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2.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4.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5.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S:\lsexec\dlswebsite\FMRB\"/>
    </mc:Choice>
  </mc:AlternateContent>
  <xr:revisionPtr revIDLastSave="0" documentId="8_{B3DB2B79-B1CC-4893-9014-E374B7A9FFF6}" xr6:coauthVersionLast="45" xr6:coauthVersionMax="45" xr10:uidLastSave="{00000000-0000-0000-0000-000000000000}"/>
  <bookViews>
    <workbookView xWindow="-120" yWindow="-120" windowWidth="29040" windowHeight="15840" tabRatio="806" xr2:uid="{00000000-000D-0000-FFFF-FFFF00000000}"/>
  </bookViews>
  <sheets>
    <sheet name="Cover" sheetId="47" r:id="rId1"/>
    <sheet name="Dashboard" sheetId="44" r:id="rId2"/>
    <sheet name="1 - Net Operating Revenues" sheetId="26" r:id="rId3"/>
    <sheet name="2 - Econ Growth Revenues" sheetId="14" r:id="rId4"/>
    <sheet name="3 - State Aid" sheetId="27" r:id="rId5"/>
    <sheet name="4 - Property Tax Revenue" sheetId="20" r:id="rId6"/>
    <sheet name="4a - Levy Limit" sheetId="28" r:id="rId7"/>
    <sheet name="4b - Assessed Values" sheetId="45" r:id="rId8"/>
    <sheet name="5 - Uncollected Receivables" sheetId="16" r:id="rId9"/>
    <sheet name="6 - Operating Expenditures" sheetId="39" r:id="rId10"/>
    <sheet name="7 - Personnel Costs" sheetId="41" r:id="rId11"/>
    <sheet name="8 - Pension Liability" sheetId="46" r:id="rId12"/>
    <sheet name="9 - Long-Term Debt" sheetId="24" r:id="rId13"/>
    <sheet name="10 - Debt Service" sheetId="30" r:id="rId14"/>
    <sheet name="11 - Reserves" sheetId="34" r:id="rId15"/>
    <sheet name="12 - Population" sheetId="31" r:id="rId16"/>
  </sheets>
  <externalReferences>
    <externalReference r:id="rId17"/>
  </externalReferences>
  <definedNames>
    <definedName name="pmthist_ST_HJH" localSheetId="2">#REF!</definedName>
    <definedName name="pmthist_ST_HJH" localSheetId="13">#REF!</definedName>
    <definedName name="pmthist_ST_HJH" localSheetId="14">#REF!</definedName>
    <definedName name="pmthist_ST_HJH" localSheetId="15">#REF!</definedName>
    <definedName name="pmthist_ST_HJH" localSheetId="3">#REF!</definedName>
    <definedName name="pmthist_ST_HJH" localSheetId="4">#REF!</definedName>
    <definedName name="pmthist_ST_HJH" localSheetId="5">#REF!</definedName>
    <definedName name="pmthist_ST_HJH" localSheetId="6">#REF!</definedName>
    <definedName name="pmthist_ST_HJH" localSheetId="7">#REF!</definedName>
    <definedName name="pmthist_ST_HJH" localSheetId="8">#REF!</definedName>
    <definedName name="pmthist_ST_HJH" localSheetId="9">#REF!</definedName>
    <definedName name="pmthist_ST_HJH" localSheetId="10">#REF!</definedName>
    <definedName name="pmthist_ST_HJH" localSheetId="11">#REF!</definedName>
    <definedName name="pmthist_ST_HJH" localSheetId="12">#REF!</definedName>
    <definedName name="pmthist_ST_HJ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31" l="1"/>
  <c r="O32" i="31"/>
  <c r="N33" i="31"/>
  <c r="O33" i="31"/>
  <c r="N34" i="31"/>
  <c r="O34" i="31"/>
  <c r="N35" i="31"/>
  <c r="O35" i="31"/>
  <c r="N36" i="31"/>
  <c r="O36" i="31"/>
  <c r="N37" i="31"/>
  <c r="O37" i="31"/>
  <c r="N38" i="31"/>
  <c r="O38" i="31"/>
  <c r="N39" i="31"/>
  <c r="O39" i="31"/>
  <c r="N40" i="31"/>
  <c r="O40" i="31"/>
  <c r="O31" i="31"/>
  <c r="N31" i="31"/>
  <c r="M30" i="24"/>
  <c r="N30" i="24"/>
  <c r="L31" i="27" l="1"/>
  <c r="M31" i="27" s="1"/>
  <c r="L32" i="27"/>
  <c r="M32" i="27" s="1"/>
  <c r="L33" i="27"/>
  <c r="M33" i="27" s="1"/>
  <c r="L34" i="27"/>
  <c r="M34" i="27" s="1"/>
  <c r="L35" i="27"/>
  <c r="M35" i="27" s="1"/>
  <c r="L36" i="27"/>
  <c r="M36" i="27" s="1"/>
  <c r="L37" i="27"/>
  <c r="M37" i="27" s="1"/>
  <c r="L38" i="27"/>
  <c r="M38" i="27" s="1"/>
  <c r="L39" i="27"/>
  <c r="M39" i="27" s="1"/>
  <c r="L40" i="27"/>
  <c r="M40" i="27" s="1"/>
  <c r="L41" i="27"/>
  <c r="M41" i="27" s="1"/>
  <c r="K47" i="46" l="1"/>
  <c r="K48" i="46"/>
  <c r="L48" i="46"/>
  <c r="L47" i="46"/>
  <c r="L46" i="46"/>
  <c r="K46" i="46"/>
  <c r="L45" i="46"/>
  <c r="K45" i="46"/>
  <c r="L44" i="46"/>
  <c r="K44" i="46"/>
  <c r="O33" i="45" l="1"/>
  <c r="N48" i="45"/>
  <c r="M48" i="45"/>
  <c r="L48" i="45"/>
  <c r="K48" i="45"/>
  <c r="N47" i="45"/>
  <c r="M47" i="45"/>
  <c r="L47" i="45"/>
  <c r="K47" i="45"/>
  <c r="O44" i="45"/>
  <c r="Q44" i="45" s="1"/>
  <c r="O43" i="45"/>
  <c r="O42" i="45"/>
  <c r="Q42" i="45" s="1"/>
  <c r="O41" i="45"/>
  <c r="O40" i="45"/>
  <c r="Q40" i="45" s="1"/>
  <c r="O39" i="45"/>
  <c r="Q39" i="45" s="1"/>
  <c r="O38" i="45"/>
  <c r="Q38" i="45" s="1"/>
  <c r="O37" i="45"/>
  <c r="O36" i="45"/>
  <c r="Q36" i="45" s="1"/>
  <c r="O35" i="45"/>
  <c r="O34" i="45"/>
  <c r="P43" i="45" l="1"/>
  <c r="P37" i="45"/>
  <c r="O47" i="45"/>
  <c r="P34" i="45"/>
  <c r="P35" i="45"/>
  <c r="Q35" i="45"/>
  <c r="P41" i="45"/>
  <c r="Q43" i="45"/>
  <c r="P39" i="45"/>
  <c r="P38" i="45"/>
  <c r="P42" i="45"/>
  <c r="Q34" i="45"/>
  <c r="Q47" i="45" s="1"/>
  <c r="P36" i="45"/>
  <c r="Q37" i="45"/>
  <c r="P40" i="45"/>
  <c r="Q41" i="45"/>
  <c r="P44" i="45"/>
  <c r="O48" i="45"/>
  <c r="Q48" i="45" l="1"/>
  <c r="J32" i="30"/>
  <c r="J33" i="30"/>
  <c r="J34" i="30"/>
  <c r="J35" i="30"/>
  <c r="J36" i="30"/>
  <c r="J37" i="30"/>
  <c r="J38" i="30"/>
  <c r="J39" i="30"/>
  <c r="J40" i="30"/>
  <c r="J41" i="30"/>
  <c r="J31" i="30"/>
  <c r="O36" i="26" l="1"/>
  <c r="M34" i="30" s="1"/>
  <c r="O34" i="30" s="1"/>
  <c r="O37" i="26"/>
  <c r="M35" i="30" s="1"/>
  <c r="O35" i="30" s="1"/>
  <c r="O38" i="26"/>
  <c r="M36" i="30" s="1"/>
  <c r="O36" i="30" s="1"/>
  <c r="O42" i="26"/>
  <c r="M40" i="30" s="1"/>
  <c r="O40" i="30" s="1"/>
  <c r="O43" i="26"/>
  <c r="M41" i="30" s="1"/>
  <c r="O41" i="30" s="1"/>
  <c r="O32" i="26"/>
  <c r="O41" i="26"/>
  <c r="M39" i="30" s="1"/>
  <c r="O40" i="26"/>
  <c r="M38" i="30" s="1"/>
  <c r="O39" i="26"/>
  <c r="M37" i="30" s="1"/>
  <c r="O35" i="26"/>
  <c r="M33" i="30" s="1"/>
  <c r="O34" i="26"/>
  <c r="M32" i="30" s="1"/>
  <c r="O33" i="26"/>
  <c r="M31" i="30" s="1"/>
  <c r="O32" i="30" l="1"/>
  <c r="N32" i="30"/>
  <c r="O31" i="30"/>
  <c r="N31" i="30"/>
  <c r="O38" i="30"/>
  <c r="N38" i="30"/>
  <c r="O33" i="30"/>
  <c r="N33" i="30"/>
  <c r="O39" i="30"/>
  <c r="N39" i="30"/>
  <c r="O37" i="30"/>
  <c r="N37" i="30"/>
  <c r="N34" i="30"/>
  <c r="N35" i="30"/>
  <c r="N41" i="30"/>
  <c r="N36" i="30"/>
  <c r="N40" i="30"/>
  <c r="R50" i="39"/>
  <c r="H34" i="39" s="1"/>
  <c r="J34" i="39" s="1"/>
  <c r="R62" i="41" l="1"/>
  <c r="S62" i="41"/>
  <c r="T62" i="41"/>
  <c r="T61" i="41"/>
  <c r="S61" i="41"/>
  <c r="R61" i="41"/>
  <c r="T60" i="41"/>
  <c r="S60" i="41"/>
  <c r="R60" i="41"/>
  <c r="T59" i="41"/>
  <c r="S59" i="41"/>
  <c r="R59" i="41"/>
  <c r="T58" i="41"/>
  <c r="S58" i="41"/>
  <c r="R58" i="41"/>
  <c r="T57" i="41"/>
  <c r="S57" i="41"/>
  <c r="R57" i="41"/>
  <c r="T56" i="41"/>
  <c r="S56" i="41"/>
  <c r="R56" i="41"/>
  <c r="T55" i="41"/>
  <c r="S55" i="41"/>
  <c r="R55" i="41"/>
  <c r="T54" i="41"/>
  <c r="S54" i="41"/>
  <c r="R54" i="41"/>
  <c r="T53" i="41"/>
  <c r="S53" i="41"/>
  <c r="R53" i="41"/>
  <c r="H45" i="39" l="1"/>
  <c r="J45" i="39" s="1"/>
  <c r="H44" i="39"/>
  <c r="J44" i="39" s="1"/>
  <c r="H43" i="39"/>
  <c r="J43" i="39" s="1"/>
  <c r="H42" i="39"/>
  <c r="J42" i="39" s="1"/>
  <c r="H41" i="39"/>
  <c r="J41" i="39" s="1"/>
  <c r="H40" i="39"/>
  <c r="J40" i="39" s="1"/>
  <c r="H39" i="39"/>
  <c r="J39" i="39" s="1"/>
  <c r="H38" i="39"/>
  <c r="J38" i="39" s="1"/>
  <c r="H37" i="39"/>
  <c r="J37" i="39" s="1"/>
  <c r="H36" i="39"/>
  <c r="J36" i="39" s="1"/>
  <c r="H35" i="39"/>
  <c r="K37" i="39" l="1"/>
  <c r="K41" i="39"/>
  <c r="K45" i="39"/>
  <c r="K40" i="39"/>
  <c r="K44" i="39"/>
  <c r="K38" i="39"/>
  <c r="K42" i="39"/>
  <c r="I52" i="41"/>
  <c r="J35" i="39"/>
  <c r="K39" i="39"/>
  <c r="K43" i="39"/>
  <c r="I54" i="41"/>
  <c r="I58" i="41"/>
  <c r="I62" i="41"/>
  <c r="I55" i="41"/>
  <c r="I59" i="41"/>
  <c r="I56" i="41"/>
  <c r="I60" i="41"/>
  <c r="I53" i="41"/>
  <c r="I57" i="41"/>
  <c r="I61" i="41"/>
  <c r="N31" i="24"/>
  <c r="M31" i="24"/>
  <c r="K40" i="34"/>
  <c r="K31" i="34"/>
  <c r="K32" i="34"/>
  <c r="K33" i="34"/>
  <c r="K34" i="34"/>
  <c r="K35" i="34"/>
  <c r="K36" i="34"/>
  <c r="K37" i="34"/>
  <c r="K38" i="34"/>
  <c r="K39" i="34"/>
  <c r="K30" i="34"/>
  <c r="K36" i="39" l="1"/>
  <c r="K35" i="39"/>
  <c r="O60" i="41"/>
  <c r="P60" i="41"/>
  <c r="N60" i="41"/>
  <c r="P59" i="41"/>
  <c r="O59" i="41"/>
  <c r="N59" i="41"/>
  <c r="P57" i="41"/>
  <c r="O57" i="41"/>
  <c r="N57" i="41"/>
  <c r="O62" i="41"/>
  <c r="N62" i="41"/>
  <c r="P62" i="41"/>
  <c r="P54" i="41"/>
  <c r="N54" i="41"/>
  <c r="O54" i="41"/>
  <c r="P61" i="41"/>
  <c r="O61" i="41"/>
  <c r="N61" i="41"/>
  <c r="P56" i="41"/>
  <c r="O56" i="41"/>
  <c r="N56" i="41"/>
  <c r="N55" i="41"/>
  <c r="P55" i="41"/>
  <c r="O55" i="41"/>
  <c r="P53" i="41"/>
  <c r="O53" i="41"/>
  <c r="N53" i="41"/>
  <c r="P58" i="41"/>
  <c r="N58" i="41"/>
  <c r="O58" i="41"/>
  <c r="T56" i="27" l="1"/>
  <c r="T55" i="27"/>
  <c r="T54" i="27"/>
  <c r="T53" i="27"/>
  <c r="T52" i="27"/>
  <c r="T51" i="27"/>
  <c r="T50" i="27"/>
  <c r="T49" i="27"/>
  <c r="T48" i="27"/>
  <c r="T47" i="27"/>
  <c r="T46" i="27"/>
  <c r="L31" i="31" l="1"/>
  <c r="L32" i="31"/>
  <c r="L33" i="31"/>
  <c r="L34" i="31"/>
  <c r="L35" i="31"/>
  <c r="L36" i="31"/>
  <c r="L37" i="31"/>
  <c r="L38" i="31"/>
  <c r="L39" i="31"/>
  <c r="L40" i="31"/>
  <c r="L30" i="31"/>
  <c r="L32" i="30" l="1"/>
  <c r="P32" i="30" s="1"/>
  <c r="L33" i="30"/>
  <c r="P33" i="30" s="1"/>
  <c r="L34" i="30"/>
  <c r="P34" i="30" s="1"/>
  <c r="L35" i="30"/>
  <c r="P35" i="30" s="1"/>
  <c r="L36" i="30"/>
  <c r="P36" i="30" s="1"/>
  <c r="L37" i="30"/>
  <c r="P37" i="30" s="1"/>
  <c r="L38" i="30"/>
  <c r="P38" i="30" s="1"/>
  <c r="L39" i="30"/>
  <c r="P39" i="30" s="1"/>
  <c r="L40" i="30"/>
  <c r="P40" i="30" s="1"/>
  <c r="L41" i="30"/>
  <c r="P41" i="30" s="1"/>
  <c r="L31" i="30"/>
  <c r="P31" i="30" s="1"/>
  <c r="S33" i="28" l="1"/>
  <c r="S34" i="28"/>
  <c r="S35" i="28"/>
  <c r="S36" i="28"/>
  <c r="S37" i="28"/>
  <c r="S38" i="28"/>
  <c r="S39" i="28"/>
  <c r="S40" i="28"/>
  <c r="S41" i="28"/>
  <c r="S42" i="28"/>
  <c r="S32" i="28"/>
  <c r="N56" i="28" l="1"/>
  <c r="N55" i="28"/>
  <c r="N54" i="28"/>
  <c r="N53" i="28"/>
  <c r="N52" i="28"/>
  <c r="N51" i="28"/>
  <c r="N50" i="28"/>
  <c r="N49" i="28"/>
  <c r="N48" i="28"/>
  <c r="N47" i="28"/>
  <c r="N46" i="28"/>
  <c r="M32" i="28"/>
  <c r="P32" i="28" s="1"/>
  <c r="T32" i="28" l="1"/>
  <c r="W32" i="28" s="1"/>
  <c r="X32" i="28" s="1"/>
  <c r="K33" i="28"/>
  <c r="M33" i="28" s="1"/>
  <c r="P33" i="28" s="1"/>
  <c r="V32" i="28" l="1"/>
  <c r="T33" i="28"/>
  <c r="V33" i="28" s="1"/>
  <c r="K34" i="28"/>
  <c r="M34" i="28" s="1"/>
  <c r="P34" i="28" s="1"/>
  <c r="W33" i="28" l="1"/>
  <c r="X33" i="28" s="1"/>
  <c r="T34" i="28"/>
  <c r="V34" i="28" s="1"/>
  <c r="K35" i="28"/>
  <c r="M35" i="28" s="1"/>
  <c r="P35" i="28" s="1"/>
  <c r="T35" i="28" s="1"/>
  <c r="W34" i="28" l="1"/>
  <c r="X34" i="28" s="1"/>
  <c r="K36" i="28"/>
  <c r="M36" i="28" l="1"/>
  <c r="P36" i="28" s="1"/>
  <c r="T36" i="28" s="1"/>
  <c r="W35" i="28"/>
  <c r="X35" i="28" s="1"/>
  <c r="V35" i="28"/>
  <c r="K37" i="28" l="1"/>
  <c r="W36" i="28" l="1"/>
  <c r="X36" i="28" s="1"/>
  <c r="V36" i="28"/>
  <c r="M37" i="28"/>
  <c r="P37" i="28" s="1"/>
  <c r="T37" i="28" s="1"/>
  <c r="K38" i="28" l="1"/>
  <c r="M38" i="28" l="1"/>
  <c r="P38" i="28" s="1"/>
  <c r="T38" i="28" s="1"/>
  <c r="W37" i="28"/>
  <c r="X37" i="28" s="1"/>
  <c r="V37" i="28"/>
  <c r="K39" i="28" l="1"/>
  <c r="M39" i="28" l="1"/>
  <c r="P39" i="28" s="1"/>
  <c r="T39" i="28" s="1"/>
  <c r="V38" i="28"/>
  <c r="W38" i="28"/>
  <c r="X38" i="28" s="1"/>
  <c r="O31" i="27"/>
  <c r="K40" i="28" l="1"/>
  <c r="O35" i="27"/>
  <c r="O39" i="27"/>
  <c r="O32" i="27"/>
  <c r="O38" i="27"/>
  <c r="O34" i="27"/>
  <c r="O41" i="27"/>
  <c r="O37" i="27"/>
  <c r="O33" i="27"/>
  <c r="O40" i="27"/>
  <c r="O36" i="27"/>
  <c r="T37" i="14"/>
  <c r="T38" i="14"/>
  <c r="T39" i="14"/>
  <c r="T40" i="14"/>
  <c r="T41" i="14"/>
  <c r="T42" i="14"/>
  <c r="T43" i="14"/>
  <c r="T44" i="14"/>
  <c r="T45" i="14"/>
  <c r="T36" i="14"/>
  <c r="N57" i="14"/>
  <c r="N62" i="14" s="1"/>
  <c r="N64" i="14"/>
  <c r="Q32" i="26"/>
  <c r="Q35" i="26"/>
  <c r="Q36" i="26"/>
  <c r="Q37" i="26"/>
  <c r="Q38" i="26"/>
  <c r="Q39" i="26"/>
  <c r="Q40" i="26"/>
  <c r="Q41" i="26"/>
  <c r="Q42" i="26"/>
  <c r="Q43" i="26"/>
  <c r="Q34" i="26"/>
  <c r="L31" i="34"/>
  <c r="L32" i="34"/>
  <c r="L33" i="34"/>
  <c r="L34" i="34"/>
  <c r="L35" i="34"/>
  <c r="L36" i="34"/>
  <c r="L37" i="34"/>
  <c r="L38" i="34"/>
  <c r="L39" i="34"/>
  <c r="L40" i="34"/>
  <c r="M33" i="24"/>
  <c r="M34" i="24"/>
  <c r="M35" i="24"/>
  <c r="M36" i="24"/>
  <c r="M37" i="24"/>
  <c r="M38" i="24"/>
  <c r="M39" i="24"/>
  <c r="M40" i="24"/>
  <c r="M32" i="24"/>
  <c r="M31" i="34" l="1"/>
  <c r="N31" i="34"/>
  <c r="O31" i="34"/>
  <c r="M38" i="34"/>
  <c r="N38" i="34"/>
  <c r="O38" i="34"/>
  <c r="M34" i="34"/>
  <c r="N34" i="34"/>
  <c r="O34" i="34"/>
  <c r="M39" i="34"/>
  <c r="N39" i="34"/>
  <c r="O39" i="34"/>
  <c r="M35" i="34"/>
  <c r="N35" i="34"/>
  <c r="O35" i="34"/>
  <c r="R33" i="26"/>
  <c r="J35" i="14" s="1"/>
  <c r="L30" i="34"/>
  <c r="M37" i="34"/>
  <c r="N37" i="34"/>
  <c r="O37" i="34"/>
  <c r="M33" i="34"/>
  <c r="N33" i="34"/>
  <c r="O33" i="34"/>
  <c r="N40" i="34"/>
  <c r="M40" i="34"/>
  <c r="O40" i="34"/>
  <c r="N36" i="34"/>
  <c r="M36" i="34"/>
  <c r="O36" i="34"/>
  <c r="N32" i="34"/>
  <c r="M32" i="34"/>
  <c r="O32" i="34"/>
  <c r="M40" i="28"/>
  <c r="P40" i="28" s="1"/>
  <c r="T40" i="28" s="1"/>
  <c r="W39" i="28"/>
  <c r="X39" i="28" s="1"/>
  <c r="V39" i="28"/>
  <c r="N65" i="14"/>
  <c r="N66" i="14" s="1"/>
  <c r="R34" i="26"/>
  <c r="R32" i="26"/>
  <c r="R41" i="26"/>
  <c r="R37" i="26"/>
  <c r="R40" i="26"/>
  <c r="R36" i="26"/>
  <c r="R43" i="26"/>
  <c r="R39" i="26"/>
  <c r="R35" i="26"/>
  <c r="R42" i="26"/>
  <c r="R38" i="26"/>
  <c r="I57" i="14"/>
  <c r="I62" i="14" s="1"/>
  <c r="K57" i="14"/>
  <c r="K62" i="14" s="1"/>
  <c r="L57" i="14"/>
  <c r="L62" i="14" s="1"/>
  <c r="M57" i="14"/>
  <c r="M62" i="14" s="1"/>
  <c r="O57" i="14"/>
  <c r="O62" i="14" s="1"/>
  <c r="D62" i="14"/>
  <c r="D65" i="14" s="1"/>
  <c r="D66" i="14" s="1"/>
  <c r="E62" i="14"/>
  <c r="F62" i="14"/>
  <c r="G62" i="14"/>
  <c r="H62" i="14"/>
  <c r="C64" i="14"/>
  <c r="E64" i="14"/>
  <c r="F64" i="14"/>
  <c r="G64" i="14"/>
  <c r="H64" i="14"/>
  <c r="I64" i="14"/>
  <c r="K64" i="14"/>
  <c r="L64" i="14"/>
  <c r="M64" i="14"/>
  <c r="O64" i="14"/>
  <c r="G65" i="14" l="1"/>
  <c r="G66" i="14" s="1"/>
  <c r="F65" i="14"/>
  <c r="F66" i="14" s="1"/>
  <c r="P31" i="27"/>
  <c r="Q31" i="27" s="1"/>
  <c r="S33" i="26"/>
  <c r="M30" i="34"/>
  <c r="N30" i="34"/>
  <c r="O30" i="34"/>
  <c r="K41" i="28"/>
  <c r="S35" i="26"/>
  <c r="P33" i="27"/>
  <c r="Q33" i="27" s="1"/>
  <c r="J37" i="14"/>
  <c r="P38" i="27"/>
  <c r="Q38" i="27" s="1"/>
  <c r="J42" i="14"/>
  <c r="S34" i="26"/>
  <c r="P32" i="27"/>
  <c r="Q32" i="27" s="1"/>
  <c r="J36" i="14"/>
  <c r="S39" i="26"/>
  <c r="P37" i="27"/>
  <c r="Q37" i="27" s="1"/>
  <c r="J41" i="14"/>
  <c r="P35" i="27"/>
  <c r="Q35" i="27" s="1"/>
  <c r="J39" i="14"/>
  <c r="P36" i="27"/>
  <c r="Q36" i="27" s="1"/>
  <c r="J40" i="14"/>
  <c r="P41" i="27"/>
  <c r="Q41" i="27" s="1"/>
  <c r="J45" i="14"/>
  <c r="P39" i="27"/>
  <c r="Q39" i="27" s="1"/>
  <c r="J43" i="14"/>
  <c r="P40" i="27"/>
  <c r="Q40" i="27" s="1"/>
  <c r="J44" i="14"/>
  <c r="P34" i="27"/>
  <c r="Q34" i="27" s="1"/>
  <c r="J38" i="14"/>
  <c r="K65" i="14"/>
  <c r="K66" i="14" s="1"/>
  <c r="S36" i="26"/>
  <c r="S37" i="26"/>
  <c r="S43" i="26"/>
  <c r="S41" i="26"/>
  <c r="S38" i="26"/>
  <c r="S42" i="26"/>
  <c r="S40" i="26"/>
  <c r="H65" i="14"/>
  <c r="H66" i="14" s="1"/>
  <c r="L65" i="14"/>
  <c r="L66" i="14" s="1"/>
  <c r="O65" i="14"/>
  <c r="O66" i="14" s="1"/>
  <c r="M65" i="14"/>
  <c r="M66" i="14" s="1"/>
  <c r="I65" i="14"/>
  <c r="I66" i="14" s="1"/>
  <c r="E65" i="14"/>
  <c r="E66" i="14" s="1"/>
  <c r="N33" i="24"/>
  <c r="N34" i="24"/>
  <c r="N35" i="24"/>
  <c r="N36" i="24"/>
  <c r="N37" i="24"/>
  <c r="N38" i="24"/>
  <c r="N39" i="24"/>
  <c r="N40" i="24"/>
  <c r="N32" i="24"/>
  <c r="K31" i="16"/>
  <c r="M31" i="16" s="1"/>
  <c r="K32" i="16"/>
  <c r="M32" i="16" s="1"/>
  <c r="K33" i="16"/>
  <c r="M33" i="16" s="1"/>
  <c r="K34" i="16"/>
  <c r="M34" i="16" s="1"/>
  <c r="K35" i="16"/>
  <c r="M35" i="16" s="1"/>
  <c r="K36" i="16"/>
  <c r="M36" i="16" s="1"/>
  <c r="K37" i="16"/>
  <c r="M37" i="16" s="1"/>
  <c r="K38" i="16"/>
  <c r="M38" i="16" s="1"/>
  <c r="K39" i="16"/>
  <c r="M39" i="16" s="1"/>
  <c r="K40" i="16"/>
  <c r="M40" i="16" s="1"/>
  <c r="K30" i="16"/>
  <c r="M30" i="16" s="1"/>
  <c r="M41" i="28" l="1"/>
  <c r="P41" i="28" s="1"/>
  <c r="T41" i="28" s="1"/>
  <c r="W40" i="28"/>
  <c r="X40" i="28" s="1"/>
  <c r="V40" i="28"/>
  <c r="K42" i="28" l="1"/>
  <c r="M42" i="28" l="1"/>
  <c r="P42" i="28" s="1"/>
  <c r="T42" i="28" s="1"/>
  <c r="W41" i="28"/>
  <c r="X41" i="28" s="1"/>
  <c r="V41" i="28"/>
  <c r="V42" i="28" l="1"/>
  <c r="W42" i="28"/>
  <c r="X42" i="28" s="1"/>
  <c r="L31" i="20"/>
  <c r="L32" i="20"/>
  <c r="L33" i="20"/>
  <c r="L34" i="20"/>
  <c r="L35" i="20"/>
  <c r="L36" i="20"/>
  <c r="L37" i="20"/>
  <c r="L38" i="20"/>
  <c r="L39" i="20"/>
  <c r="L40" i="20"/>
  <c r="L30" i="20"/>
  <c r="N30" i="20" l="1"/>
  <c r="P30" i="20" s="1"/>
  <c r="N40" i="20"/>
  <c r="P40" i="20" s="1"/>
  <c r="N31" i="20"/>
  <c r="P31" i="20" s="1"/>
  <c r="N36" i="20"/>
  <c r="P36" i="20" s="1"/>
  <c r="N32" i="20"/>
  <c r="P32" i="20" s="1"/>
  <c r="N39" i="20"/>
  <c r="P39" i="20" s="1"/>
  <c r="N35" i="20"/>
  <c r="P35" i="20" s="1"/>
  <c r="N38" i="20"/>
  <c r="P38" i="20" s="1"/>
  <c r="N34" i="20"/>
  <c r="P34" i="20" s="1"/>
  <c r="N37" i="20"/>
  <c r="P37" i="20" s="1"/>
  <c r="N33" i="20"/>
  <c r="P33" i="20" s="1"/>
  <c r="O40" i="20" l="1"/>
  <c r="O32" i="20"/>
  <c r="O37" i="20"/>
  <c r="O33" i="20"/>
  <c r="O31" i="20"/>
  <c r="O35" i="20"/>
  <c r="O36" i="20"/>
  <c r="O38" i="20"/>
  <c r="O34" i="20"/>
  <c r="O39" i="20"/>
  <c r="Q36" i="14" l="1"/>
  <c r="Q37" i="14"/>
  <c r="Q38" i="14"/>
  <c r="Q39" i="14"/>
  <c r="Q40" i="14"/>
  <c r="Q41" i="14"/>
  <c r="Q42" i="14"/>
  <c r="Q43" i="14"/>
  <c r="Q44" i="14"/>
  <c r="Q45" i="14"/>
  <c r="Q35" i="14"/>
  <c r="R45" i="14"/>
  <c r="U45" i="14" s="1"/>
  <c r="R44" i="14"/>
  <c r="U44" i="14" s="1"/>
  <c r="R43" i="14"/>
  <c r="U43" i="14" s="1"/>
  <c r="R42" i="14"/>
  <c r="U42" i="14" s="1"/>
  <c r="R41" i="14"/>
  <c r="U41" i="14" s="1"/>
  <c r="R40" i="14"/>
  <c r="U40" i="14" s="1"/>
  <c r="R39" i="14"/>
  <c r="U39" i="14" s="1"/>
  <c r="R38" i="14"/>
  <c r="U38" i="14" s="1"/>
  <c r="R37" i="14"/>
  <c r="U37" i="14" s="1"/>
  <c r="R36" i="14"/>
  <c r="U36" i="14" s="1"/>
  <c r="R35" i="14"/>
  <c r="U35" i="14" s="1"/>
  <c r="V35" i="14" l="1"/>
  <c r="V41" i="14" l="1"/>
  <c r="V36" i="14"/>
  <c r="V37" i="14"/>
  <c r="V43" i="14"/>
  <c r="V38" i="14"/>
  <c r="V44" i="14"/>
  <c r="V39" i="14"/>
  <c r="V45" i="14"/>
  <c r="V40" i="14"/>
  <c r="V4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Theo</author>
  </authors>
  <commentList>
    <comment ref="M45" authorId="0" shapeId="0" xr:uid="{00000000-0006-0000-0300-000001000000}">
      <text>
        <r>
          <rPr>
            <b/>
            <sz val="9"/>
            <color indexed="81"/>
            <rFont val="Tahoma"/>
            <family val="2"/>
          </rPr>
          <t>Theo:</t>
        </r>
        <r>
          <rPr>
            <sz val="9"/>
            <color indexed="81"/>
            <rFont val="Tahoma"/>
            <family val="2"/>
          </rPr>
          <t xml:space="preserve">
FY2018 Estimated, Actual not available on gateway yet</t>
        </r>
      </text>
    </comment>
    <comment ref="B58" authorId="0" shapeId="0" xr:uid="{00000000-0006-0000-0300-000002000000}">
      <text>
        <r>
          <rPr>
            <b/>
            <sz val="9"/>
            <color indexed="81"/>
            <rFont val="Tahoma"/>
            <family val="2"/>
          </rPr>
          <t>Theo:</t>
        </r>
        <r>
          <rPr>
            <sz val="9"/>
            <color indexed="81"/>
            <rFont val="Tahoma"/>
            <family val="2"/>
          </rPr>
          <t xml:space="preserve">
Gateway - Recap Pg 3 - Actual receipts</t>
        </r>
      </text>
    </comment>
    <comment ref="O58" authorId="0" shapeId="0" xr:uid="{00000000-0006-0000-0300-000003000000}">
      <text>
        <r>
          <rPr>
            <b/>
            <sz val="9"/>
            <color indexed="81"/>
            <rFont val="Tahoma"/>
            <family val="2"/>
          </rPr>
          <t>Theo:</t>
        </r>
        <r>
          <rPr>
            <sz val="9"/>
            <color indexed="81"/>
            <rFont val="Tahoma"/>
            <family val="2"/>
          </rPr>
          <t xml:space="preserve">
FY2018 Estimated, Actual not available on gateway yet</t>
        </r>
      </text>
    </comment>
  </commentList>
</comments>
</file>

<file path=xl/sharedStrings.xml><?xml version="1.0" encoding="utf-8"?>
<sst xmlns="http://schemas.openxmlformats.org/spreadsheetml/2006/main" count="514" uniqueCount="214">
  <si>
    <t>Fiscal Year</t>
  </si>
  <si>
    <t>Gross Operating Revenues</t>
  </si>
  <si>
    <t>Net Operating Revenues</t>
  </si>
  <si>
    <t>CPI-U, prior calendar year</t>
  </si>
  <si>
    <t>Net Operating Revenues (constant dollars)</t>
  </si>
  <si>
    <t>Favorable</t>
  </si>
  <si>
    <t>CPI-U, adjustment for constant dollars*</t>
  </si>
  <si>
    <t>Economic Growth Revenues</t>
  </si>
  <si>
    <t>Building-Related Fees and Permits</t>
  </si>
  <si>
    <t>Motor Vehicle Excise</t>
  </si>
  <si>
    <t>New Growth - Residential</t>
  </si>
  <si>
    <t>New Growth - Commercial/Industrial</t>
  </si>
  <si>
    <t>New Growth - Personal</t>
  </si>
  <si>
    <t>Total Economic Growth Revenues</t>
  </si>
  <si>
    <t>Commercial</t>
  </si>
  <si>
    <t>Industrial</t>
  </si>
  <si>
    <t>Personal</t>
  </si>
  <si>
    <t>Econ. Growth Revenues (constant dollars)</t>
  </si>
  <si>
    <t>Econ. Growth Revenues as % Operating Rev.</t>
  </si>
  <si>
    <t>Cherry Sheet Revenue Less Offsets</t>
  </si>
  <si>
    <t>Less MSBA Reimbursements</t>
  </si>
  <si>
    <t>Net State Aid</t>
  </si>
  <si>
    <t>Total</t>
  </si>
  <si>
    <t>State Owned Land</t>
  </si>
  <si>
    <t>Police Career Incentive</t>
  </si>
  <si>
    <t>Unrestricted General Government Aid</t>
  </si>
  <si>
    <t>General Government</t>
  </si>
  <si>
    <t>Charter Tuition Reimbursement</t>
  </si>
  <si>
    <t>Education</t>
  </si>
  <si>
    <t>Veterans' Benefits</t>
  </si>
  <si>
    <t>Property Tax Levy</t>
  </si>
  <si>
    <t>Less Debt Exclusions</t>
  </si>
  <si>
    <t>Personal Property</t>
  </si>
  <si>
    <t>Residential</t>
  </si>
  <si>
    <t>Net Property Tax Levy</t>
  </si>
  <si>
    <t>Meals, Rooms, Other Excise</t>
  </si>
  <si>
    <t>State Aid as % Net Operating Revenue</t>
  </si>
  <si>
    <t>Unfavorable</t>
  </si>
  <si>
    <t>Less Overlay</t>
  </si>
  <si>
    <t>Marginal</t>
  </si>
  <si>
    <t>Debt Service</t>
  </si>
  <si>
    <t>Public Works</t>
  </si>
  <si>
    <t>Human Services</t>
  </si>
  <si>
    <t>Total Operating Expenditures</t>
  </si>
  <si>
    <t>As a % of Net Operating Revenues</t>
  </si>
  <si>
    <t>Nominal Dollars</t>
  </si>
  <si>
    <t>Constant Dollars</t>
  </si>
  <si>
    <t>Operating Expenditures</t>
  </si>
  <si>
    <t>Total New Growth</t>
  </si>
  <si>
    <t>Prior Year Tax Levy Limit</t>
  </si>
  <si>
    <t>Amended Prior Growth</t>
  </si>
  <si>
    <t>2.5% Increase</t>
  </si>
  <si>
    <t>Certified New Growth</t>
  </si>
  <si>
    <t>Override</t>
  </si>
  <si>
    <t>Debt Exclusions</t>
  </si>
  <si>
    <t>Maximum Allowable Levy</t>
  </si>
  <si>
    <t>Excess Levy Capacity</t>
  </si>
  <si>
    <t>Levy Limit Calculation</t>
  </si>
  <si>
    <t>New Growth Analysis</t>
  </si>
  <si>
    <t>Total  New Growth</t>
  </si>
  <si>
    <t>Assessed Valuation</t>
  </si>
  <si>
    <t>Bonds Outstanding</t>
  </si>
  <si>
    <t>Population</t>
  </si>
  <si>
    <t>Debt as % Assessed Valuation</t>
  </si>
  <si>
    <t>Debt Per Capita</t>
  </si>
  <si>
    <t>Net Operating Revenues (Constant Dollars)</t>
  </si>
  <si>
    <t>Percent Change From Prior Year</t>
  </si>
  <si>
    <t>CPI-U adjustment</t>
  </si>
  <si>
    <t>Net State Aid (Constant Dollars)</t>
  </si>
  <si>
    <t>Commercial/  Industrial</t>
  </si>
  <si>
    <t xml:space="preserve">Marginal </t>
  </si>
  <si>
    <t>Prop Tax as a % Operating Revenue</t>
  </si>
  <si>
    <t>Levy Limit</t>
  </si>
  <si>
    <t>Net Tax Levy (constant dollars)</t>
  </si>
  <si>
    <t>% Change from prior year</t>
  </si>
  <si>
    <t>New Growth</t>
  </si>
  <si>
    <t>Commercial/Industrial</t>
  </si>
  <si>
    <t>Levy Ceiling</t>
  </si>
  <si>
    <t>Override Capacity</t>
  </si>
  <si>
    <t>Override Capacity as % Levy Ceiling</t>
  </si>
  <si>
    <t>Prop Tax Levy (net of Debt Exclusions)</t>
  </si>
  <si>
    <t>Exempt Debt Service</t>
  </si>
  <si>
    <t>Total Debt Service</t>
  </si>
  <si>
    <t>Exempt</t>
  </si>
  <si>
    <t>School Enrollment</t>
  </si>
  <si>
    <t>Enrollment as % Population</t>
  </si>
  <si>
    <t>Chapter 70 Aid</t>
  </si>
  <si>
    <t>School Lunch (Offset)</t>
  </si>
  <si>
    <t>Exemptions: VBS and Elderly</t>
  </si>
  <si>
    <t>Public Libraries (Offset)</t>
  </si>
  <si>
    <t>School Choice Receiving Tuition (Offset)</t>
  </si>
  <si>
    <t>Free Cash</t>
  </si>
  <si>
    <t>Stabilization Fund Year-End Balance</t>
  </si>
  <si>
    <t>Combined</t>
  </si>
  <si>
    <t>Combined Reserves</t>
  </si>
  <si>
    <t>As a Percentage of Net Operating Revenues</t>
  </si>
  <si>
    <t xml:space="preserve">Free Cash </t>
  </si>
  <si>
    <t>Stabilization Fund</t>
  </si>
  <si>
    <t>Net State Aid as % Operating Revenue</t>
  </si>
  <si>
    <t>Total Economic Growth Revenues (Adjusted for Inflation)</t>
  </si>
  <si>
    <t>Police</t>
  </si>
  <si>
    <t>Fire</t>
  </si>
  <si>
    <t>Other Public Safety</t>
  </si>
  <si>
    <t>Culture and Recreation</t>
  </si>
  <si>
    <t xml:space="preserve">Fixed Costs </t>
  </si>
  <si>
    <t>Asssessments/Other</t>
  </si>
  <si>
    <t>As a % of Operating Expenditures</t>
  </si>
  <si>
    <t>Per FTE</t>
  </si>
  <si>
    <t>Health Benefits</t>
  </si>
  <si>
    <t>FTE</t>
  </si>
  <si>
    <t>Total Compensation</t>
  </si>
  <si>
    <t>Less: Available Funds/One-Time Revenues</t>
  </si>
  <si>
    <t>Less: Other Appropriated Free Cash</t>
  </si>
  <si>
    <t>Less: Free Cash Used to Reduce Tax Rate</t>
  </si>
  <si>
    <t>Less: Other Funds Used To Reduce Tax Rate</t>
  </si>
  <si>
    <t xml:space="preserve">Less: Exempt Debt </t>
  </si>
  <si>
    <t xml:space="preserve">% Change </t>
  </si>
  <si>
    <t>Non-Exempt Debt Service</t>
  </si>
  <si>
    <t>Non-Exempt</t>
  </si>
  <si>
    <t>Economic Growth Revenues as % Total Net Revenue</t>
  </si>
  <si>
    <t>Personnel Costs as % Operating Expenditures</t>
  </si>
  <si>
    <t>Debt Service as % Operating Revenue</t>
  </si>
  <si>
    <t>Assessed Values</t>
  </si>
  <si>
    <t>Reserves as % Operating Revenue</t>
  </si>
  <si>
    <t>Total Value</t>
  </si>
  <si>
    <t>Value Change from Prior Year</t>
  </si>
  <si>
    <t>$ Change Since FY2008</t>
  </si>
  <si>
    <t>% Change Since FY2008</t>
  </si>
  <si>
    <t xml:space="preserve">Indicator 1: Net Operating Revenues </t>
  </si>
  <si>
    <t>Indicator 2: Economic Growth Revenues</t>
  </si>
  <si>
    <t>Indicator 3: State Aid</t>
  </si>
  <si>
    <t>Indicator 4: Property Tax Revenue</t>
  </si>
  <si>
    <t>Indicator 4a: Levy Limit Analysis</t>
  </si>
  <si>
    <t>Data Source: DLS Gateway - Tax Recap</t>
  </si>
  <si>
    <t>Data Source: Town revenue reports, DLS Gateway - Tax Recap, Form LA-13</t>
  </si>
  <si>
    <t>Data Source:  DLS Municipal Databank</t>
  </si>
  <si>
    <t>Data Source:  DLS Gateway - Tax Recap</t>
  </si>
  <si>
    <t>Data Source:  DLS Gateway - Levy Limit, DE-1, Tax Recap</t>
  </si>
  <si>
    <t>Data Source:  DLS Gateway - LA-13</t>
  </si>
  <si>
    <t>Data Source:  DLS Municipal Finance Trend Dashboard</t>
  </si>
  <si>
    <t>Indicator 8: Pension Liability</t>
  </si>
  <si>
    <t>Unfunded Liability</t>
  </si>
  <si>
    <t>% Funded</t>
  </si>
  <si>
    <t>Participants</t>
  </si>
  <si>
    <t>Active</t>
  </si>
  <si>
    <t>Total Participants</t>
  </si>
  <si>
    <t>Ratio of Active to Retired</t>
  </si>
  <si>
    <t>Assumed Rate of Return</t>
  </si>
  <si>
    <t>Year Fully Funded</t>
  </si>
  <si>
    <t>Retired</t>
  </si>
  <si>
    <t>Data Source: PERAC Annual Reports for Hampden County Retirement System</t>
  </si>
  <si>
    <t>Indicator 11: Reserves</t>
  </si>
  <si>
    <t>Indicator 10: Debt Service</t>
  </si>
  <si>
    <t>Indicator 7: Personnel Costs</t>
  </si>
  <si>
    <t>Indicator 6: Operating Expenditures</t>
  </si>
  <si>
    <t>Indicator 4a: Assessed Values</t>
  </si>
  <si>
    <t>Report Date</t>
  </si>
  <si>
    <t>Total State Aid Revenues</t>
  </si>
  <si>
    <t>Property Tax Revenue</t>
  </si>
  <si>
    <t>Uncollected Receivables as % Levy</t>
  </si>
  <si>
    <t>Funded Pension Liability</t>
  </si>
  <si>
    <t xml:space="preserve">Indicator Dashboard </t>
  </si>
  <si>
    <t>FY2008 - FY2018</t>
  </si>
  <si>
    <t>Indicator 5:  Uncollected Receivables as a Percentage of Tax Levy</t>
  </si>
  <si>
    <t>State Aid Receipts Detail</t>
  </si>
  <si>
    <t>Air Pollution</t>
  </si>
  <si>
    <t>Regional Transit</t>
  </si>
  <si>
    <t>Special Education</t>
  </si>
  <si>
    <t>School Choice Sending Tuition</t>
  </si>
  <si>
    <t>Charter School Sending Tuition</t>
  </si>
  <si>
    <t>RMV Non-Renewal Surcharge</t>
  </si>
  <si>
    <t>Total State Assessments</t>
  </si>
  <si>
    <t>State Assessments Detail</t>
  </si>
  <si>
    <t>Less State Assessments</t>
  </si>
  <si>
    <t>Cumulative Uncollected Receivables as of June 30th</t>
  </si>
  <si>
    <t>Cumulative Uncollected Receivables as % Tax Levy</t>
  </si>
  <si>
    <t>Annual % Change</t>
  </si>
  <si>
    <t>Data Source: DLS Municipal Databank, Socioeconomic Data</t>
  </si>
  <si>
    <t>Data Source: DLS Municipal Databank</t>
  </si>
  <si>
    <t>Data Source:  Schedule A Reports</t>
  </si>
  <si>
    <t>Schedule A Expenditure Categories</t>
  </si>
  <si>
    <t>Salary &amp; Wages</t>
  </si>
  <si>
    <t>As % of Net Operating Revenue</t>
  </si>
  <si>
    <t>Operating Revenue (Nominal Dollars)</t>
  </si>
  <si>
    <t>Population and Enrollment</t>
  </si>
  <si>
    <t>55 to 64</t>
  </si>
  <si>
    <t>65 +</t>
  </si>
  <si>
    <t>Age Cohort</t>
  </si>
  <si>
    <t>Year</t>
  </si>
  <si>
    <t>under 20</t>
  </si>
  <si>
    <t>20 to 54</t>
  </si>
  <si>
    <t>Data Source: US Census Community Survey, American FactFinder</t>
  </si>
  <si>
    <t>Data Source: Town debt report, Municipal Databank, Statement of Indebtedness</t>
  </si>
  <si>
    <t>Indicator 12: Population and Enrollment</t>
  </si>
  <si>
    <t>1.</t>
  </si>
  <si>
    <t>2.</t>
  </si>
  <si>
    <t>3.</t>
  </si>
  <si>
    <t>4.</t>
  </si>
  <si>
    <t>(a)</t>
  </si>
  <si>
    <t>(b)</t>
  </si>
  <si>
    <t>5.</t>
  </si>
  <si>
    <t>6.</t>
  </si>
  <si>
    <t>7.</t>
  </si>
  <si>
    <t>8.</t>
  </si>
  <si>
    <t>9.</t>
  </si>
  <si>
    <t>10.</t>
  </si>
  <si>
    <t>11.</t>
  </si>
  <si>
    <t>12.</t>
  </si>
  <si>
    <t>Long-Term Debt as % Assessed Valuation</t>
  </si>
  <si>
    <t>Indicator 9: Long-Term Debt</t>
  </si>
  <si>
    <t xml:space="preserve"> Data Source:  Schedule A Reports</t>
  </si>
  <si>
    <t>Property Tax Levy (Net of Overlay)</t>
  </si>
  <si>
    <t>20XX</t>
  </si>
  <si>
    <t>1/1/20XX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</si>
</sst>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0.0_);\(0.0\)"/>
    <numFmt numFmtId="165" formatCode="0.0%"/>
    <numFmt numFmtId="166" formatCode="_(&quot;$&quot;* #,##0_);_(&quot;$&quot;* \(#,##0\);_(&quot;$&quot;* &quot;-&quot;?_);_(@_)"/>
    <numFmt numFmtId="167" formatCode="_(* #,##0_);_(* \(#,##0\);_(* &quot;-&quot;??_);_(@_)"/>
    <numFmt numFmtId="168" formatCode="0.0000"/>
    <numFmt numFmtId="169" formatCode="_(&quot;$&quot;* #,##0_);_(&quot;$&quot;* \(#,##0\);_(&quot;$&quot;* &quot;-&quot;??_);_(@_)"/>
  </numFmts>
  <fonts count="34" x14ac:knownFonts="1">
    <font>
      <sz val="11"/>
      <color theme="1"/>
      <name val="Arial"/>
      <family val="2"/>
    </font>
    <font>
      <sz val="11"/>
      <color theme="1"/>
      <name val="Arial"/>
      <family val="2"/>
    </font>
    <font>
      <b/>
      <sz val="11"/>
      <color theme="1"/>
      <name val="Arial"/>
      <family val="2"/>
    </font>
    <font>
      <sz val="9"/>
      <color indexed="81"/>
      <name val="Tahoma"/>
      <family val="2"/>
    </font>
    <font>
      <b/>
      <sz val="9"/>
      <color indexed="81"/>
      <name val="Tahoma"/>
      <family val="2"/>
    </font>
    <font>
      <b/>
      <sz val="14"/>
      <color theme="1"/>
      <name val="Arial"/>
      <family val="2"/>
    </font>
    <font>
      <b/>
      <sz val="14"/>
      <color theme="1"/>
      <name val="Calibri"/>
      <family val="2"/>
      <scheme val="minor"/>
    </font>
    <font>
      <b/>
      <sz val="14"/>
      <color theme="1" tint="0.499984740745262"/>
      <name val="Arial"/>
      <family val="2"/>
    </font>
    <font>
      <sz val="14"/>
      <color theme="1"/>
      <name val="Arial"/>
      <family val="2"/>
    </font>
    <font>
      <sz val="14"/>
      <color theme="1" tint="0.499984740745262"/>
      <name val="Arial"/>
      <family val="2"/>
    </font>
    <font>
      <b/>
      <sz val="14"/>
      <color theme="0"/>
      <name val="Arial"/>
      <family val="2"/>
    </font>
    <font>
      <i/>
      <sz val="14"/>
      <color theme="1"/>
      <name val="Arial"/>
      <family val="2"/>
    </font>
    <font>
      <b/>
      <sz val="14"/>
      <name val="Arial"/>
      <family val="2"/>
    </font>
    <font>
      <sz val="10"/>
      <name val="Arial"/>
      <family val="2"/>
    </font>
    <font>
      <sz val="12"/>
      <name val="Arial"/>
      <family val="2"/>
    </font>
    <font>
      <b/>
      <sz val="16"/>
      <color theme="1"/>
      <name val="Arial"/>
      <family val="2"/>
    </font>
    <font>
      <sz val="12"/>
      <color theme="1"/>
      <name val="Arial"/>
      <family val="2"/>
    </font>
    <font>
      <i/>
      <sz val="12"/>
      <color theme="1"/>
      <name val="Arial"/>
      <family val="2"/>
    </font>
    <font>
      <b/>
      <sz val="12"/>
      <color theme="1"/>
      <name val="Arial"/>
      <family val="2"/>
    </font>
    <font>
      <b/>
      <sz val="12"/>
      <color theme="1" tint="0.499984740745262"/>
      <name val="Arial"/>
      <family val="2"/>
    </font>
    <font>
      <b/>
      <sz val="12"/>
      <color rgb="FFFF0000"/>
      <name val="Arial"/>
      <family val="2"/>
    </font>
    <font>
      <b/>
      <sz val="12"/>
      <name val="Arial"/>
      <family val="2"/>
    </font>
    <font>
      <sz val="12"/>
      <color theme="1" tint="0.499984740745262"/>
      <name val="Arial"/>
      <family val="2"/>
    </font>
    <font>
      <u/>
      <sz val="10"/>
      <color indexed="12"/>
      <name val="MS Sans Serif"/>
      <family val="2"/>
    </font>
    <font>
      <sz val="11"/>
      <color theme="1"/>
      <name val="Calibri"/>
      <family val="2"/>
      <scheme val="minor"/>
    </font>
    <font>
      <b/>
      <i/>
      <sz val="12"/>
      <color theme="1"/>
      <name val="Arial"/>
      <family val="2"/>
    </font>
    <font>
      <b/>
      <sz val="14"/>
      <color theme="0" tint="-0.499984740745262"/>
      <name val="Arial"/>
      <family val="2"/>
    </font>
    <font>
      <b/>
      <sz val="12"/>
      <color theme="0" tint="-0.499984740745262"/>
      <name val="Arial"/>
      <family val="2"/>
    </font>
    <font>
      <b/>
      <sz val="18"/>
      <color theme="1"/>
      <name val="Arial"/>
      <family val="2"/>
    </font>
    <font>
      <b/>
      <sz val="12"/>
      <color theme="6" tint="-0.249977111117893"/>
      <name val="Arial"/>
      <family val="2"/>
    </font>
    <font>
      <u/>
      <sz val="11"/>
      <color theme="10"/>
      <name val="Arial"/>
      <family val="2"/>
    </font>
    <font>
      <b/>
      <i/>
      <sz val="11"/>
      <color theme="1"/>
      <name val="Arial"/>
      <family val="2"/>
    </font>
    <font>
      <b/>
      <i/>
      <sz val="14"/>
      <color theme="1"/>
      <name val="Arial"/>
      <family val="2"/>
    </font>
    <font>
      <b/>
      <i/>
      <sz val="12"/>
      <name val="Arial"/>
      <family val="2"/>
    </font>
  </fonts>
  <fills count="1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tint="0.249977111117893"/>
        <bgColor indexed="64"/>
      </patternFill>
    </fill>
  </fills>
  <borders count="64">
    <border>
      <left/>
      <right/>
      <top/>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ck">
        <color theme="3" tint="0.39994506668294322"/>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double">
        <color auto="1"/>
      </top>
      <bottom style="thin">
        <color auto="1"/>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right/>
      <top style="thick">
        <color theme="3" tint="0.39991454817346722"/>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Dashed">
        <color theme="1" tint="0.24994659260841701"/>
      </left>
      <right/>
      <top style="mediumDashed">
        <color theme="1" tint="0.24994659260841701"/>
      </top>
      <bottom style="medium">
        <color theme="1" tint="0.24994659260841701"/>
      </bottom>
      <diagonal/>
    </border>
    <border>
      <left/>
      <right/>
      <top style="mediumDashed">
        <color theme="1" tint="0.24994659260841701"/>
      </top>
      <bottom style="medium">
        <color theme="1" tint="0.24994659260841701"/>
      </bottom>
      <diagonal/>
    </border>
    <border>
      <left/>
      <right style="mediumDashed">
        <color theme="1" tint="0.24994659260841701"/>
      </right>
      <top style="mediumDashed">
        <color theme="1" tint="0.24994659260841701"/>
      </top>
      <bottom style="medium">
        <color theme="1" tint="0.24994659260841701"/>
      </bottom>
      <diagonal/>
    </border>
    <border>
      <left/>
      <right style="mediumDashed">
        <color theme="1" tint="0.24994659260841701"/>
      </right>
      <top/>
      <bottom/>
      <diagonal/>
    </border>
    <border>
      <left style="mediumDashed">
        <color theme="1" tint="0.24994659260841701"/>
      </left>
      <right/>
      <top style="medium">
        <color theme="1" tint="0.24994659260841701"/>
      </top>
      <bottom/>
      <diagonal/>
    </border>
    <border>
      <left style="mediumDashed">
        <color theme="1" tint="0.24994659260841701"/>
      </left>
      <right/>
      <top/>
      <bottom/>
      <diagonal/>
    </border>
    <border>
      <left/>
      <right style="medium">
        <color theme="1" tint="0.24994659260841701"/>
      </right>
      <top/>
      <bottom/>
      <diagonal/>
    </border>
    <border>
      <left style="mediumDashed">
        <color theme="1" tint="0.24994659260841701"/>
      </left>
      <right/>
      <top/>
      <bottom style="mediumDashed">
        <color theme="1" tint="0.24994659260841701"/>
      </bottom>
      <diagonal/>
    </border>
    <border>
      <left/>
      <right/>
      <top/>
      <bottom style="mediumDashed">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right style="mediumDashed">
        <color theme="1" tint="0.24994659260841701"/>
      </right>
      <top style="medium">
        <color theme="1" tint="0.24994659260841701"/>
      </top>
      <bottom/>
      <diagonal/>
    </border>
    <border>
      <left/>
      <right style="mediumDashed">
        <color theme="1" tint="0.24994659260841701"/>
      </right>
      <top/>
      <bottom style="mediumDashed">
        <color theme="1" tint="0.24994659260841701"/>
      </bottom>
      <diagonal/>
    </border>
    <border>
      <left style="mediumDashed">
        <color theme="1" tint="0.24994659260841701"/>
      </left>
      <right/>
      <top/>
      <bottom style="medium">
        <color theme="1" tint="0.24994659260841701"/>
      </bottom>
      <diagonal/>
    </border>
    <border>
      <left/>
      <right/>
      <top/>
      <bottom style="thick">
        <color rgb="FF0070C0"/>
      </bottom>
      <diagonal/>
    </border>
    <border>
      <left/>
      <right/>
      <top/>
      <bottom style="thick">
        <color theme="4"/>
      </bottom>
      <diagonal/>
    </border>
    <border>
      <left/>
      <right/>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s>
  <cellStyleXfs count="13">
    <xf numFmtId="0" fontId="0" fillId="0" borderId="0"/>
    <xf numFmtId="9" fontId="1" fillId="0" borderId="0" applyFont="0" applyFill="0" applyBorder="0" applyAlignment="0" applyProtection="0"/>
    <xf numFmtId="0" fontId="13" fillId="0" borderId="0">
      <alignment vertical="center"/>
    </xf>
    <xf numFmtId="0" fontId="14" fillId="0" borderId="0"/>
    <xf numFmtId="44" fontId="14" fillId="0" borderId="0" applyFont="0" applyFill="0" applyBorder="0" applyAlignment="0" applyProtection="0"/>
    <xf numFmtId="0" fontId="13" fillId="0" borderId="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xf numFmtId="0" fontId="24" fillId="0" borderId="0"/>
    <xf numFmtId="44" fontId="24" fillId="0" borderId="0" applyFont="0" applyFill="0" applyBorder="0" applyAlignment="0" applyProtection="0"/>
    <xf numFmtId="43" fontId="24" fillId="0" borderId="0" applyFont="0" applyFill="0" applyBorder="0" applyAlignment="0" applyProtection="0"/>
    <xf numFmtId="0" fontId="30" fillId="0" borderId="0" applyNumberFormat="0" applyFill="0" applyBorder="0" applyAlignment="0" applyProtection="0"/>
  </cellStyleXfs>
  <cellXfs count="276">
    <xf numFmtId="0" fontId="0" fillId="0" borderId="0" xfId="0"/>
    <xf numFmtId="44" fontId="0" fillId="0" borderId="0" xfId="0" applyNumberFormat="1"/>
    <xf numFmtId="0" fontId="0" fillId="0" borderId="0" xfId="0" applyAlignment="1">
      <alignment vertical="center"/>
    </xf>
    <xf numFmtId="0" fontId="0" fillId="0" borderId="0" xfId="0" applyBorder="1"/>
    <xf numFmtId="0" fontId="2" fillId="0" borderId="0" xfId="0" applyFont="1" applyBorder="1"/>
    <xf numFmtId="0" fontId="6" fillId="0" borderId="0" xfId="0" applyFont="1" applyBorder="1"/>
    <xf numFmtId="0" fontId="2" fillId="0" borderId="15" xfId="0" applyFont="1" applyBorder="1"/>
    <xf numFmtId="0" fontId="0" fillId="0" borderId="15" xfId="0" applyBorder="1"/>
    <xf numFmtId="42" fontId="8" fillId="0" borderId="9" xfId="0" applyNumberFormat="1" applyFont="1" applyBorder="1"/>
    <xf numFmtId="165" fontId="9" fillId="3" borderId="12" xfId="1" applyNumberFormat="1" applyFont="1" applyFill="1" applyBorder="1"/>
    <xf numFmtId="165" fontId="8" fillId="0" borderId="13" xfId="1" applyNumberFormat="1" applyFont="1" applyBorder="1"/>
    <xf numFmtId="0" fontId="10" fillId="2" borderId="2" xfId="0" applyFont="1" applyFill="1" applyBorder="1"/>
    <xf numFmtId="10" fontId="7" fillId="3" borderId="1" xfId="1" applyNumberFormat="1" applyFont="1" applyFill="1" applyBorder="1"/>
    <xf numFmtId="10" fontId="10" fillId="2" borderId="5" xfId="1" applyNumberFormat="1" applyFont="1" applyFill="1" applyBorder="1"/>
    <xf numFmtId="0" fontId="5" fillId="0" borderId="0" xfId="0" applyFont="1" applyBorder="1"/>
    <xf numFmtId="42" fontId="8" fillId="0" borderId="0" xfId="0" applyNumberFormat="1" applyFont="1" applyBorder="1"/>
    <xf numFmtId="42" fontId="9" fillId="3" borderId="9" xfId="0" applyNumberFormat="1" applyFont="1" applyFill="1" applyBorder="1"/>
    <xf numFmtId="42" fontId="7" fillId="3" borderId="13" xfId="0" applyNumberFormat="1" applyFont="1" applyFill="1" applyBorder="1"/>
    <xf numFmtId="0" fontId="8" fillId="0" borderId="16" xfId="0" applyFont="1" applyBorder="1" applyAlignment="1">
      <alignment horizontal="left" indent="1"/>
    </xf>
    <xf numFmtId="0" fontId="8" fillId="0" borderId="17" xfId="0" applyFont="1" applyBorder="1" applyAlignment="1">
      <alignment horizontal="left" indent="1"/>
    </xf>
    <xf numFmtId="0" fontId="8" fillId="0" borderId="18" xfId="0" applyFont="1" applyBorder="1" applyAlignment="1">
      <alignment horizontal="left" indent="1"/>
    </xf>
    <xf numFmtId="42" fontId="9" fillId="3" borderId="3" xfId="0" applyNumberFormat="1" applyFont="1" applyFill="1" applyBorder="1"/>
    <xf numFmtId="42" fontId="8" fillId="0" borderId="3" xfId="0" applyNumberFormat="1" applyFont="1" applyBorder="1"/>
    <xf numFmtId="164" fontId="9" fillId="3" borderId="8" xfId="0" applyNumberFormat="1" applyFont="1" applyFill="1" applyBorder="1"/>
    <xf numFmtId="164" fontId="8" fillId="0" borderId="9" xfId="0" applyNumberFormat="1" applyFont="1" applyBorder="1"/>
    <xf numFmtId="0" fontId="8" fillId="0" borderId="7" xfId="0" applyFont="1" applyBorder="1" applyAlignment="1">
      <alignment horizontal="left" indent="2"/>
    </xf>
    <xf numFmtId="0" fontId="8" fillId="0" borderId="11" xfId="0" applyFont="1" applyBorder="1" applyAlignment="1">
      <alignment horizontal="left" indent="2"/>
    </xf>
    <xf numFmtId="42" fontId="8" fillId="0" borderId="13" xfId="0" applyNumberFormat="1" applyFont="1" applyBorder="1"/>
    <xf numFmtId="0" fontId="5" fillId="0" borderId="19" xfId="0" applyFont="1" applyBorder="1" applyAlignment="1">
      <alignment horizontal="left"/>
    </xf>
    <xf numFmtId="42" fontId="7" fillId="3" borderId="20" xfId="0" applyNumberFormat="1" applyFont="1" applyFill="1" applyBorder="1"/>
    <xf numFmtId="42" fontId="5" fillId="0" borderId="21" xfId="0" applyNumberFormat="1" applyFont="1" applyBorder="1"/>
    <xf numFmtId="0" fontId="8" fillId="0" borderId="22" xfId="0" applyFont="1" applyBorder="1" applyAlignment="1">
      <alignment horizontal="left" indent="1"/>
    </xf>
    <xf numFmtId="42" fontId="9" fillId="3" borderId="23" xfId="0" applyNumberFormat="1" applyFont="1" applyFill="1" applyBorder="1"/>
    <xf numFmtId="42" fontId="8" fillId="0" borderId="23" xfId="0" applyNumberFormat="1" applyFont="1" applyBorder="1"/>
    <xf numFmtId="0" fontId="8" fillId="0" borderId="0" xfId="0" applyFont="1" applyBorder="1"/>
    <xf numFmtId="166" fontId="5" fillId="0" borderId="0" xfId="0" applyNumberFormat="1" applyFont="1" applyBorder="1"/>
    <xf numFmtId="0" fontId="15" fillId="0" borderId="0" xfId="0" applyFont="1" applyBorder="1"/>
    <xf numFmtId="166" fontId="7" fillId="0" borderId="0" xfId="0" applyNumberFormat="1" applyFont="1" applyFill="1" applyBorder="1"/>
    <xf numFmtId="42" fontId="9" fillId="0" borderId="0" xfId="0" applyNumberFormat="1" applyFont="1" applyFill="1" applyBorder="1"/>
    <xf numFmtId="10" fontId="12" fillId="0" borderId="0" xfId="1" applyNumberFormat="1" applyFont="1" applyFill="1" applyBorder="1"/>
    <xf numFmtId="168" fontId="0" fillId="0" borderId="0" xfId="0" applyNumberFormat="1"/>
    <xf numFmtId="0" fontId="12" fillId="0" borderId="0" xfId="0" applyFont="1" applyFill="1" applyBorder="1" applyAlignment="1">
      <alignment vertical="center"/>
    </xf>
    <xf numFmtId="10" fontId="12" fillId="0" borderId="0" xfId="1" applyNumberFormat="1" applyFont="1" applyFill="1" applyBorder="1" applyAlignment="1">
      <alignment horizontal="left" vertical="center"/>
    </xf>
    <xf numFmtId="0" fontId="15" fillId="0" borderId="28" xfId="0" applyFont="1" applyBorder="1"/>
    <xf numFmtId="0" fontId="2" fillId="0" borderId="28" xfId="0" applyFont="1" applyBorder="1"/>
    <xf numFmtId="0" fontId="0" fillId="0" borderId="28" xfId="0" applyBorder="1"/>
    <xf numFmtId="0" fontId="19" fillId="6" borderId="29" xfId="0" applyFont="1" applyFill="1" applyBorder="1" applyAlignment="1">
      <alignment horizontal="center" vertical="center"/>
    </xf>
    <xf numFmtId="0" fontId="19" fillId="6" borderId="30" xfId="0" applyFont="1" applyFill="1" applyBorder="1" applyAlignment="1">
      <alignment horizontal="center" vertical="center"/>
    </xf>
    <xf numFmtId="0" fontId="20" fillId="7" borderId="31" xfId="0" applyFont="1" applyFill="1" applyBorder="1" applyAlignment="1">
      <alignment horizontal="center" vertical="center"/>
    </xf>
    <xf numFmtId="0" fontId="18" fillId="5" borderId="32" xfId="0" applyFont="1" applyFill="1" applyBorder="1" applyAlignment="1">
      <alignment horizontal="center" vertical="center"/>
    </xf>
    <xf numFmtId="0" fontId="19" fillId="6" borderId="33" xfId="0" applyFont="1" applyFill="1" applyBorder="1" applyAlignment="1">
      <alignment horizontal="center" vertical="center"/>
    </xf>
    <xf numFmtId="0" fontId="19" fillId="6" borderId="34" xfId="0" applyFont="1" applyFill="1" applyBorder="1" applyAlignment="1">
      <alignment horizontal="center" vertical="center"/>
    </xf>
    <xf numFmtId="0" fontId="19" fillId="6" borderId="35" xfId="0" applyFont="1" applyFill="1" applyBorder="1" applyAlignment="1">
      <alignment horizontal="center" vertical="center"/>
    </xf>
    <xf numFmtId="0" fontId="18" fillId="8" borderId="36" xfId="0" applyFont="1" applyFill="1" applyBorder="1" applyAlignment="1">
      <alignment horizontal="center" vertical="center"/>
    </xf>
    <xf numFmtId="0" fontId="19" fillId="6" borderId="37" xfId="0" applyFont="1" applyFill="1" applyBorder="1" applyAlignment="1">
      <alignment horizontal="center" vertical="center"/>
    </xf>
    <xf numFmtId="42" fontId="0" fillId="0" borderId="0" xfId="0" applyNumberFormat="1"/>
    <xf numFmtId="42" fontId="0" fillId="0" borderId="0" xfId="0" applyNumberFormat="1" applyAlignment="1">
      <alignment vertical="top"/>
    </xf>
    <xf numFmtId="0" fontId="0" fillId="0" borderId="0" xfId="0" applyFill="1"/>
    <xf numFmtId="37" fontId="8" fillId="0" borderId="0" xfId="1" applyNumberFormat="1" applyFont="1" applyFill="1" applyBorder="1"/>
    <xf numFmtId="0" fontId="0" fillId="0" borderId="15" xfId="0" applyBorder="1" applyAlignment="1">
      <alignment vertical="center"/>
    </xf>
    <xf numFmtId="0" fontId="0" fillId="0" borderId="0" xfId="0" applyBorder="1" applyAlignment="1">
      <alignment vertical="center"/>
    </xf>
    <xf numFmtId="0" fontId="0" fillId="11" borderId="0" xfId="0" applyFill="1"/>
    <xf numFmtId="42" fontId="8" fillId="11" borderId="0" xfId="0" applyNumberFormat="1" applyFont="1" applyFill="1" applyBorder="1"/>
    <xf numFmtId="166" fontId="5" fillId="11" borderId="0" xfId="0" applyNumberFormat="1" applyFont="1" applyFill="1" applyBorder="1"/>
    <xf numFmtId="42" fontId="8" fillId="11" borderId="3" xfId="0" applyNumberFormat="1" applyFont="1" applyFill="1" applyBorder="1"/>
    <xf numFmtId="42" fontId="8" fillId="11" borderId="4" xfId="0" applyNumberFormat="1" applyFont="1" applyFill="1" applyBorder="1"/>
    <xf numFmtId="42" fontId="8" fillId="11" borderId="23" xfId="0" applyNumberFormat="1" applyFont="1" applyFill="1" applyBorder="1"/>
    <xf numFmtId="42" fontId="8" fillId="11" borderId="24" xfId="0" applyNumberFormat="1" applyFont="1" applyFill="1" applyBorder="1"/>
    <xf numFmtId="42" fontId="8" fillId="11" borderId="9" xfId="0" applyNumberFormat="1" applyFont="1" applyFill="1" applyBorder="1"/>
    <xf numFmtId="42" fontId="8" fillId="11" borderId="10" xfId="0" applyNumberFormat="1" applyFont="1" applyFill="1" applyBorder="1"/>
    <xf numFmtId="42" fontId="8" fillId="11" borderId="13" xfId="0" applyNumberFormat="1" applyFont="1" applyFill="1" applyBorder="1"/>
    <xf numFmtId="42" fontId="8" fillId="11" borderId="14" xfId="0" applyNumberFormat="1" applyFont="1" applyFill="1" applyBorder="1"/>
    <xf numFmtId="42" fontId="5" fillId="11" borderId="21" xfId="0" applyNumberFormat="1" applyFont="1" applyFill="1" applyBorder="1"/>
    <xf numFmtId="164" fontId="8" fillId="11" borderId="9" xfId="0" applyNumberFormat="1" applyFont="1" applyFill="1" applyBorder="1"/>
    <xf numFmtId="164" fontId="8" fillId="11" borderId="10" xfId="0" applyNumberFormat="1" applyFont="1" applyFill="1" applyBorder="1"/>
    <xf numFmtId="165" fontId="8" fillId="11" borderId="13" xfId="1" applyNumberFormat="1" applyFont="1" applyFill="1" applyBorder="1"/>
    <xf numFmtId="165" fontId="8" fillId="11" borderId="14" xfId="1" applyNumberFormat="1" applyFont="1" applyFill="1" applyBorder="1"/>
    <xf numFmtId="42" fontId="5" fillId="11" borderId="25" xfId="0" applyNumberFormat="1" applyFont="1" applyFill="1" applyBorder="1"/>
    <xf numFmtId="10" fontId="10" fillId="11" borderId="5" xfId="1" applyNumberFormat="1" applyFont="1" applyFill="1" applyBorder="1"/>
    <xf numFmtId="10" fontId="10" fillId="11" borderId="6" xfId="1" applyNumberFormat="1" applyFont="1" applyFill="1" applyBorder="1"/>
    <xf numFmtId="0" fontId="18" fillId="10" borderId="42" xfId="0" applyFont="1" applyFill="1" applyBorder="1" applyAlignment="1">
      <alignment horizontal="center" vertical="center" wrapText="1"/>
    </xf>
    <xf numFmtId="0" fontId="18" fillId="10" borderId="26" xfId="0" applyFont="1" applyFill="1" applyBorder="1" applyAlignment="1">
      <alignment horizontal="center" vertical="center" wrapText="1"/>
    </xf>
    <xf numFmtId="0" fontId="18" fillId="10" borderId="27" xfId="0" applyFont="1" applyFill="1" applyBorder="1" applyAlignment="1">
      <alignment horizontal="center" vertical="center" wrapText="1"/>
    </xf>
    <xf numFmtId="42" fontId="16" fillId="9" borderId="43" xfId="0" applyNumberFormat="1" applyFont="1" applyFill="1" applyBorder="1" applyAlignment="1">
      <alignment vertical="center"/>
    </xf>
    <xf numFmtId="42" fontId="16" fillId="9" borderId="0" xfId="0" applyNumberFormat="1" applyFont="1" applyFill="1" applyBorder="1" applyAlignment="1">
      <alignment vertical="center"/>
    </xf>
    <xf numFmtId="42" fontId="16" fillId="9" borderId="41" xfId="0" applyNumberFormat="1" applyFont="1" applyFill="1" applyBorder="1" applyAlignment="1">
      <alignment vertical="center"/>
    </xf>
    <xf numFmtId="42" fontId="16" fillId="10" borderId="43" xfId="0" applyNumberFormat="1" applyFont="1" applyFill="1" applyBorder="1" applyAlignment="1">
      <alignment vertical="center"/>
    </xf>
    <xf numFmtId="164" fontId="16" fillId="10" borderId="0" xfId="0" applyNumberFormat="1" applyFont="1" applyFill="1" applyBorder="1" applyAlignment="1">
      <alignment horizontal="center" vertical="center"/>
    </xf>
    <xf numFmtId="9" fontId="16" fillId="10" borderId="0" xfId="1" applyNumberFormat="1" applyFont="1" applyFill="1" applyBorder="1" applyAlignment="1">
      <alignment horizontal="center" vertical="center"/>
    </xf>
    <xf numFmtId="166" fontId="18" fillId="10" borderId="0" xfId="0" applyNumberFormat="1" applyFont="1" applyFill="1" applyBorder="1" applyAlignment="1">
      <alignment vertical="center"/>
    </xf>
    <xf numFmtId="10" fontId="18" fillId="10" borderId="44" xfId="1" applyNumberFormat="1" applyFont="1" applyFill="1" applyBorder="1" applyAlignment="1">
      <alignment vertical="center"/>
    </xf>
    <xf numFmtId="165" fontId="16" fillId="10" borderId="0" xfId="1" applyNumberFormat="1" applyFont="1" applyFill="1" applyBorder="1" applyAlignment="1">
      <alignment horizontal="center" vertical="center"/>
    </xf>
    <xf numFmtId="42" fontId="16" fillId="9" borderId="45" xfId="0" applyNumberFormat="1" applyFont="1" applyFill="1" applyBorder="1" applyAlignment="1">
      <alignment vertical="center"/>
    </xf>
    <xf numFmtId="42" fontId="16" fillId="9" borderId="46" xfId="0" applyNumberFormat="1" applyFont="1" applyFill="1" applyBorder="1" applyAlignment="1">
      <alignment vertical="center"/>
    </xf>
    <xf numFmtId="42" fontId="16" fillId="9" borderId="50" xfId="0" applyNumberFormat="1" applyFont="1" applyFill="1" applyBorder="1" applyAlignment="1">
      <alignment vertical="center"/>
    </xf>
    <xf numFmtId="42" fontId="16" fillId="10" borderId="51" xfId="0" applyNumberFormat="1" applyFont="1" applyFill="1" applyBorder="1" applyAlignment="1">
      <alignment vertical="center"/>
    </xf>
    <xf numFmtId="164" fontId="16" fillId="10" borderId="47" xfId="0" applyNumberFormat="1" applyFont="1" applyFill="1" applyBorder="1" applyAlignment="1">
      <alignment horizontal="center" vertical="center"/>
    </xf>
    <xf numFmtId="165" fontId="16" fillId="10" borderId="47" xfId="1" applyNumberFormat="1" applyFont="1" applyFill="1" applyBorder="1" applyAlignment="1">
      <alignment horizontal="center" vertical="center"/>
    </xf>
    <xf numFmtId="166" fontId="18" fillId="10" borderId="47" xfId="0" applyNumberFormat="1" applyFont="1" applyFill="1" applyBorder="1" applyAlignment="1">
      <alignment vertical="center"/>
    </xf>
    <xf numFmtId="10" fontId="18" fillId="10" borderId="48" xfId="1" applyNumberFormat="1" applyFont="1" applyFill="1" applyBorder="1" applyAlignment="1">
      <alignment vertical="center"/>
    </xf>
    <xf numFmtId="166" fontId="16" fillId="0" borderId="0" xfId="0" applyNumberFormat="1" applyFont="1" applyFill="1" applyBorder="1" applyAlignment="1">
      <alignment horizontal="center" vertical="center"/>
    </xf>
    <xf numFmtId="9" fontId="16" fillId="0" borderId="0" xfId="1" applyFont="1" applyFill="1" applyBorder="1" applyAlignment="1">
      <alignment horizontal="center" vertical="center"/>
    </xf>
    <xf numFmtId="0" fontId="18" fillId="9" borderId="42" xfId="0" applyFont="1" applyFill="1" applyBorder="1" applyAlignment="1">
      <alignment horizontal="center" vertical="center" wrapText="1"/>
    </xf>
    <xf numFmtId="0" fontId="18" fillId="9" borderId="26" xfId="0" applyFont="1" applyFill="1" applyBorder="1" applyAlignment="1">
      <alignment horizontal="center" vertical="center" wrapText="1"/>
    </xf>
    <xf numFmtId="0" fontId="18" fillId="9" borderId="49" xfId="0" applyFont="1" applyFill="1" applyBorder="1" applyAlignment="1">
      <alignment horizontal="center" vertical="center" wrapText="1"/>
    </xf>
    <xf numFmtId="0" fontId="2" fillId="0" borderId="52" xfId="0" applyFont="1" applyBorder="1"/>
    <xf numFmtId="0" fontId="0" fillId="0" borderId="52" xfId="0" applyBorder="1"/>
    <xf numFmtId="0" fontId="0" fillId="0" borderId="0" xfId="0" applyFill="1" applyBorder="1"/>
    <xf numFmtId="2" fontId="0" fillId="0" borderId="0" xfId="0" applyNumberFormat="1"/>
    <xf numFmtId="20" fontId="0" fillId="0" borderId="0" xfId="0" applyNumberFormat="1" applyBorder="1"/>
    <xf numFmtId="0" fontId="0" fillId="0" borderId="0" xfId="0" applyNumberFormat="1" applyBorder="1"/>
    <xf numFmtId="0" fontId="0" fillId="0" borderId="0" xfId="0" applyNumberFormat="1" applyFill="1" applyBorder="1"/>
    <xf numFmtId="0" fontId="8" fillId="0" borderId="0" xfId="0" applyFont="1" applyFill="1" applyBorder="1" applyAlignment="1">
      <alignment horizontal="center" vertical="center" wrapText="1"/>
    </xf>
    <xf numFmtId="167" fontId="0" fillId="0" borderId="0" xfId="0" applyNumberFormat="1"/>
    <xf numFmtId="43" fontId="0" fillId="0" borderId="0" xfId="6" applyFont="1"/>
    <xf numFmtId="43" fontId="2" fillId="0" borderId="0" xfId="6" applyFont="1" applyBorder="1"/>
    <xf numFmtId="0" fontId="19" fillId="0" borderId="0" xfId="0" applyFont="1" applyFill="1" applyBorder="1" applyAlignment="1">
      <alignment horizontal="center" vertical="center"/>
    </xf>
    <xf numFmtId="0" fontId="0" fillId="0" borderId="53" xfId="0" applyBorder="1"/>
    <xf numFmtId="0" fontId="2" fillId="0" borderId="53" xfId="0" applyFont="1" applyBorder="1"/>
    <xf numFmtId="0" fontId="2" fillId="0" borderId="0" xfId="0" applyFont="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Border="1" applyAlignment="1">
      <alignment horizontal="left" vertical="top" wrapText="1"/>
    </xf>
    <xf numFmtId="165" fontId="18" fillId="0" borderId="0" xfId="1" applyNumberFormat="1" applyFont="1" applyFill="1" applyBorder="1" applyAlignment="1"/>
    <xf numFmtId="0" fontId="0" fillId="4" borderId="0" xfId="0" applyFill="1" applyBorder="1"/>
    <xf numFmtId="0" fontId="18" fillId="0" borderId="0" xfId="0" applyFont="1" applyBorder="1" applyAlignment="1">
      <alignment horizontal="center" vertical="center"/>
    </xf>
    <xf numFmtId="0" fontId="29" fillId="0" borderId="0" xfId="0" applyFont="1" applyFill="1" applyBorder="1" applyAlignment="1">
      <alignment horizontal="center" vertical="center"/>
    </xf>
    <xf numFmtId="42" fontId="16" fillId="0" borderId="0" xfId="0" applyNumberFormat="1" applyFont="1" applyFill="1" applyBorder="1" applyAlignment="1">
      <alignment vertical="center"/>
    </xf>
    <xf numFmtId="0" fontId="31" fillId="0" borderId="0" xfId="0" applyFont="1"/>
    <xf numFmtId="0" fontId="30" fillId="0" borderId="0" xfId="12"/>
    <xf numFmtId="0" fontId="31" fillId="0" borderId="0" xfId="0" applyFont="1" applyAlignment="1">
      <alignment vertical="top"/>
    </xf>
    <xf numFmtId="0" fontId="30" fillId="0" borderId="0" xfId="12" applyAlignment="1">
      <alignment vertical="top"/>
    </xf>
    <xf numFmtId="0" fontId="15" fillId="0" borderId="0" xfId="0" applyFont="1" applyFill="1" applyBorder="1"/>
    <xf numFmtId="44" fontId="0" fillId="0" borderId="0" xfId="0" applyNumberFormat="1" applyFill="1" applyBorder="1"/>
    <xf numFmtId="42" fontId="0" fillId="0" borderId="0" xfId="0" applyNumberFormat="1" applyFill="1" applyBorder="1"/>
    <xf numFmtId="0" fontId="25" fillId="0" borderId="0" xfId="0" applyFont="1" applyFill="1" applyBorder="1" applyAlignment="1">
      <alignment horizontal="left" vertical="center"/>
    </xf>
    <xf numFmtId="42" fontId="14" fillId="0" borderId="0" xfId="0" applyNumberFormat="1" applyFont="1" applyFill="1" applyBorder="1" applyAlignment="1">
      <alignment horizontal="center" vertical="center"/>
    </xf>
    <xf numFmtId="9" fontId="14" fillId="0" borderId="0" xfId="1" applyFont="1" applyFill="1" applyBorder="1" applyAlignment="1">
      <alignment horizontal="center" vertical="center"/>
    </xf>
    <xf numFmtId="3" fontId="14" fillId="0" borderId="0" xfId="2" applyNumberFormat="1" applyFont="1" applyFill="1" applyAlignment="1">
      <alignment horizontal="right" vertical="center"/>
    </xf>
    <xf numFmtId="37" fontId="16" fillId="0" borderId="0" xfId="0" applyNumberFormat="1" applyFont="1" applyFill="1" applyBorder="1" applyAlignment="1">
      <alignment horizontal="center" vertical="center"/>
    </xf>
    <xf numFmtId="3" fontId="18" fillId="0" borderId="0" xfId="1" applyNumberFormat="1" applyFont="1" applyFill="1" applyBorder="1" applyAlignment="1">
      <alignment horizontal="center" vertical="center"/>
    </xf>
    <xf numFmtId="3" fontId="21" fillId="0" borderId="0" xfId="1" applyNumberFormat="1" applyFont="1" applyFill="1" applyAlignment="1">
      <alignment horizontal="center" vertical="center"/>
    </xf>
    <xf numFmtId="10" fontId="21" fillId="0" borderId="0" xfId="1" applyNumberFormat="1" applyFont="1" applyFill="1" applyAlignment="1">
      <alignment horizontal="center" vertical="center"/>
    </xf>
    <xf numFmtId="10" fontId="18" fillId="0" borderId="0" xfId="1" applyNumberFormat="1" applyFont="1" applyFill="1" applyBorder="1" applyAlignment="1">
      <alignment horizontal="center" vertical="center"/>
    </xf>
    <xf numFmtId="0" fontId="15" fillId="0" borderId="0" xfId="0" applyFont="1" applyBorder="1" applyAlignment="1">
      <alignment vertical="center"/>
    </xf>
    <xf numFmtId="0" fontId="15" fillId="0" borderId="52" xfId="0" applyFont="1" applyBorder="1"/>
    <xf numFmtId="0" fontId="18" fillId="0" borderId="0" xfId="0" applyFont="1" applyFill="1" applyBorder="1" applyAlignment="1">
      <alignment horizontal="center" vertical="center" wrapText="1"/>
    </xf>
    <xf numFmtId="0" fontId="30" fillId="0" borderId="0" xfId="12" applyFill="1"/>
    <xf numFmtId="0" fontId="0" fillId="4" borderId="0" xfId="0" applyFill="1"/>
    <xf numFmtId="0" fontId="0" fillId="4" borderId="54" xfId="0" applyFill="1" applyBorder="1"/>
    <xf numFmtId="0" fontId="0" fillId="4" borderId="55" xfId="0" applyFill="1" applyBorder="1"/>
    <xf numFmtId="0" fontId="0" fillId="4" borderId="56" xfId="0" applyFill="1" applyBorder="1"/>
    <xf numFmtId="0" fontId="0" fillId="4" borderId="57" xfId="0" applyFill="1" applyBorder="1"/>
    <xf numFmtId="0" fontId="0" fillId="4" borderId="58" xfId="0" applyFill="1" applyBorder="1"/>
    <xf numFmtId="0" fontId="0" fillId="4" borderId="59" xfId="0" applyFill="1" applyBorder="1"/>
    <xf numFmtId="0" fontId="0" fillId="4" borderId="60" xfId="0" applyFill="1" applyBorder="1"/>
    <xf numFmtId="0" fontId="5" fillId="0" borderId="0" xfId="0" applyFont="1" applyBorder="1" applyAlignment="1">
      <alignment horizontal="center" vertical="center"/>
    </xf>
    <xf numFmtId="0" fontId="32" fillId="0" borderId="0" xfId="0" applyFont="1" applyBorder="1" applyAlignment="1">
      <alignment horizontal="left" vertical="center"/>
    </xf>
    <xf numFmtId="0" fontId="0" fillId="13" borderId="62" xfId="0" applyFill="1" applyBorder="1"/>
    <xf numFmtId="0" fontId="29" fillId="0" borderId="63" xfId="0" applyFont="1" applyFill="1" applyBorder="1" applyAlignment="1">
      <alignment horizontal="center" vertical="center"/>
    </xf>
    <xf numFmtId="0" fontId="18" fillId="0" borderId="63" xfId="0" applyFont="1" applyBorder="1" applyAlignment="1">
      <alignment horizontal="center" vertical="center"/>
    </xf>
    <xf numFmtId="0" fontId="32" fillId="13" borderId="61" xfId="0" applyFont="1" applyFill="1" applyBorder="1" applyAlignment="1">
      <alignment horizontal="right" vertical="center"/>
    </xf>
    <xf numFmtId="0" fontId="2" fillId="13" borderId="62" xfId="0" applyFont="1" applyFill="1" applyBorder="1" applyAlignment="1">
      <alignment horizontal="left" vertical="center" wrapText="1"/>
    </xf>
    <xf numFmtId="0" fontId="18" fillId="12" borderId="63" xfId="0" applyFont="1" applyFill="1" applyBorder="1" applyAlignment="1">
      <alignment horizontal="center" vertical="center"/>
    </xf>
    <xf numFmtId="0" fontId="28" fillId="0" borderId="53" xfId="0" applyFont="1" applyBorder="1" applyAlignment="1">
      <alignment horizontal="left" indent="1"/>
    </xf>
    <xf numFmtId="42" fontId="0" fillId="0" borderId="0" xfId="0" applyNumberFormat="1" applyFill="1"/>
    <xf numFmtId="0" fontId="21" fillId="13" borderId="62" xfId="12" applyFont="1" applyFill="1" applyBorder="1" applyAlignment="1">
      <alignment horizontal="left" vertical="center" wrapText="1"/>
    </xf>
    <xf numFmtId="0" fontId="21" fillId="0" borderId="0" xfId="0" applyFont="1" applyBorder="1" applyAlignment="1">
      <alignment horizontal="left" vertical="center" wrapText="1"/>
    </xf>
    <xf numFmtId="0" fontId="33" fillId="13" borderId="62" xfId="12" applyFont="1" applyFill="1" applyBorder="1" applyAlignment="1">
      <alignment horizontal="left" vertical="center" wrapText="1" indent="2"/>
    </xf>
    <xf numFmtId="0" fontId="33" fillId="0" borderId="0" xfId="0" applyFont="1" applyBorder="1" applyAlignment="1">
      <alignment horizontal="left" vertical="center" wrapText="1" indent="2"/>
    </xf>
    <xf numFmtId="0" fontId="33" fillId="0" borderId="0" xfId="0" applyFont="1" applyBorder="1" applyAlignment="1">
      <alignment horizontal="left" vertical="center" wrapText="1"/>
    </xf>
    <xf numFmtId="165" fontId="16" fillId="0" borderId="0" xfId="1" applyNumberFormat="1" applyFont="1" applyFill="1" applyBorder="1" applyAlignment="1">
      <alignment horizontal="center" vertical="center"/>
    </xf>
    <xf numFmtId="10" fontId="16" fillId="0" borderId="0" xfId="1" applyNumberFormat="1" applyFont="1" applyFill="1" applyBorder="1" applyAlignment="1">
      <alignment horizontal="center" vertical="center"/>
    </xf>
    <xf numFmtId="0" fontId="18"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166" fontId="18" fillId="0" borderId="0" xfId="0" applyNumberFormat="1" applyFont="1" applyFill="1" applyBorder="1" applyAlignment="1">
      <alignment horizontal="center" vertical="center"/>
    </xf>
    <xf numFmtId="165" fontId="18" fillId="0" borderId="0" xfId="1" applyNumberFormat="1" applyFont="1" applyFill="1" applyBorder="1" applyAlignment="1">
      <alignment horizontal="center" vertical="center"/>
    </xf>
    <xf numFmtId="0" fontId="18" fillId="0" borderId="0" xfId="0" applyFont="1" applyFill="1" applyAlignment="1"/>
    <xf numFmtId="42" fontId="16" fillId="0" borderId="0" xfId="5" applyNumberFormat="1" applyFont="1" applyFill="1" applyBorder="1" applyAlignment="1">
      <alignment horizontal="left" vertical="center" shrinkToFit="1"/>
    </xf>
    <xf numFmtId="42" fontId="18" fillId="0" borderId="0" xfId="0" applyNumberFormat="1" applyFont="1" applyFill="1" applyBorder="1" applyAlignment="1">
      <alignment horizontal="left" vertical="center"/>
    </xf>
    <xf numFmtId="0" fontId="31" fillId="0" borderId="0" xfId="0" applyFont="1" applyFill="1"/>
    <xf numFmtId="42" fontId="16" fillId="0" borderId="0" xfId="0" applyNumberFormat="1" applyFont="1" applyFill="1" applyBorder="1" applyAlignment="1">
      <alignment horizontal="left" vertical="center"/>
    </xf>
    <xf numFmtId="0" fontId="16"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42" fontId="17" fillId="0" borderId="0" xfId="0" applyNumberFormat="1" applyFont="1" applyFill="1" applyBorder="1" applyAlignment="1">
      <alignment vertical="center"/>
    </xf>
    <xf numFmtId="42" fontId="18" fillId="0" borderId="0" xfId="0" applyNumberFormat="1" applyFont="1" applyFill="1" applyBorder="1" applyAlignment="1">
      <alignment vertical="center"/>
    </xf>
    <xf numFmtId="9" fontId="16" fillId="0" borderId="0" xfId="1" applyNumberFormat="1" applyFont="1" applyFill="1" applyBorder="1" applyAlignment="1">
      <alignment horizontal="center" vertical="center"/>
    </xf>
    <xf numFmtId="0" fontId="19" fillId="0" borderId="0" xfId="0" applyFont="1" applyFill="1" applyBorder="1" applyAlignment="1">
      <alignment horizontal="center" vertical="center" wrapText="1"/>
    </xf>
    <xf numFmtId="42" fontId="19" fillId="0" borderId="0" xfId="0" applyNumberFormat="1" applyFont="1" applyFill="1" applyBorder="1" applyAlignment="1">
      <alignment horizontal="center" vertical="center" wrapText="1"/>
    </xf>
    <xf numFmtId="42" fontId="16" fillId="0" borderId="0" xfId="2" applyNumberFormat="1" applyFont="1" applyFill="1" applyBorder="1" applyAlignment="1">
      <alignment horizontal="right" vertical="center"/>
    </xf>
    <xf numFmtId="10" fontId="18" fillId="0" borderId="0" xfId="1" applyNumberFormat="1" applyFont="1" applyFill="1" applyBorder="1" applyAlignment="1">
      <alignment vertical="center"/>
    </xf>
    <xf numFmtId="42" fontId="18" fillId="0" borderId="0" xfId="0" applyNumberFormat="1" applyFont="1" applyFill="1" applyAlignment="1">
      <alignment vertical="center"/>
    </xf>
    <xf numFmtId="10" fontId="18" fillId="0" borderId="0" xfId="1" applyNumberFormat="1"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2" fontId="8" fillId="0" borderId="0" xfId="0" applyNumberFormat="1" applyFont="1" applyFill="1" applyBorder="1" applyAlignment="1">
      <alignment horizontal="center" vertical="center"/>
    </xf>
    <xf numFmtId="42" fontId="11" fillId="0" borderId="0" xfId="0" applyNumberFormat="1" applyFont="1" applyFill="1" applyBorder="1" applyAlignment="1">
      <alignment horizontal="center" vertical="center"/>
    </xf>
    <xf numFmtId="42" fontId="8" fillId="0" borderId="0" xfId="1" applyNumberFormat="1" applyFont="1" applyFill="1" applyBorder="1" applyAlignment="1">
      <alignment horizontal="center" vertical="center"/>
    </xf>
    <xf numFmtId="42" fontId="5" fillId="0" borderId="0" xfId="1" applyNumberFormat="1" applyFont="1" applyFill="1" applyBorder="1" applyAlignment="1">
      <alignment horizontal="center" vertical="center"/>
    </xf>
    <xf numFmtId="165" fontId="5" fillId="0" borderId="0" xfId="1" applyNumberFormat="1" applyFont="1" applyFill="1" applyBorder="1" applyAlignment="1">
      <alignment horizontal="center" vertical="center"/>
    </xf>
    <xf numFmtId="0" fontId="5" fillId="0" borderId="0" xfId="0" applyFont="1" applyFill="1" applyBorder="1" applyAlignment="1">
      <alignment horizontal="left" vertical="center"/>
    </xf>
    <xf numFmtId="0" fontId="26" fillId="0" borderId="0" xfId="0" applyFont="1" applyFill="1" applyBorder="1" applyAlignment="1">
      <alignment horizontal="center" vertical="center" wrapText="1"/>
    </xf>
    <xf numFmtId="42" fontId="26" fillId="0" borderId="0" xfId="0" applyNumberFormat="1" applyFont="1" applyFill="1" applyBorder="1" applyAlignment="1">
      <alignment horizontal="center" vertical="center" wrapText="1"/>
    </xf>
    <xf numFmtId="42" fontId="16" fillId="0" borderId="0" xfId="2"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10" fontId="27" fillId="0" borderId="0" xfId="1" applyNumberFormat="1" applyFont="1" applyFill="1" applyBorder="1" applyAlignment="1">
      <alignment horizontal="center" vertical="center" wrapText="1"/>
    </xf>
    <xf numFmtId="0" fontId="30" fillId="0" borderId="0" xfId="12" applyFill="1" applyAlignment="1">
      <alignment vertical="top"/>
    </xf>
    <xf numFmtId="0" fontId="18" fillId="0" borderId="0" xfId="0" applyFont="1" applyFill="1" applyBorder="1"/>
    <xf numFmtId="0" fontId="16" fillId="0" borderId="0" xfId="0" applyFont="1" applyFill="1" applyBorder="1"/>
    <xf numFmtId="0" fontId="18" fillId="0" borderId="41" xfId="0" applyFont="1" applyFill="1" applyBorder="1" applyAlignment="1">
      <alignment horizontal="center" vertical="center" wrapText="1"/>
    </xf>
    <xf numFmtId="166" fontId="16" fillId="0" borderId="0" xfId="0" applyNumberFormat="1" applyFont="1" applyFill="1" applyBorder="1" applyAlignment="1">
      <alignment vertical="center"/>
    </xf>
    <xf numFmtId="42" fontId="16" fillId="0" borderId="41" xfId="0" applyNumberFormat="1" applyFont="1" applyFill="1" applyBorder="1" applyAlignment="1">
      <alignment vertical="center"/>
    </xf>
    <xf numFmtId="166" fontId="5" fillId="0" borderId="0" xfId="0" applyNumberFormat="1" applyFont="1" applyFill="1" applyBorder="1"/>
    <xf numFmtId="42" fontId="8" fillId="0" borderId="0" xfId="0" applyNumberFormat="1" applyFont="1" applyFill="1" applyBorder="1"/>
    <xf numFmtId="42" fontId="8" fillId="0" borderId="3" xfId="0" applyNumberFormat="1" applyFont="1" applyFill="1" applyBorder="1"/>
    <xf numFmtId="42" fontId="8" fillId="0" borderId="23" xfId="0" applyNumberFormat="1" applyFont="1" applyFill="1" applyBorder="1"/>
    <xf numFmtId="42" fontId="8" fillId="0" borderId="9" xfId="0" applyNumberFormat="1" applyFont="1" applyFill="1" applyBorder="1"/>
    <xf numFmtId="42" fontId="8" fillId="0" borderId="13" xfId="0" applyNumberFormat="1" applyFont="1" applyFill="1" applyBorder="1"/>
    <xf numFmtId="42" fontId="5" fillId="0" borderId="21" xfId="0" applyNumberFormat="1" applyFont="1" applyFill="1" applyBorder="1"/>
    <xf numFmtId="164" fontId="8" fillId="0" borderId="9" xfId="0" applyNumberFormat="1" applyFont="1" applyFill="1" applyBorder="1"/>
    <xf numFmtId="165" fontId="8" fillId="0" borderId="13" xfId="1" applyNumberFormat="1" applyFont="1" applyFill="1" applyBorder="1"/>
    <xf numFmtId="10" fontId="10" fillId="0" borderId="5" xfId="1" applyNumberFormat="1" applyFont="1" applyFill="1" applyBorder="1"/>
    <xf numFmtId="44" fontId="0" fillId="0" borderId="0" xfId="7" applyFont="1" applyFill="1"/>
    <xf numFmtId="44" fontId="0" fillId="0" borderId="0" xfId="0" applyNumberFormat="1" applyFill="1"/>
    <xf numFmtId="0" fontId="18" fillId="0" borderId="0" xfId="0" applyFont="1" applyFill="1" applyBorder="1" applyAlignment="1">
      <alignment horizontal="center" vertical="center" wrapText="1"/>
    </xf>
    <xf numFmtId="0" fontId="16" fillId="0" borderId="0" xfId="0" applyFont="1" applyFill="1"/>
    <xf numFmtId="42"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42" fontId="18" fillId="0" borderId="0" xfId="0" applyNumberFormat="1" applyFont="1" applyFill="1" applyBorder="1" applyAlignment="1">
      <alignment horizontal="center" vertical="center"/>
    </xf>
    <xf numFmtId="42" fontId="18" fillId="0" borderId="0" xfId="1" applyNumberFormat="1" applyFont="1" applyFill="1" applyBorder="1" applyAlignment="1">
      <alignment horizontal="center" vertical="center"/>
    </xf>
    <xf numFmtId="14" fontId="18" fillId="0" borderId="0" xfId="0" applyNumberFormat="1" applyFont="1" applyFill="1" applyBorder="1" applyAlignment="1">
      <alignment horizontal="center" vertical="center" wrapText="1"/>
    </xf>
    <xf numFmtId="42" fontId="18" fillId="0" borderId="0" xfId="0" applyNumberFormat="1" applyFont="1" applyFill="1" applyBorder="1" applyAlignment="1">
      <alignment horizontal="center" vertical="center" wrapText="1"/>
    </xf>
    <xf numFmtId="10" fontId="18" fillId="0" borderId="0" xfId="1" applyNumberFormat="1" applyFont="1" applyFill="1" applyBorder="1" applyAlignment="1">
      <alignment horizontal="center" vertical="center" wrapText="1"/>
    </xf>
    <xf numFmtId="3" fontId="18" fillId="0" borderId="0" xfId="1" applyNumberFormat="1" applyFont="1" applyFill="1" applyBorder="1" applyAlignment="1">
      <alignment horizontal="center" vertical="center" wrapText="1"/>
    </xf>
    <xf numFmtId="39" fontId="18" fillId="0" borderId="0" xfId="6" applyNumberFormat="1" applyFont="1" applyFill="1" applyBorder="1" applyAlignment="1">
      <alignment horizontal="center" vertical="center"/>
    </xf>
    <xf numFmtId="42" fontId="5" fillId="0" borderId="0" xfId="0" applyNumberFormat="1" applyFont="1" applyFill="1" applyBorder="1" applyAlignment="1">
      <alignment vertical="center"/>
    </xf>
    <xf numFmtId="10" fontId="5" fillId="0" borderId="0" xfId="1" applyNumberFormat="1" applyFont="1" applyFill="1" applyBorder="1" applyAlignment="1">
      <alignment vertical="center"/>
    </xf>
    <xf numFmtId="42" fontId="5" fillId="0" borderId="0" xfId="1" applyNumberFormat="1" applyFont="1" applyFill="1" applyBorder="1" applyAlignment="1">
      <alignment vertical="center"/>
    </xf>
    <xf numFmtId="10" fontId="5" fillId="0" borderId="0" xfId="1" applyNumberFormat="1" applyFont="1" applyFill="1" applyBorder="1" applyAlignment="1">
      <alignment horizontal="center" vertical="center"/>
    </xf>
    <xf numFmtId="0" fontId="0" fillId="0" borderId="0" xfId="0" applyFill="1" applyAlignment="1">
      <alignment vertical="center"/>
    </xf>
    <xf numFmtId="0" fontId="2" fillId="0" borderId="0" xfId="0" applyFont="1"/>
    <xf numFmtId="0" fontId="5" fillId="0" borderId="0" xfId="0" applyFont="1" applyFill="1" applyAlignment="1">
      <alignment horizontal="center" vertical="center"/>
    </xf>
    <xf numFmtId="10" fontId="2" fillId="0" borderId="0" xfId="1" applyNumberFormat="1" applyFont="1" applyFill="1" applyAlignment="1">
      <alignment horizontal="center" vertical="center"/>
    </xf>
    <xf numFmtId="0" fontId="30" fillId="0" borderId="0" xfId="12" applyFill="1" applyAlignment="1">
      <alignment horizontal="left" vertical="top" indent="2"/>
    </xf>
    <xf numFmtId="37" fontId="18" fillId="0" borderId="0" xfId="0" applyNumberFormat="1" applyFont="1" applyFill="1" applyBorder="1" applyAlignment="1">
      <alignment horizontal="center" vertical="center"/>
    </xf>
    <xf numFmtId="37" fontId="8" fillId="0" borderId="0" xfId="1" applyNumberFormat="1" applyFont="1" applyFill="1" applyBorder="1" applyAlignment="1">
      <alignment horizontal="center" vertical="center"/>
    </xf>
    <xf numFmtId="42" fontId="8" fillId="0" borderId="0" xfId="0" applyNumberFormat="1" applyFont="1" applyFill="1" applyBorder="1" applyAlignment="1">
      <alignment vertical="center"/>
    </xf>
    <xf numFmtId="169" fontId="5" fillId="0" borderId="0" xfId="0" applyNumberFormat="1" applyFont="1" applyFill="1" applyBorder="1" applyAlignment="1">
      <alignment horizontal="center" vertical="center"/>
    </xf>
    <xf numFmtId="0" fontId="30" fillId="0" borderId="0" xfId="12" applyAlignment="1">
      <alignment horizontal="left" vertical="top" indent="3"/>
    </xf>
    <xf numFmtId="10" fontId="12" fillId="0" borderId="0" xfId="1" applyNumberFormat="1" applyFont="1" applyFill="1" applyBorder="1" applyAlignment="1">
      <alignment vertical="center"/>
    </xf>
    <xf numFmtId="10" fontId="12" fillId="0" borderId="0" xfId="1" applyNumberFormat="1" applyFont="1" applyFill="1" applyBorder="1" applyAlignment="1"/>
    <xf numFmtId="10" fontId="0" fillId="0" borderId="0" xfId="0" applyNumberFormat="1" applyFill="1" applyBorder="1"/>
    <xf numFmtId="0" fontId="31" fillId="0" borderId="0" xfId="0" applyFont="1" applyFill="1" applyAlignment="1">
      <alignment vertical="top"/>
    </xf>
    <xf numFmtId="42" fontId="22" fillId="0" borderId="0" xfId="0" applyNumberFormat="1" applyFont="1" applyFill="1" applyBorder="1" applyAlignment="1">
      <alignment horizontal="center" vertical="center"/>
    </xf>
    <xf numFmtId="42" fontId="19" fillId="0" borderId="0" xfId="0" applyNumberFormat="1" applyFont="1" applyFill="1" applyBorder="1" applyAlignment="1">
      <alignment horizontal="center" vertical="center"/>
    </xf>
    <xf numFmtId="165" fontId="22" fillId="0" borderId="0"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0" fontId="25"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0" fillId="0" borderId="0" xfId="12" applyAlignment="1">
      <alignment horizontal="left" vertical="center" indent="4"/>
    </xf>
    <xf numFmtId="0" fontId="0" fillId="14" borderId="0" xfId="0" applyFill="1"/>
    <xf numFmtId="49" fontId="5" fillId="13" borderId="61" xfId="0" applyNumberFormat="1" applyFont="1" applyFill="1" applyBorder="1" applyAlignment="1">
      <alignment horizontal="center" vertical="center"/>
    </xf>
    <xf numFmtId="42" fontId="5" fillId="0" borderId="0" xfId="6" applyNumberFormat="1" applyFont="1" applyFill="1" applyBorder="1" applyAlignment="1">
      <alignment vertical="center"/>
    </xf>
    <xf numFmtId="10" fontId="0" fillId="0" borderId="0" xfId="1" applyNumberFormat="1" applyFont="1" applyFill="1" applyAlignment="1">
      <alignment vertical="center"/>
    </xf>
    <xf numFmtId="0" fontId="28" fillId="0" borderId="53" xfId="0" applyFont="1" applyBorder="1" applyAlignment="1">
      <alignment horizontal="right"/>
    </xf>
    <xf numFmtId="0" fontId="18" fillId="10" borderId="26" xfId="0" applyFont="1" applyFill="1" applyBorder="1" applyAlignment="1">
      <alignment horizontal="center" vertical="center"/>
    </xf>
    <xf numFmtId="0" fontId="18" fillId="10" borderId="27" xfId="0" applyFont="1" applyFill="1" applyBorder="1" applyAlignment="1">
      <alignment horizontal="center" vertical="center"/>
    </xf>
    <xf numFmtId="0" fontId="18" fillId="9" borderId="38" xfId="0" applyFont="1" applyFill="1" applyBorder="1" applyAlignment="1">
      <alignment horizontal="center" vertical="center"/>
    </xf>
    <xf numFmtId="0" fontId="18" fillId="9" borderId="39" xfId="0" applyFont="1" applyFill="1" applyBorder="1" applyAlignment="1">
      <alignment horizontal="center" vertical="center"/>
    </xf>
    <xf numFmtId="0" fontId="18" fillId="9" borderId="40" xfId="0" applyFont="1" applyFill="1" applyBorder="1" applyAlignment="1">
      <alignment horizontal="center" vertical="center"/>
    </xf>
    <xf numFmtId="0" fontId="18" fillId="0" borderId="0" xfId="0" applyFont="1" applyFill="1" applyAlignment="1">
      <alignment vertical="center"/>
    </xf>
    <xf numFmtId="0" fontId="18"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xf>
    <xf numFmtId="0" fontId="15" fillId="0" borderId="0" xfId="0" applyFont="1" applyFill="1" applyAlignment="1">
      <alignment horizontal="center" vertical="center"/>
    </xf>
  </cellXfs>
  <cellStyles count="13">
    <cellStyle name="Comma" xfId="6" builtinId="3"/>
    <cellStyle name="Comma 2" xfId="11" xr:uid="{00000000-0005-0000-0000-000001000000}"/>
    <cellStyle name="Currency" xfId="7" builtinId="4"/>
    <cellStyle name="Currency 2" xfId="4" xr:uid="{00000000-0005-0000-0000-000003000000}"/>
    <cellStyle name="Currency 3" xfId="10" xr:uid="{00000000-0005-0000-0000-000004000000}"/>
    <cellStyle name="Hyperlink" xfId="12" builtinId="8"/>
    <cellStyle name="Hyperlink 2" xfId="8" xr:uid="{00000000-0005-0000-0000-000006000000}"/>
    <cellStyle name="Normal" xfId="0" builtinId="0"/>
    <cellStyle name="Normal 2" xfId="2" xr:uid="{00000000-0005-0000-0000-000008000000}"/>
    <cellStyle name="Normal 3" xfId="3" xr:uid="{00000000-0005-0000-0000-000009000000}"/>
    <cellStyle name="Normal 4" xfId="5" xr:uid="{00000000-0005-0000-0000-00000A000000}"/>
    <cellStyle name="Normal 5" xfId="9" xr:uid="{00000000-0005-0000-0000-00000B000000}"/>
    <cellStyle name="Percent" xfId="1" builtinId="5"/>
  </cellStyles>
  <dxfs count="23">
    <dxf>
      <font>
        <color rgb="FFC00000"/>
      </font>
      <fill>
        <patternFill patternType="none">
          <bgColor auto="1"/>
        </patternFill>
      </fill>
    </dxf>
    <dxf>
      <font>
        <color rgb="FFC00000"/>
      </font>
      <fill>
        <patternFill patternType="solid">
          <bgColor theme="0" tint="-4.9989318521683403E-2"/>
        </patternFill>
      </fill>
    </dxf>
    <dxf>
      <font>
        <color rgb="FFC00000"/>
      </font>
      <fill>
        <patternFill patternType="none">
          <bgColor auto="1"/>
        </patternFill>
      </fill>
    </dxf>
    <dxf>
      <font>
        <b val="0"/>
        <i/>
        <color rgb="FFFF0000"/>
      </font>
      <fill>
        <patternFill patternType="none">
          <bgColor auto="1"/>
        </patternFill>
      </fill>
    </dxf>
    <dxf>
      <font>
        <b/>
        <i/>
        <color rgb="FFFF0000"/>
      </font>
      <fill>
        <patternFill patternType="none">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border>
        <left style="thin">
          <color theme="6" tint="-0.24994659260841701"/>
        </left>
        <right style="thin">
          <color theme="6" tint="-0.24994659260841701"/>
        </right>
        <top style="thin">
          <color theme="6" tint="-0.24994659260841701"/>
        </top>
        <bottom style="thin">
          <color theme="6" tint="-0.24994659260841701"/>
        </bottom>
      </border>
    </dxf>
    <dxf>
      <font>
        <color rgb="FF006100"/>
      </font>
      <fill>
        <patternFill>
          <bgColor rgb="FFC6EFCE"/>
        </patternFill>
      </fill>
      <border>
        <left style="thin">
          <color theme="6" tint="-0.24994659260841701"/>
        </left>
        <right style="thin">
          <color theme="6" tint="-0.24994659260841701"/>
        </right>
        <top style="thin">
          <color theme="6" tint="-0.24994659260841701"/>
        </top>
        <bottom style="thin">
          <color theme="6" tint="-0.24994659260841701"/>
        </bottom>
      </border>
    </dxf>
    <dxf>
      <font>
        <color rgb="FF9C0006"/>
      </font>
      <fill>
        <patternFill>
          <bgColor rgb="FFFFC7CE"/>
        </patternFill>
      </fill>
    </dxf>
    <dxf>
      <font>
        <color rgb="FF006100"/>
      </font>
      <fill>
        <patternFill>
          <bgColor rgb="FFC6EFCE"/>
        </patternFill>
      </fill>
      <border>
        <left style="thin">
          <color theme="6" tint="-0.24994659260841701"/>
        </left>
        <right style="thin">
          <color theme="6" tint="-0.24994659260841701"/>
        </right>
        <top style="thin">
          <color theme="6" tint="-0.24994659260841701"/>
        </top>
        <bottom style="thin">
          <color theme="6" tint="-0.24994659260841701"/>
        </bottom>
      </border>
    </dxf>
    <dxf>
      <font>
        <color rgb="FF006100"/>
      </font>
      <fill>
        <patternFill>
          <bgColor rgb="FFC6EFCE"/>
        </patternFill>
      </fill>
      <border>
        <left style="thin">
          <color theme="6" tint="-0.24994659260841701"/>
        </left>
        <right style="thin">
          <color theme="6" tint="-0.24994659260841701"/>
        </right>
        <top style="thin">
          <color theme="6" tint="-0.24994659260841701"/>
        </top>
        <bottom style="thin">
          <color theme="6" tint="-0.24994659260841701"/>
        </bottom>
      </border>
    </dxf>
    <dxf>
      <font>
        <color rgb="FF9C0006"/>
      </font>
      <fill>
        <patternFill>
          <bgColor rgb="FFFFC7CE"/>
        </patternFill>
      </fill>
    </dxf>
  </dxfs>
  <tableStyles count="0" defaultTableStyle="TableStyleMedium2" defaultPivotStyle="PivotStyleLight16"/>
  <colors>
    <mruColors>
      <color rgb="FFFFCC66"/>
      <color rgb="FF7B9F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Percentage Change from Prior Year</a:t>
            </a:r>
            <a:r>
              <a:rPr lang="en-US" sz="1400" baseline="0">
                <a:latin typeface="Arial" panose="020B0604020202020204" pitchFamily="34" charset="0"/>
                <a:cs typeface="Arial" panose="020B0604020202020204" pitchFamily="34" charset="0"/>
              </a:rPr>
              <a:t> Net Operating </a:t>
            </a:r>
            <a:r>
              <a:rPr lang="en-US" sz="1400">
                <a:latin typeface="Arial" panose="020B0604020202020204" pitchFamily="34" charset="0"/>
                <a:cs typeface="Arial" panose="020B0604020202020204" pitchFamily="34" charset="0"/>
              </a:rPr>
              <a:t> </a:t>
            </a:r>
            <a:r>
              <a:rPr lang="en-US" sz="1400" baseline="0">
                <a:latin typeface="Arial" panose="020B0604020202020204" pitchFamily="34" charset="0"/>
                <a:cs typeface="Arial" panose="020B0604020202020204" pitchFamily="34" charset="0"/>
              </a:rPr>
              <a:t>Revenues (constant dollars)</a:t>
            </a:r>
            <a:endParaRPr lang="en-US" sz="1400">
              <a:latin typeface="Arial" panose="020B0604020202020204" pitchFamily="34" charset="0"/>
              <a:cs typeface="Arial" panose="020B0604020202020204" pitchFamily="34" charset="0"/>
            </a:endParaRPr>
          </a:p>
        </c:rich>
      </c:tx>
      <c:layout>
        <c:manualLayout>
          <c:xMode val="edge"/>
          <c:yMode val="edge"/>
          <c:x val="3.932532522568765E-2"/>
          <c:y val="2.864912897009355E-2"/>
        </c:manualLayout>
      </c:layout>
      <c:overlay val="0"/>
    </c:title>
    <c:autoTitleDeleted val="0"/>
    <c:plotArea>
      <c:layout>
        <c:manualLayout>
          <c:layoutTarget val="inner"/>
          <c:xMode val="edge"/>
          <c:yMode val="edge"/>
          <c:x val="4.5441256402312905E-2"/>
          <c:y val="8.7919193460369749E-2"/>
          <c:w val="0.94735839785354392"/>
          <c:h val="0.86082347481327315"/>
        </c:manualLayout>
      </c:layout>
      <c:barChart>
        <c:barDir val="col"/>
        <c:grouping val="clustered"/>
        <c:varyColors val="0"/>
        <c:ser>
          <c:idx val="0"/>
          <c:order val="0"/>
          <c:tx>
            <c:v>% Change from Prior Years</c:v>
          </c:tx>
          <c:spPr>
            <a:solidFill>
              <a:srgbClr val="558ED5"/>
            </a:solidFill>
            <a:ln w="38100"/>
          </c:spPr>
          <c:invertIfNegative val="1"/>
          <c:dPt>
            <c:idx val="2"/>
            <c:invertIfNegative val="0"/>
            <c:bubble3D val="0"/>
            <c:spPr>
              <a:solidFill>
                <a:srgbClr val="C00000"/>
              </a:solidFill>
              <a:ln w="38100">
                <a:gradFill>
                  <a:gsLst>
                    <a:gs pos="0">
                      <a:srgbClr val="C00000"/>
                    </a:gs>
                    <a:gs pos="50000">
                      <a:srgbClr val="C00000"/>
                    </a:gs>
                    <a:gs pos="100000">
                      <a:srgbClr val="C00000"/>
                    </a:gs>
                  </a:gsLst>
                  <a:lin ang="5400000" scaled="0"/>
                </a:gradFill>
              </a:ln>
            </c:spPr>
            <c:extLst>
              <c:ext xmlns:c16="http://schemas.microsoft.com/office/drawing/2014/chart" uri="{C3380CC4-5D6E-409C-BE32-E72D297353CC}">
                <c16:uniqueId val="{00000001-CF00-4546-8258-A5DD72E89C94}"/>
              </c:ext>
            </c:extLst>
          </c:dPt>
          <c:dPt>
            <c:idx val="3"/>
            <c:invertIfNegative val="1"/>
            <c:bubble3D val="0"/>
            <c:extLst>
              <c:ext xmlns:c16="http://schemas.microsoft.com/office/drawing/2014/chart" uri="{C3380CC4-5D6E-409C-BE32-E72D297353CC}">
                <c16:uniqueId val="{00000003-CF00-4546-8258-A5DD72E89C94}"/>
              </c:ext>
            </c:extLst>
          </c:dPt>
          <c:dPt>
            <c:idx val="5"/>
            <c:invertIfNegative val="0"/>
            <c:bubble3D val="0"/>
            <c:spPr>
              <a:solidFill>
                <a:srgbClr val="C00000"/>
              </a:solidFill>
              <a:ln w="38100">
                <a:gradFill>
                  <a:gsLst>
                    <a:gs pos="0">
                      <a:srgbClr val="C00000"/>
                    </a:gs>
                    <a:gs pos="50000">
                      <a:srgbClr val="C00000"/>
                    </a:gs>
                    <a:gs pos="100000">
                      <a:srgbClr val="C00000"/>
                    </a:gs>
                  </a:gsLst>
                  <a:lin ang="5400000" scaled="0"/>
                </a:gradFill>
              </a:ln>
            </c:spPr>
            <c:extLst>
              <c:ext xmlns:c16="http://schemas.microsoft.com/office/drawing/2014/chart" uri="{C3380CC4-5D6E-409C-BE32-E72D297353CC}">
                <c16:uniqueId val="{00000005-CF00-4546-8258-A5DD72E89C94}"/>
              </c:ext>
            </c:extLst>
          </c:dPt>
          <c:dLbls>
            <c:dLbl>
              <c:idx val="2"/>
              <c:spPr>
                <a:solidFill>
                  <a:schemeClr val="bg1">
                    <a:lumMod val="95000"/>
                  </a:schemeClr>
                </a:solidFill>
                <a:ln>
                  <a:solidFill>
                    <a:schemeClr val="tx1">
                      <a:lumMod val="50000"/>
                      <a:lumOff val="50000"/>
                    </a:schemeClr>
                  </a:solidFill>
                </a:ln>
                <a:effectLst/>
              </c:spPr>
              <c:txPr>
                <a:bodyPr/>
                <a:lstStyle/>
                <a:p>
                  <a:pPr>
                    <a:defRPr sz="1400" b="1">
                      <a:solidFill>
                        <a:srgbClr val="C00000"/>
                      </a:solidFill>
                      <a:latin typeface="Arial Narrow" panose="020B0606020202030204" pitchFamily="34"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CF00-4546-8258-A5DD72E89C94}"/>
                </c:ext>
              </c:extLst>
            </c:dLbl>
            <c:dLbl>
              <c:idx val="5"/>
              <c:spPr>
                <a:solidFill>
                  <a:schemeClr val="bg1">
                    <a:lumMod val="95000"/>
                  </a:schemeClr>
                </a:solidFill>
                <a:ln>
                  <a:solidFill>
                    <a:schemeClr val="tx1">
                      <a:lumMod val="50000"/>
                      <a:lumOff val="50000"/>
                    </a:schemeClr>
                  </a:solidFill>
                </a:ln>
                <a:effectLst/>
              </c:spPr>
              <c:txPr>
                <a:bodyPr/>
                <a:lstStyle/>
                <a:p>
                  <a:pPr>
                    <a:defRPr sz="1400" b="1">
                      <a:solidFill>
                        <a:srgbClr val="C00000"/>
                      </a:solidFill>
                      <a:latin typeface="Arial Narrow" panose="020B0606020202030204" pitchFamily="34"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CF00-4546-8258-A5DD72E89C94}"/>
                </c:ext>
              </c:extLst>
            </c:dLbl>
            <c:spPr>
              <a:solidFill>
                <a:schemeClr val="bg1">
                  <a:lumMod val="95000"/>
                </a:schemeClr>
              </a:solidFill>
              <a:ln>
                <a:solidFill>
                  <a:schemeClr val="tx1">
                    <a:lumMod val="50000"/>
                    <a:lumOff val="50000"/>
                  </a:schemeClr>
                </a:solidFill>
              </a:ln>
              <a:effectLst/>
            </c:spPr>
            <c:txPr>
              <a:bodyPr/>
              <a:lstStyle/>
              <a:p>
                <a:pPr>
                  <a:defRPr sz="1400" b="1">
                    <a:latin typeface="Arial Narrow" panose="020B0606020202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 Net Operating Revenues'!$H$33:$H$43</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'1 - Net Operating Revenues'!$S$33:$S$43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C00000"/>
                  </a:solidFill>
                  <a:ln w="38100"/>
                </c14:spPr>
              </c14:invertSolidFillFmt>
            </c:ext>
            <c:ext xmlns:c16="http://schemas.microsoft.com/office/drawing/2014/chart" uri="{C3380CC4-5D6E-409C-BE32-E72D297353CC}">
              <c16:uniqueId val="{00000006-CF00-4546-8258-A5DD72E89C94}"/>
            </c:ext>
          </c:extLst>
        </c:ser>
        <c:dLbls>
          <c:showLegendKey val="0"/>
          <c:showVal val="0"/>
          <c:showCatName val="0"/>
          <c:showSerName val="0"/>
          <c:showPercent val="0"/>
          <c:showBubbleSize val="0"/>
        </c:dLbls>
        <c:gapWidth val="62"/>
        <c:axId val="98967936"/>
        <c:axId val="98969472"/>
      </c:barChart>
      <c:catAx>
        <c:axId val="98967936"/>
        <c:scaling>
          <c:orientation val="minMax"/>
        </c:scaling>
        <c:delete val="0"/>
        <c:axPos val="b"/>
        <c:numFmt formatCode="General" sourceLinked="1"/>
        <c:majorTickMark val="out"/>
        <c:minorTickMark val="none"/>
        <c:tickLblPos val="nextTo"/>
        <c:spPr>
          <a:solidFill>
            <a:schemeClr val="bg1">
              <a:lumMod val="95000"/>
            </a:schemeClr>
          </a:solidFill>
          <a:ln w="28575">
            <a:solidFill>
              <a:schemeClr val="tx1">
                <a:lumMod val="65000"/>
                <a:lumOff val="35000"/>
              </a:schemeClr>
            </a:solidFill>
          </a:ln>
        </c:spPr>
        <c:txPr>
          <a:bodyPr/>
          <a:lstStyle/>
          <a:p>
            <a:pPr>
              <a:defRPr sz="1400" b="1">
                <a:latin typeface="Arial Narrow" panose="020B0606020202030204" pitchFamily="34" charset="0"/>
              </a:defRPr>
            </a:pPr>
            <a:endParaRPr lang="en-US"/>
          </a:p>
        </c:txPr>
        <c:crossAx val="98969472"/>
        <c:crosses val="autoZero"/>
        <c:auto val="1"/>
        <c:lblAlgn val="ctr"/>
        <c:lblOffset val="100"/>
        <c:noMultiLvlLbl val="0"/>
      </c:catAx>
      <c:valAx>
        <c:axId val="98969472"/>
        <c:scaling>
          <c:orientation val="minMax"/>
          <c:max val="5.000000000000001E-2"/>
          <c:min val="-5.000000000000001E-2"/>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8967936"/>
        <c:crosses val="autoZero"/>
        <c:crossBetween val="between"/>
        <c:majorUnit val="2.0000000000000004E-2"/>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New Growth By Class</a:t>
            </a:r>
          </a:p>
        </c:rich>
      </c:tx>
      <c:layout>
        <c:manualLayout>
          <c:xMode val="edge"/>
          <c:yMode val="edge"/>
          <c:x val="7.7974962737801884E-2"/>
          <c:y val="9.1560199686303474E-3"/>
        </c:manualLayout>
      </c:layout>
      <c:overlay val="1"/>
    </c:title>
    <c:autoTitleDeleted val="0"/>
    <c:plotArea>
      <c:layout>
        <c:manualLayout>
          <c:layoutTarget val="inner"/>
          <c:xMode val="edge"/>
          <c:yMode val="edge"/>
          <c:x val="7.7647696658920906E-2"/>
          <c:y val="6.0023778829366055E-2"/>
          <c:w val="0.89481812961606244"/>
          <c:h val="0.8007519762121339"/>
        </c:manualLayout>
      </c:layout>
      <c:areaChart>
        <c:grouping val="stacked"/>
        <c:varyColors val="0"/>
        <c:ser>
          <c:idx val="0"/>
          <c:order val="0"/>
          <c:tx>
            <c:strRef>
              <c:f>'4a - Levy Limit'!$K$45</c:f>
              <c:strCache>
                <c:ptCount val="1"/>
                <c:pt idx="0">
                  <c:v>Residential</c:v>
                </c:pt>
              </c:strCache>
            </c:strRef>
          </c:tx>
          <c:spPr>
            <a:gradFill>
              <a:gsLst>
                <a:gs pos="25000">
                  <a:schemeClr val="accent1">
                    <a:lumMod val="75000"/>
                  </a:schemeClr>
                </a:gs>
                <a:gs pos="85000">
                  <a:schemeClr val="accent1">
                    <a:lumMod val="60000"/>
                    <a:lumOff val="40000"/>
                  </a:schemeClr>
                </a:gs>
                <a:gs pos="100000">
                  <a:schemeClr val="accent1">
                    <a:lumMod val="20000"/>
                    <a:lumOff val="80000"/>
                  </a:schemeClr>
                </a:gs>
              </a:gsLst>
              <a:lin ang="5400000" scaled="0"/>
            </a:gradFill>
            <a:ln>
              <a:solidFill>
                <a:schemeClr val="accent1"/>
              </a:solidFill>
            </a:ln>
          </c:spPr>
          <c:cat>
            <c:strRef>
              <c:f>'4a - Levy Limit'!$J$46:$J$56</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Limit'!$K$46:$K$56</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F1D-4711-B062-F861A5A5872A}"/>
            </c:ext>
          </c:extLst>
        </c:ser>
        <c:ser>
          <c:idx val="1"/>
          <c:order val="1"/>
          <c:tx>
            <c:strRef>
              <c:f>'4a - Levy Limit'!$L$45</c:f>
              <c:strCache>
                <c:ptCount val="1"/>
                <c:pt idx="0">
                  <c:v>Commercial/  Industrial</c:v>
                </c:pt>
              </c:strCache>
            </c:strRef>
          </c:tx>
          <c:spPr>
            <a:gradFill>
              <a:gsLst>
                <a:gs pos="0">
                  <a:schemeClr val="accent2">
                    <a:lumMod val="75000"/>
                  </a:schemeClr>
                </a:gs>
                <a:gs pos="98000">
                  <a:schemeClr val="accent2">
                    <a:lumMod val="60000"/>
                    <a:lumOff val="40000"/>
                  </a:schemeClr>
                </a:gs>
                <a:gs pos="93000">
                  <a:srgbClr val="FF0000"/>
                </a:gs>
              </a:gsLst>
              <a:lin ang="5400000" scaled="0"/>
            </a:gradFill>
            <a:ln>
              <a:solidFill>
                <a:schemeClr val="accent2">
                  <a:lumMod val="75000"/>
                </a:schemeClr>
              </a:solidFill>
            </a:ln>
          </c:spPr>
          <c:cat>
            <c:strRef>
              <c:f>'4a - Levy Limit'!$J$46:$J$56</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Limit'!$L$46:$L$56</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EF1D-4711-B062-F861A5A5872A}"/>
            </c:ext>
          </c:extLst>
        </c:ser>
        <c:ser>
          <c:idx val="2"/>
          <c:order val="2"/>
          <c:tx>
            <c:strRef>
              <c:f>'4a - Levy Limit'!$M$45</c:f>
              <c:strCache>
                <c:ptCount val="1"/>
                <c:pt idx="0">
                  <c:v>Personal</c:v>
                </c:pt>
              </c:strCache>
            </c:strRef>
          </c:tx>
          <c:spPr>
            <a:gradFill>
              <a:gsLst>
                <a:gs pos="60000">
                  <a:schemeClr val="accent3">
                    <a:lumMod val="75000"/>
                  </a:schemeClr>
                </a:gs>
                <a:gs pos="100000">
                  <a:schemeClr val="accent3">
                    <a:lumMod val="40000"/>
                    <a:lumOff val="60000"/>
                  </a:schemeClr>
                </a:gs>
                <a:gs pos="100000">
                  <a:schemeClr val="accent3">
                    <a:lumMod val="40000"/>
                    <a:lumOff val="60000"/>
                  </a:schemeClr>
                </a:gs>
              </a:gsLst>
              <a:lin ang="5400000" scaled="0"/>
            </a:gradFill>
            <a:ln>
              <a:solidFill>
                <a:srgbClr val="00B050"/>
              </a:solidFill>
            </a:ln>
          </c:spPr>
          <c:cat>
            <c:strRef>
              <c:f>'4a - Levy Limit'!$J$46:$J$56</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Limit'!$M$46:$M$56</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F1D-4711-B062-F861A5A5872A}"/>
            </c:ext>
          </c:extLst>
        </c:ser>
        <c:dLbls>
          <c:showLegendKey val="0"/>
          <c:showVal val="0"/>
          <c:showCatName val="0"/>
          <c:showSerName val="0"/>
          <c:showPercent val="0"/>
          <c:showBubbleSize val="0"/>
        </c:dLbls>
        <c:axId val="99694080"/>
        <c:axId val="99695616"/>
      </c:areaChart>
      <c:catAx>
        <c:axId val="99694080"/>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cs typeface="Arial" panose="020B0604020202020204" pitchFamily="34" charset="0"/>
              </a:defRPr>
            </a:pPr>
            <a:endParaRPr lang="en-US"/>
          </a:p>
        </c:txPr>
        <c:crossAx val="99695616"/>
        <c:crosses val="autoZero"/>
        <c:auto val="1"/>
        <c:lblAlgn val="ctr"/>
        <c:lblOffset val="100"/>
        <c:noMultiLvlLbl val="0"/>
      </c:catAx>
      <c:valAx>
        <c:axId val="99695616"/>
        <c:scaling>
          <c:orientation val="minMax"/>
        </c:scaling>
        <c:delete val="0"/>
        <c:axPos val="l"/>
        <c:numFmt formatCode="&quot;$&quot;#,##0.0" sourceLinked="0"/>
        <c:majorTickMark val="out"/>
        <c:minorTickMark val="none"/>
        <c:tickLblPos val="nextTo"/>
        <c:spPr>
          <a:ln w="25400">
            <a:solidFill>
              <a:schemeClr val="tx1">
                <a:alpha val="83000"/>
              </a:schemeClr>
            </a:solidFill>
          </a:ln>
        </c:spPr>
        <c:txPr>
          <a:bodyPr/>
          <a:lstStyle/>
          <a:p>
            <a:pPr>
              <a:defRPr sz="1400" b="1">
                <a:latin typeface="Arial Narrow" panose="020B0606020202030204" pitchFamily="34" charset="0"/>
                <a:cs typeface="Arial" panose="020B0604020202020204" pitchFamily="34" charset="0"/>
              </a:defRPr>
            </a:pPr>
            <a:endParaRPr lang="en-US"/>
          </a:p>
        </c:txPr>
        <c:crossAx val="99694080"/>
        <c:crosses val="autoZero"/>
        <c:crossBetween val="midCat"/>
        <c:majorUnit val="400000"/>
        <c:dispUnits>
          <c:builtInUnit val="millions"/>
          <c:dispUnitsLbl>
            <c:layout>
              <c:manualLayout>
                <c:xMode val="edge"/>
                <c:yMode val="edge"/>
                <c:x val="1.8442187331485862E-2"/>
                <c:y val="9.2236719499153547E-2"/>
              </c:manualLayout>
            </c:layout>
            <c:txPr>
              <a:bodyPr/>
              <a:lstStyle/>
              <a:p>
                <a:pPr>
                  <a:defRPr sz="1200" b="1">
                    <a:latin typeface="Arial" panose="020B0604020202020204" pitchFamily="34" charset="0"/>
                    <a:cs typeface="Arial" panose="020B0604020202020204" pitchFamily="34" charset="0"/>
                  </a:defRPr>
                </a:pPr>
                <a:endParaRPr lang="en-US"/>
              </a:p>
            </c:txPr>
          </c:dispUnitsLbl>
        </c:dispUnits>
      </c:valAx>
      <c:spPr>
        <a:noFill/>
        <a:ln w="25400">
          <a:noFill/>
        </a:ln>
      </c:spPr>
    </c:plotArea>
    <c:legend>
      <c:legendPos val="r"/>
      <c:layout>
        <c:manualLayout>
          <c:xMode val="edge"/>
          <c:yMode val="edge"/>
          <c:x val="0.10474172967158507"/>
          <c:y val="0.942591522717942"/>
          <c:w val="0.83106955883834766"/>
          <c:h val="5.5439897066475528E-2"/>
        </c:manualLayout>
      </c:layout>
      <c:overlay val="0"/>
      <c:txPr>
        <a:bodyPr/>
        <a:lstStyle/>
        <a:p>
          <a:pPr>
            <a:defRPr sz="1600">
              <a:latin typeface="Arial" panose="020B0604020202020204" pitchFamily="34" charset="0"/>
              <a:cs typeface="Arial" panose="020B0604020202020204" pitchFamily="34"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Override</a:t>
            </a:r>
            <a:r>
              <a:rPr lang="en-US" sz="1400" baseline="0">
                <a:latin typeface="Arial" panose="020B0604020202020204" pitchFamily="34" charset="0"/>
                <a:cs typeface="Arial" panose="020B0604020202020204" pitchFamily="34" charset="0"/>
              </a:rPr>
              <a:t> Capacity as a Percentage of the Levy Ceiling</a:t>
            </a:r>
            <a:endParaRPr lang="en-US" sz="1400">
              <a:latin typeface="Arial" panose="020B0604020202020204" pitchFamily="34" charset="0"/>
              <a:cs typeface="Arial" panose="020B0604020202020204" pitchFamily="34" charset="0"/>
            </a:endParaRPr>
          </a:p>
        </c:rich>
      </c:tx>
      <c:layout>
        <c:manualLayout>
          <c:xMode val="edge"/>
          <c:yMode val="edge"/>
          <c:x val="6.1276181208200442E-2"/>
          <c:y val="1.8788031370936726E-2"/>
        </c:manualLayout>
      </c:layout>
      <c:overlay val="0"/>
    </c:title>
    <c:autoTitleDeleted val="0"/>
    <c:plotArea>
      <c:layout>
        <c:manualLayout>
          <c:layoutTarget val="inner"/>
          <c:xMode val="edge"/>
          <c:yMode val="edge"/>
          <c:x val="6.7970677986566516E-2"/>
          <c:y val="8.0076883663222437E-2"/>
          <c:w val="0.93074912736511195"/>
          <c:h val="0.83018861750685513"/>
        </c:manualLayout>
      </c:layout>
      <c:lineChart>
        <c:grouping val="standard"/>
        <c:varyColors val="0"/>
        <c:ser>
          <c:idx val="0"/>
          <c:order val="0"/>
          <c:tx>
            <c:strRef>
              <c:f>'4a - Levy Limit'!$X$31</c:f>
              <c:strCache>
                <c:ptCount val="1"/>
                <c:pt idx="0">
                  <c:v>Override Capacity as % Levy Ceiling</c:v>
                </c:pt>
              </c:strCache>
            </c:strRef>
          </c:tx>
          <c:spPr>
            <a:ln w="53975">
              <a:solidFill>
                <a:schemeClr val="tx2">
                  <a:lumMod val="60000"/>
                  <a:lumOff val="40000"/>
                </a:schemeClr>
              </a:solidFill>
            </a:ln>
          </c:spPr>
          <c:marker>
            <c:symbol val="diamond"/>
            <c:size val="10"/>
            <c:spPr>
              <a:solidFill>
                <a:srgbClr val="00B0F0"/>
              </a:solidFill>
              <a:ln>
                <a:solidFill>
                  <a:schemeClr val="tx1"/>
                </a:solidFill>
              </a:ln>
            </c:spPr>
          </c:marker>
          <c:dPt>
            <c:idx val="2"/>
            <c:bubble3D val="0"/>
            <c:extLst>
              <c:ext xmlns:c16="http://schemas.microsoft.com/office/drawing/2014/chart" uri="{C3380CC4-5D6E-409C-BE32-E72D297353CC}">
                <c16:uniqueId val="{00000001-DBE3-4A02-9B72-DB74455756C3}"/>
              </c:ext>
            </c:extLst>
          </c:dPt>
          <c:dPt>
            <c:idx val="3"/>
            <c:bubble3D val="0"/>
            <c:extLst>
              <c:ext xmlns:c16="http://schemas.microsoft.com/office/drawing/2014/chart" uri="{C3380CC4-5D6E-409C-BE32-E72D297353CC}">
                <c16:uniqueId val="{00000003-DBE3-4A02-9B72-DB74455756C3}"/>
              </c:ext>
            </c:extLst>
          </c:dPt>
          <c:dPt>
            <c:idx val="5"/>
            <c:bubble3D val="0"/>
            <c:extLst>
              <c:ext xmlns:c16="http://schemas.microsoft.com/office/drawing/2014/chart" uri="{C3380CC4-5D6E-409C-BE32-E72D297353CC}">
                <c16:uniqueId val="{00000005-DBE3-4A02-9B72-DB74455756C3}"/>
              </c:ext>
            </c:extLst>
          </c:dPt>
          <c:cat>
            <c:strRef>
              <c:f>'4a - Levy Limit'!$J$32:$J$42</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Limit'!$X$32:$X$42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6-DBE3-4A02-9B72-DB74455756C3}"/>
            </c:ext>
          </c:extLst>
        </c:ser>
        <c:dLbls>
          <c:showLegendKey val="0"/>
          <c:showVal val="0"/>
          <c:showCatName val="0"/>
          <c:showSerName val="0"/>
          <c:showPercent val="0"/>
          <c:showBubbleSize val="0"/>
        </c:dLbls>
        <c:marker val="1"/>
        <c:smooth val="0"/>
        <c:axId val="99731712"/>
        <c:axId val="100667392"/>
      </c:lineChart>
      <c:catAx>
        <c:axId val="99731712"/>
        <c:scaling>
          <c:orientation val="minMax"/>
        </c:scaling>
        <c:delete val="0"/>
        <c:axPos val="b"/>
        <c:numFmt formatCode="General" sourceLinked="1"/>
        <c:majorTickMark val="out"/>
        <c:minorTickMark val="none"/>
        <c:tickLblPos val="nextTo"/>
        <c:spPr>
          <a:ln w="25400">
            <a:solidFill>
              <a:schemeClr val="tx1">
                <a:lumMod val="95000"/>
                <a:lumOff val="5000"/>
              </a:schemeClr>
            </a:solidFill>
          </a:ln>
        </c:spPr>
        <c:txPr>
          <a:bodyPr/>
          <a:lstStyle/>
          <a:p>
            <a:pPr>
              <a:defRPr sz="1400" b="1">
                <a:latin typeface="Arial Narrow" panose="020B0606020202030204" pitchFamily="34" charset="0"/>
                <a:cs typeface="Arial" panose="020B0604020202020204" pitchFamily="34" charset="0"/>
              </a:defRPr>
            </a:pPr>
            <a:endParaRPr lang="en-US"/>
          </a:p>
        </c:txPr>
        <c:crossAx val="100667392"/>
        <c:crosses val="autoZero"/>
        <c:auto val="1"/>
        <c:lblAlgn val="ctr"/>
        <c:lblOffset val="100"/>
        <c:noMultiLvlLbl val="0"/>
      </c:catAx>
      <c:valAx>
        <c:axId val="100667392"/>
        <c:scaling>
          <c:orientation val="minMax"/>
          <c:max val="0.5"/>
          <c:min val="0"/>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731712"/>
        <c:crosses val="autoZero"/>
        <c:crossBetween val="between"/>
        <c:majorUnit val="0.1"/>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Arial" panose="020B0604020202020204" pitchFamily="34" charset="0"/>
                <a:cs typeface="Arial" panose="020B0604020202020204" pitchFamily="34" charset="0"/>
              </a:defRPr>
            </a:pPr>
            <a:r>
              <a:rPr lang="en-US" sz="1400" b="1">
                <a:latin typeface="Arial" panose="020B0604020202020204" pitchFamily="34" charset="0"/>
                <a:cs typeface="Arial" panose="020B0604020202020204" pitchFamily="34" charset="0"/>
              </a:rPr>
              <a:t>Override and Levy</a:t>
            </a:r>
            <a:r>
              <a:rPr lang="en-US" sz="1400" b="1" baseline="0">
                <a:latin typeface="Arial" panose="020B0604020202020204" pitchFamily="34" charset="0"/>
                <a:cs typeface="Arial" panose="020B0604020202020204" pitchFamily="34" charset="0"/>
              </a:rPr>
              <a:t> Capacity</a:t>
            </a:r>
            <a:endParaRPr lang="en-US" sz="1400" b="1">
              <a:latin typeface="Arial" panose="020B0604020202020204" pitchFamily="34" charset="0"/>
              <a:cs typeface="Arial" panose="020B0604020202020204" pitchFamily="34" charset="0"/>
            </a:endParaRPr>
          </a:p>
        </c:rich>
      </c:tx>
      <c:layout>
        <c:manualLayout>
          <c:xMode val="edge"/>
          <c:yMode val="edge"/>
          <c:x val="4.0965820039333446E-2"/>
          <c:y val="1.1877924308579422E-2"/>
        </c:manualLayout>
      </c:layout>
      <c:overlay val="1"/>
    </c:title>
    <c:autoTitleDeleted val="0"/>
    <c:plotArea>
      <c:layout>
        <c:manualLayout>
          <c:layoutTarget val="inner"/>
          <c:xMode val="edge"/>
          <c:yMode val="edge"/>
          <c:x val="4.0897903406238389E-2"/>
          <c:y val="5.7678335540856059E-2"/>
          <c:w val="0.95630190772914958"/>
          <c:h val="0.73061203309902079"/>
        </c:manualLayout>
      </c:layout>
      <c:areaChart>
        <c:grouping val="stacked"/>
        <c:varyColors val="0"/>
        <c:ser>
          <c:idx val="0"/>
          <c:order val="0"/>
          <c:tx>
            <c:strRef>
              <c:f>'4a - Levy Limit'!$U$31</c:f>
              <c:strCache>
                <c:ptCount val="1"/>
                <c:pt idx="0">
                  <c:v>Property Tax Levy</c:v>
                </c:pt>
              </c:strCache>
            </c:strRef>
          </c:tx>
          <c:dLbls>
            <c:dLbl>
              <c:idx val="0"/>
              <c:layout>
                <c:manualLayout>
                  <c:x val="7.3566971866619021E-2"/>
                  <c:y val="-1.755057536866572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E7-423E-B57E-45E8C2583E83}"/>
                </c:ext>
              </c:extLst>
            </c:dLbl>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'4a - Levy Limit'!$J$32:$J$42</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Limit'!$S$32:$S$42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1DE7-423E-B57E-45E8C2583E83}"/>
            </c:ext>
          </c:extLst>
        </c:ser>
        <c:ser>
          <c:idx val="6"/>
          <c:order val="1"/>
          <c:tx>
            <c:strRef>
              <c:f>'4a - Levy Limit'!$Q$31</c:f>
              <c:strCache>
                <c:ptCount val="1"/>
                <c:pt idx="0">
                  <c:v>Debt Exclusions</c:v>
                </c:pt>
              </c:strCache>
            </c:strRef>
          </c:tx>
          <c:spPr>
            <a:solidFill>
              <a:schemeClr val="accent2">
                <a:lumMod val="75000"/>
              </a:schemeClr>
            </a:solidFill>
            <a:ln w="3175">
              <a:solidFill>
                <a:schemeClr val="accent2">
                  <a:lumMod val="75000"/>
                </a:schemeClr>
              </a:solidFill>
            </a:ln>
          </c:spPr>
          <c:val>
            <c:numRef>
              <c:f>'4a - Levy Limit'!$Q$32:$Q$42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1DE7-423E-B57E-45E8C2583E83}"/>
            </c:ext>
          </c:extLst>
        </c:ser>
        <c:ser>
          <c:idx val="1"/>
          <c:order val="2"/>
          <c:tx>
            <c:strRef>
              <c:f>'4a - Levy Limit'!$V$31</c:f>
              <c:strCache>
                <c:ptCount val="1"/>
                <c:pt idx="0">
                  <c:v>Excess Levy Capacity</c:v>
                </c:pt>
              </c:strCache>
            </c:strRef>
          </c:tx>
          <c:spPr>
            <a:pattFill prst="ltDnDiag">
              <a:fgClr>
                <a:srgbClr val="92D050"/>
              </a:fgClr>
              <a:bgClr>
                <a:schemeClr val="accent3">
                  <a:lumMod val="40000"/>
                  <a:lumOff val="60000"/>
                </a:schemeClr>
              </a:bgClr>
            </a:pattFill>
          </c:spPr>
          <c:dLbls>
            <c:dLbl>
              <c:idx val="0"/>
              <c:layout>
                <c:manualLayout>
                  <c:x val="0.3246355960871411"/>
                  <c:y val="-6.4659332334739555E-2"/>
                </c:manualLayout>
              </c:layout>
              <c:spPr>
                <a:solidFill>
                  <a:schemeClr val="accent3">
                    <a:lumMod val="40000"/>
                    <a:lumOff val="60000"/>
                  </a:schemeClr>
                </a:solidFill>
                <a:ln>
                  <a:solidFill>
                    <a:schemeClr val="accent3">
                      <a:lumMod val="50000"/>
                    </a:schemeClr>
                  </a:solidFill>
                </a:ln>
              </c:spPr>
              <c:txPr>
                <a:bodyPr/>
                <a:lstStyle/>
                <a:p>
                  <a:pPr>
                    <a:defRPr sz="1200" b="1">
                      <a:latin typeface="Arial" panose="020B0604020202020204" pitchFamily="34" charset="0"/>
                      <a:cs typeface="Arial" panose="020B0604020202020204" pitchFamily="34" charset="0"/>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6F-4F7D-98F3-EB8409303B8F}"/>
                </c:ext>
              </c:extLst>
            </c:dLbl>
            <c:spPr>
              <a:ln>
                <a:solidFill>
                  <a:schemeClr val="accent3">
                    <a:lumMod val="50000"/>
                  </a:schemeClr>
                </a:solidFill>
              </a:ln>
            </c:spPr>
            <c:txPr>
              <a:bodyPr/>
              <a:lstStyle/>
              <a:p>
                <a:pPr>
                  <a:defRPr sz="1200">
                    <a:latin typeface="Arial" panose="020B0604020202020204" pitchFamily="34" charset="0"/>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'4a - Levy Limit'!$J$32:$J$42</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Limit'!$V$32:$V$42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1DE7-423E-B57E-45E8C2583E83}"/>
            </c:ext>
          </c:extLst>
        </c:ser>
        <c:ser>
          <c:idx val="2"/>
          <c:order val="3"/>
          <c:tx>
            <c:strRef>
              <c:f>'4a - Levy Limit'!$W$31</c:f>
              <c:strCache>
                <c:ptCount val="1"/>
                <c:pt idx="0">
                  <c:v>Override Capacity</c:v>
                </c:pt>
              </c:strCache>
            </c:strRef>
          </c:tx>
          <c:spPr>
            <a:pattFill prst="ltDnDiag">
              <a:fgClr>
                <a:schemeClr val="accent4">
                  <a:lumMod val="60000"/>
                  <a:lumOff val="40000"/>
                </a:schemeClr>
              </a:fgClr>
              <a:bgClr>
                <a:schemeClr val="bg1"/>
              </a:bgClr>
            </a:pattFill>
          </c:spPr>
          <c:dLbls>
            <c:dLbl>
              <c:idx val="0"/>
              <c:layout>
                <c:manualLayout>
                  <c:x val="-0.30055825748903886"/>
                  <c:y val="1.927634115910365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E7-423E-B57E-45E8C2583E83}"/>
                </c:ext>
              </c:extLst>
            </c:dLbl>
            <c:spPr>
              <a:solidFill>
                <a:schemeClr val="accent4">
                  <a:lumMod val="20000"/>
                  <a:lumOff val="80000"/>
                </a:schemeClr>
              </a:solidFill>
              <a:ln w="19050">
                <a:solidFill>
                  <a:schemeClr val="bg1">
                    <a:lumMod val="50000"/>
                  </a:schemeClr>
                </a:solidFill>
              </a:ln>
            </c:spPr>
            <c:txPr>
              <a:bodyPr/>
              <a:lstStyle/>
              <a:p>
                <a:pPr>
                  <a:defRPr sz="1200" b="1">
                    <a:latin typeface="Arial" panose="020B0604020202020204" pitchFamily="34" charset="0"/>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'4a - Levy Limit'!$J$32:$J$42</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Limit'!$W$32:$W$42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1DE7-423E-B57E-45E8C2583E83}"/>
            </c:ext>
          </c:extLst>
        </c:ser>
        <c:dLbls>
          <c:showLegendKey val="0"/>
          <c:showVal val="0"/>
          <c:showCatName val="0"/>
          <c:showSerName val="0"/>
          <c:showPercent val="0"/>
          <c:showBubbleSize val="0"/>
        </c:dLbls>
        <c:axId val="100782848"/>
        <c:axId val="100784384"/>
      </c:areaChart>
      <c:lineChart>
        <c:grouping val="standard"/>
        <c:varyColors val="0"/>
        <c:ser>
          <c:idx val="3"/>
          <c:order val="4"/>
          <c:tx>
            <c:strRef>
              <c:f>'4a - Levy Limit'!$R$31</c:f>
              <c:strCache>
                <c:ptCount val="1"/>
                <c:pt idx="0">
                  <c:v>Levy Ceiling</c:v>
                </c:pt>
              </c:strCache>
            </c:strRef>
          </c:tx>
          <c:spPr>
            <a:ln w="53975" cmpd="thickThin">
              <a:solidFill>
                <a:schemeClr val="accent4">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1DE7-423E-B57E-45E8C2583E83}"/>
                </c:ext>
              </c:extLst>
            </c:dLbl>
            <c:dLbl>
              <c:idx val="1"/>
              <c:layout>
                <c:manualLayout>
                  <c:x val="0.23095557734608543"/>
                  <c:y val="1.9897460400500684E-3"/>
                </c:manualLayout>
              </c:layout>
              <c:spPr>
                <a:solidFill>
                  <a:schemeClr val="accent4">
                    <a:lumMod val="60000"/>
                    <a:lumOff val="40000"/>
                  </a:schemeClr>
                </a:solidFill>
                <a:ln w="19050">
                  <a:solidFill>
                    <a:schemeClr val="bg1">
                      <a:lumMod val="50000"/>
                    </a:schemeClr>
                  </a:solidFill>
                </a:ln>
                <a:effectLst>
                  <a:softEdge rad="12700"/>
                </a:effectLst>
              </c:spPr>
              <c:txPr>
                <a:bodyPr/>
                <a:lstStyle/>
                <a:p>
                  <a:pPr>
                    <a:defRPr sz="1200" b="1">
                      <a:latin typeface="Arial" panose="020B0604020202020204" pitchFamily="34" charset="0"/>
                      <a:cs typeface="Arial" panose="020B0604020202020204" pitchFamily="34" charset="0"/>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1DE7-423E-B57E-45E8C2583E83}"/>
                </c:ext>
              </c:extLst>
            </c:dLbl>
            <c:dLbl>
              <c:idx val="2"/>
              <c:delete val="1"/>
              <c:extLst>
                <c:ext xmlns:c15="http://schemas.microsoft.com/office/drawing/2012/chart" uri="{CE6537A1-D6FC-4f65-9D91-7224C49458BB}"/>
                <c:ext xmlns:c16="http://schemas.microsoft.com/office/drawing/2014/chart" uri="{C3380CC4-5D6E-409C-BE32-E72D297353CC}">
                  <c16:uniqueId val="{00000008-1DE7-423E-B57E-45E8C2583E83}"/>
                </c:ext>
              </c:extLst>
            </c:dLbl>
            <c:dLbl>
              <c:idx val="3"/>
              <c:delete val="1"/>
              <c:extLst>
                <c:ext xmlns:c15="http://schemas.microsoft.com/office/drawing/2012/chart" uri="{CE6537A1-D6FC-4f65-9D91-7224C49458BB}"/>
                <c:ext xmlns:c16="http://schemas.microsoft.com/office/drawing/2014/chart" uri="{C3380CC4-5D6E-409C-BE32-E72D297353CC}">
                  <c16:uniqueId val="{00000009-1DE7-423E-B57E-45E8C2583E83}"/>
                </c:ext>
              </c:extLst>
            </c:dLbl>
            <c:dLbl>
              <c:idx val="4"/>
              <c:delete val="1"/>
              <c:extLst>
                <c:ext xmlns:c15="http://schemas.microsoft.com/office/drawing/2012/chart" uri="{CE6537A1-D6FC-4f65-9D91-7224C49458BB}"/>
                <c:ext xmlns:c16="http://schemas.microsoft.com/office/drawing/2014/chart" uri="{C3380CC4-5D6E-409C-BE32-E72D297353CC}">
                  <c16:uniqueId val="{0000000A-1DE7-423E-B57E-45E8C2583E83}"/>
                </c:ext>
              </c:extLst>
            </c:dLbl>
            <c:dLbl>
              <c:idx val="5"/>
              <c:delete val="1"/>
              <c:extLst>
                <c:ext xmlns:c15="http://schemas.microsoft.com/office/drawing/2012/chart" uri="{CE6537A1-D6FC-4f65-9D91-7224C49458BB}"/>
                <c:ext xmlns:c16="http://schemas.microsoft.com/office/drawing/2014/chart" uri="{C3380CC4-5D6E-409C-BE32-E72D297353CC}">
                  <c16:uniqueId val="{0000000B-1DE7-423E-B57E-45E8C2583E83}"/>
                </c:ext>
              </c:extLst>
            </c:dLbl>
            <c:dLbl>
              <c:idx val="6"/>
              <c:delete val="1"/>
              <c:extLst>
                <c:ext xmlns:c15="http://schemas.microsoft.com/office/drawing/2012/chart" uri="{CE6537A1-D6FC-4f65-9D91-7224C49458BB}"/>
                <c:ext xmlns:c16="http://schemas.microsoft.com/office/drawing/2014/chart" uri="{C3380CC4-5D6E-409C-BE32-E72D297353CC}">
                  <c16:uniqueId val="{0000000C-1DE7-423E-B57E-45E8C2583E83}"/>
                </c:ext>
              </c:extLst>
            </c:dLbl>
            <c:dLbl>
              <c:idx val="7"/>
              <c:delete val="1"/>
              <c:extLst>
                <c:ext xmlns:c15="http://schemas.microsoft.com/office/drawing/2012/chart" uri="{CE6537A1-D6FC-4f65-9D91-7224C49458BB}"/>
                <c:ext xmlns:c16="http://schemas.microsoft.com/office/drawing/2014/chart" uri="{C3380CC4-5D6E-409C-BE32-E72D297353CC}">
                  <c16:uniqueId val="{0000000D-1DE7-423E-B57E-45E8C2583E83}"/>
                </c:ext>
              </c:extLst>
            </c:dLbl>
            <c:dLbl>
              <c:idx val="8"/>
              <c:delete val="1"/>
              <c:extLst>
                <c:ext xmlns:c15="http://schemas.microsoft.com/office/drawing/2012/chart" uri="{CE6537A1-D6FC-4f65-9D91-7224C49458BB}"/>
                <c:ext xmlns:c16="http://schemas.microsoft.com/office/drawing/2014/chart" uri="{C3380CC4-5D6E-409C-BE32-E72D297353CC}">
                  <c16:uniqueId val="{0000000E-1DE7-423E-B57E-45E8C2583E83}"/>
                </c:ext>
              </c:extLst>
            </c:dLbl>
            <c:dLbl>
              <c:idx val="9"/>
              <c:delete val="1"/>
              <c:extLst>
                <c:ext xmlns:c15="http://schemas.microsoft.com/office/drawing/2012/chart" uri="{CE6537A1-D6FC-4f65-9D91-7224C49458BB}"/>
                <c:ext xmlns:c16="http://schemas.microsoft.com/office/drawing/2014/chart" uri="{C3380CC4-5D6E-409C-BE32-E72D297353CC}">
                  <c16:uniqueId val="{0000000F-1DE7-423E-B57E-45E8C2583E83}"/>
                </c:ext>
              </c:extLst>
            </c:dLbl>
            <c:dLbl>
              <c:idx val="10"/>
              <c:delete val="1"/>
              <c:extLst>
                <c:ext xmlns:c15="http://schemas.microsoft.com/office/drawing/2012/chart" uri="{CE6537A1-D6FC-4f65-9D91-7224C49458BB}"/>
                <c:ext xmlns:c16="http://schemas.microsoft.com/office/drawing/2014/chart" uri="{C3380CC4-5D6E-409C-BE32-E72D297353CC}">
                  <c16:uniqueId val="{00000010-1DE7-423E-B57E-45E8C2583E83}"/>
                </c:ext>
              </c:extLst>
            </c:dLbl>
            <c:spPr>
              <a:solidFill>
                <a:schemeClr val="accent4">
                  <a:lumMod val="60000"/>
                  <a:lumOff val="40000"/>
                </a:schemeClr>
              </a:solidFill>
              <a:ln w="19050">
                <a:solidFill>
                  <a:schemeClr val="bg1">
                    <a:lumMod val="50000"/>
                  </a:schemeClr>
                </a:solidFill>
              </a:ln>
              <a:effectLst>
                <a:softEdge rad="12700"/>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'4a - Levy Limit'!$J$32:$J$42</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Limit'!$R$32:$R$42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1-1DE7-423E-B57E-45E8C2583E83}"/>
            </c:ext>
          </c:extLst>
        </c:ser>
        <c:ser>
          <c:idx val="4"/>
          <c:order val="5"/>
          <c:tx>
            <c:strRef>
              <c:f>'4a - Levy Limit'!$T$31</c:f>
              <c:strCache>
                <c:ptCount val="1"/>
                <c:pt idx="0">
                  <c:v>Maximum Allowable Levy</c:v>
                </c:pt>
              </c:strCache>
            </c:strRef>
          </c:tx>
          <c:spPr>
            <a:ln w="34925" cmpd="sng">
              <a:solidFill>
                <a:srgbClr val="FF0000"/>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B36F-4F7D-98F3-EB8409303B8F}"/>
                </c:ext>
              </c:extLst>
            </c:dLbl>
            <c:dLbl>
              <c:idx val="1"/>
              <c:delete val="1"/>
              <c:extLst>
                <c:ext xmlns:c15="http://schemas.microsoft.com/office/drawing/2012/chart" uri="{CE6537A1-D6FC-4f65-9D91-7224C49458BB}"/>
                <c:ext xmlns:c16="http://schemas.microsoft.com/office/drawing/2014/chart" uri="{C3380CC4-5D6E-409C-BE32-E72D297353CC}">
                  <c16:uniqueId val="{00000002-B36F-4F7D-98F3-EB8409303B8F}"/>
                </c:ext>
              </c:extLst>
            </c:dLbl>
            <c:dLbl>
              <c:idx val="2"/>
              <c:delete val="1"/>
              <c:extLst>
                <c:ext xmlns:c15="http://schemas.microsoft.com/office/drawing/2012/chart" uri="{CE6537A1-D6FC-4f65-9D91-7224C49458BB}"/>
                <c:ext xmlns:c16="http://schemas.microsoft.com/office/drawing/2014/chart" uri="{C3380CC4-5D6E-409C-BE32-E72D297353CC}">
                  <c16:uniqueId val="{00000003-B36F-4F7D-98F3-EB8409303B8F}"/>
                </c:ext>
              </c:extLst>
            </c:dLbl>
            <c:dLbl>
              <c:idx val="3"/>
              <c:delete val="1"/>
              <c:extLst>
                <c:ext xmlns:c15="http://schemas.microsoft.com/office/drawing/2012/chart" uri="{CE6537A1-D6FC-4f65-9D91-7224C49458BB}"/>
                <c:ext xmlns:c16="http://schemas.microsoft.com/office/drawing/2014/chart" uri="{C3380CC4-5D6E-409C-BE32-E72D297353CC}">
                  <c16:uniqueId val="{00000004-B36F-4F7D-98F3-EB8409303B8F}"/>
                </c:ext>
              </c:extLst>
            </c:dLbl>
            <c:dLbl>
              <c:idx val="4"/>
              <c:delete val="1"/>
              <c:extLst>
                <c:ext xmlns:c15="http://schemas.microsoft.com/office/drawing/2012/chart" uri="{CE6537A1-D6FC-4f65-9D91-7224C49458BB}"/>
                <c:ext xmlns:c16="http://schemas.microsoft.com/office/drawing/2014/chart" uri="{C3380CC4-5D6E-409C-BE32-E72D297353CC}">
                  <c16:uniqueId val="{00000005-B36F-4F7D-98F3-EB8409303B8F}"/>
                </c:ext>
              </c:extLst>
            </c:dLbl>
            <c:dLbl>
              <c:idx val="5"/>
              <c:delete val="1"/>
              <c:extLst>
                <c:ext xmlns:c15="http://schemas.microsoft.com/office/drawing/2012/chart" uri="{CE6537A1-D6FC-4f65-9D91-7224C49458BB}"/>
                <c:ext xmlns:c16="http://schemas.microsoft.com/office/drawing/2014/chart" uri="{C3380CC4-5D6E-409C-BE32-E72D297353CC}">
                  <c16:uniqueId val="{00000006-B36F-4F7D-98F3-EB8409303B8F}"/>
                </c:ext>
              </c:extLst>
            </c:dLbl>
            <c:dLbl>
              <c:idx val="6"/>
              <c:delete val="1"/>
              <c:extLst>
                <c:ext xmlns:c15="http://schemas.microsoft.com/office/drawing/2012/chart" uri="{CE6537A1-D6FC-4f65-9D91-7224C49458BB}"/>
                <c:ext xmlns:c16="http://schemas.microsoft.com/office/drawing/2014/chart" uri="{C3380CC4-5D6E-409C-BE32-E72D297353CC}">
                  <c16:uniqueId val="{00000007-B36F-4F7D-98F3-EB8409303B8F}"/>
                </c:ext>
              </c:extLst>
            </c:dLbl>
            <c:dLbl>
              <c:idx val="7"/>
              <c:delete val="1"/>
              <c:extLst>
                <c:ext xmlns:c15="http://schemas.microsoft.com/office/drawing/2012/chart" uri="{CE6537A1-D6FC-4f65-9D91-7224C49458BB}"/>
                <c:ext xmlns:c16="http://schemas.microsoft.com/office/drawing/2014/chart" uri="{C3380CC4-5D6E-409C-BE32-E72D297353CC}">
                  <c16:uniqueId val="{00000008-B36F-4F7D-98F3-EB8409303B8F}"/>
                </c:ext>
              </c:extLst>
            </c:dLbl>
            <c:dLbl>
              <c:idx val="8"/>
              <c:delete val="1"/>
              <c:extLst>
                <c:ext xmlns:c15="http://schemas.microsoft.com/office/drawing/2012/chart" uri="{CE6537A1-D6FC-4f65-9D91-7224C49458BB}"/>
                <c:ext xmlns:c16="http://schemas.microsoft.com/office/drawing/2014/chart" uri="{C3380CC4-5D6E-409C-BE32-E72D297353CC}">
                  <c16:uniqueId val="{00000009-B36F-4F7D-98F3-EB8409303B8F}"/>
                </c:ext>
              </c:extLst>
            </c:dLbl>
            <c:dLbl>
              <c:idx val="9"/>
              <c:delete val="1"/>
              <c:extLst>
                <c:ext xmlns:c15="http://schemas.microsoft.com/office/drawing/2012/chart" uri="{CE6537A1-D6FC-4f65-9D91-7224C49458BB}"/>
                <c:ext xmlns:c16="http://schemas.microsoft.com/office/drawing/2014/chart" uri="{C3380CC4-5D6E-409C-BE32-E72D297353CC}">
                  <c16:uniqueId val="{0000000A-B36F-4F7D-98F3-EB8409303B8F}"/>
                </c:ext>
              </c:extLst>
            </c:dLbl>
            <c:dLbl>
              <c:idx val="10"/>
              <c:layout>
                <c:manualLayout>
                  <c:x val="-0.56478379069544293"/>
                  <c:y val="0.18259260679246481"/>
                </c:manualLayout>
              </c:layout>
              <c:spPr>
                <a:solidFill>
                  <a:schemeClr val="accent2">
                    <a:lumMod val="40000"/>
                    <a:lumOff val="60000"/>
                  </a:schemeClr>
                </a:solidFill>
                <a:ln>
                  <a:solidFill>
                    <a:schemeClr val="accent2">
                      <a:lumMod val="75000"/>
                    </a:schemeClr>
                  </a:solidFill>
                </a:ln>
              </c:spPr>
              <c:txPr>
                <a:bodyPr/>
                <a:lstStyle/>
                <a:p>
                  <a:pPr>
                    <a:defRPr sz="1200" b="1">
                      <a:latin typeface="Arial" panose="020B0604020202020204" pitchFamily="34" charset="0"/>
                      <a:cs typeface="Arial" panose="020B0604020202020204" pitchFamily="34" charset="0"/>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B36F-4F7D-98F3-EB8409303B8F}"/>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'4a - Levy Limit'!$J$32:$J$42</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Limit'!$T$32:$T$42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2-1DE7-423E-B57E-45E8C2583E83}"/>
            </c:ext>
          </c:extLst>
        </c:ser>
        <c:ser>
          <c:idx val="5"/>
          <c:order val="6"/>
          <c:tx>
            <c:strRef>
              <c:f>'4a - Levy Limit'!$P$31</c:f>
              <c:strCache>
                <c:ptCount val="1"/>
                <c:pt idx="0">
                  <c:v>Levy Limit</c:v>
                </c:pt>
              </c:strCache>
            </c:strRef>
          </c:tx>
          <c:spPr>
            <a:ln w="41275" cmpd="tri">
              <a:solidFill>
                <a:schemeClr val="accent6">
                  <a:lumMod val="75000"/>
                </a:schemeClr>
              </a:solidFill>
              <a:prstDash val="solid"/>
            </a:ln>
          </c:spPr>
          <c:marker>
            <c:symbol val="diamond"/>
            <c:size val="7"/>
            <c:spPr>
              <a:ln>
                <a:solidFill>
                  <a:schemeClr val="tx2">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C-B36F-4F7D-98F3-EB8409303B8F}"/>
                </c:ext>
              </c:extLst>
            </c:dLbl>
            <c:dLbl>
              <c:idx val="1"/>
              <c:delete val="1"/>
              <c:extLst>
                <c:ext xmlns:c15="http://schemas.microsoft.com/office/drawing/2012/chart" uri="{CE6537A1-D6FC-4f65-9D91-7224C49458BB}"/>
                <c:ext xmlns:c16="http://schemas.microsoft.com/office/drawing/2014/chart" uri="{C3380CC4-5D6E-409C-BE32-E72D297353CC}">
                  <c16:uniqueId val="{0000000D-B36F-4F7D-98F3-EB8409303B8F}"/>
                </c:ext>
              </c:extLst>
            </c:dLbl>
            <c:dLbl>
              <c:idx val="2"/>
              <c:delete val="1"/>
              <c:extLst>
                <c:ext xmlns:c15="http://schemas.microsoft.com/office/drawing/2012/chart" uri="{CE6537A1-D6FC-4f65-9D91-7224C49458BB}"/>
                <c:ext xmlns:c16="http://schemas.microsoft.com/office/drawing/2014/chart" uri="{C3380CC4-5D6E-409C-BE32-E72D297353CC}">
                  <c16:uniqueId val="{0000000E-B36F-4F7D-98F3-EB8409303B8F}"/>
                </c:ext>
              </c:extLst>
            </c:dLbl>
            <c:dLbl>
              <c:idx val="3"/>
              <c:delete val="1"/>
              <c:extLst>
                <c:ext xmlns:c15="http://schemas.microsoft.com/office/drawing/2012/chart" uri="{CE6537A1-D6FC-4f65-9D91-7224C49458BB}"/>
                <c:ext xmlns:c16="http://schemas.microsoft.com/office/drawing/2014/chart" uri="{C3380CC4-5D6E-409C-BE32-E72D297353CC}">
                  <c16:uniqueId val="{0000000F-B36F-4F7D-98F3-EB8409303B8F}"/>
                </c:ext>
              </c:extLst>
            </c:dLbl>
            <c:dLbl>
              <c:idx val="4"/>
              <c:delete val="1"/>
              <c:extLst>
                <c:ext xmlns:c15="http://schemas.microsoft.com/office/drawing/2012/chart" uri="{CE6537A1-D6FC-4f65-9D91-7224C49458BB}"/>
                <c:ext xmlns:c16="http://schemas.microsoft.com/office/drawing/2014/chart" uri="{C3380CC4-5D6E-409C-BE32-E72D297353CC}">
                  <c16:uniqueId val="{00000010-B36F-4F7D-98F3-EB8409303B8F}"/>
                </c:ext>
              </c:extLst>
            </c:dLbl>
            <c:dLbl>
              <c:idx val="5"/>
              <c:layout>
                <c:manualLayout>
                  <c:x val="-0.17432237823483215"/>
                  <c:y val="0.13851847164493455"/>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B36F-4F7D-98F3-EB8409303B8F}"/>
                </c:ext>
              </c:extLst>
            </c:dLbl>
            <c:dLbl>
              <c:idx val="6"/>
              <c:delete val="1"/>
              <c:extLst>
                <c:ext xmlns:c15="http://schemas.microsoft.com/office/drawing/2012/chart" uri="{CE6537A1-D6FC-4f65-9D91-7224C49458BB}"/>
                <c:ext xmlns:c16="http://schemas.microsoft.com/office/drawing/2014/chart" uri="{C3380CC4-5D6E-409C-BE32-E72D297353CC}">
                  <c16:uniqueId val="{00000012-B36F-4F7D-98F3-EB8409303B8F}"/>
                </c:ext>
              </c:extLst>
            </c:dLbl>
            <c:dLbl>
              <c:idx val="7"/>
              <c:delete val="1"/>
              <c:extLst>
                <c:ext xmlns:c15="http://schemas.microsoft.com/office/drawing/2012/chart" uri="{CE6537A1-D6FC-4f65-9D91-7224C49458BB}"/>
                <c:ext xmlns:c16="http://schemas.microsoft.com/office/drawing/2014/chart" uri="{C3380CC4-5D6E-409C-BE32-E72D297353CC}">
                  <c16:uniqueId val="{00000013-B36F-4F7D-98F3-EB8409303B8F}"/>
                </c:ext>
              </c:extLst>
            </c:dLbl>
            <c:dLbl>
              <c:idx val="8"/>
              <c:delete val="1"/>
              <c:extLst>
                <c:ext xmlns:c15="http://schemas.microsoft.com/office/drawing/2012/chart" uri="{CE6537A1-D6FC-4f65-9D91-7224C49458BB}"/>
                <c:ext xmlns:c16="http://schemas.microsoft.com/office/drawing/2014/chart" uri="{C3380CC4-5D6E-409C-BE32-E72D297353CC}">
                  <c16:uniqueId val="{00000014-B36F-4F7D-98F3-EB8409303B8F}"/>
                </c:ext>
              </c:extLst>
            </c:dLbl>
            <c:dLbl>
              <c:idx val="9"/>
              <c:delete val="1"/>
              <c:extLst>
                <c:ext xmlns:c15="http://schemas.microsoft.com/office/drawing/2012/chart" uri="{CE6537A1-D6FC-4f65-9D91-7224C49458BB}"/>
                <c:ext xmlns:c16="http://schemas.microsoft.com/office/drawing/2014/chart" uri="{C3380CC4-5D6E-409C-BE32-E72D297353CC}">
                  <c16:uniqueId val="{00000015-B36F-4F7D-98F3-EB8409303B8F}"/>
                </c:ext>
              </c:extLst>
            </c:dLbl>
            <c:dLbl>
              <c:idx val="10"/>
              <c:delete val="1"/>
              <c:extLst>
                <c:ext xmlns:c15="http://schemas.microsoft.com/office/drawing/2012/chart" uri="{CE6537A1-D6FC-4f65-9D91-7224C49458BB}"/>
                <c:ext xmlns:c16="http://schemas.microsoft.com/office/drawing/2014/chart" uri="{C3380CC4-5D6E-409C-BE32-E72D297353CC}">
                  <c16:uniqueId val="{00000016-B36F-4F7D-98F3-EB8409303B8F}"/>
                </c:ext>
              </c:extLst>
            </c:dLbl>
            <c:spPr>
              <a:solidFill>
                <a:schemeClr val="accent6">
                  <a:lumMod val="60000"/>
                  <a:lumOff val="40000"/>
                </a:schemeClr>
              </a:solidFill>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'4a - Levy Limit'!$P$32:$P$42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3-1DE7-423E-B57E-45E8C2583E83}"/>
            </c:ext>
          </c:extLst>
        </c:ser>
        <c:dLbls>
          <c:showLegendKey val="0"/>
          <c:showVal val="0"/>
          <c:showCatName val="0"/>
          <c:showSerName val="0"/>
          <c:showPercent val="0"/>
          <c:showBubbleSize val="0"/>
        </c:dLbls>
        <c:marker val="1"/>
        <c:smooth val="0"/>
        <c:axId val="100782848"/>
        <c:axId val="100784384"/>
      </c:lineChart>
      <c:catAx>
        <c:axId val="100782848"/>
        <c:scaling>
          <c:orientation val="minMax"/>
        </c:scaling>
        <c:delete val="0"/>
        <c:axPos val="b"/>
        <c:numFmt formatCode="General" sourceLinked="1"/>
        <c:majorTickMark val="out"/>
        <c:minorTickMark val="none"/>
        <c:tickLblPos val="nextTo"/>
        <c:spPr>
          <a:ln w="25400">
            <a:solidFill>
              <a:schemeClr val="tx1">
                <a:lumMod val="95000"/>
                <a:lumOff val="5000"/>
              </a:schemeClr>
            </a:solidFill>
          </a:ln>
        </c:spPr>
        <c:txPr>
          <a:bodyPr/>
          <a:lstStyle/>
          <a:p>
            <a:pPr>
              <a:defRPr sz="1400" b="1">
                <a:latin typeface="Arial Narrow" panose="020B0606020202030204" pitchFamily="34" charset="0"/>
                <a:cs typeface="Arial" panose="020B0604020202020204" pitchFamily="34" charset="0"/>
              </a:defRPr>
            </a:pPr>
            <a:endParaRPr lang="en-US"/>
          </a:p>
        </c:txPr>
        <c:crossAx val="100784384"/>
        <c:crosses val="autoZero"/>
        <c:auto val="1"/>
        <c:lblAlgn val="ctr"/>
        <c:lblOffset val="100"/>
        <c:noMultiLvlLbl val="0"/>
      </c:catAx>
      <c:valAx>
        <c:axId val="100784384"/>
        <c:scaling>
          <c:orientation val="minMax"/>
          <c:max val="52000000"/>
          <c:min val="24000000"/>
        </c:scaling>
        <c:delete val="0"/>
        <c:axPos val="l"/>
        <c:numFmt formatCode="_(&quot;$&quot;* #,##0_);_(&quot;$&quot;* \(#,##0\);_(&quot;$&quot;* &quot;-&quot;_);_(@_)" sourceLinked="1"/>
        <c:majorTickMark val="out"/>
        <c:minorTickMark val="none"/>
        <c:tickLblPos val="nextTo"/>
        <c:spPr>
          <a:ln w="25400">
            <a:solidFill>
              <a:schemeClr val="tx1">
                <a:lumMod val="95000"/>
                <a:lumOff val="5000"/>
              </a:schemeClr>
            </a:solidFill>
          </a:ln>
        </c:spPr>
        <c:txPr>
          <a:bodyPr/>
          <a:lstStyle/>
          <a:p>
            <a:pPr>
              <a:defRPr sz="1400" b="1">
                <a:latin typeface="Arial Narrow" panose="020B0606020202030204" pitchFamily="34" charset="0"/>
                <a:cs typeface="Arial" panose="020B0604020202020204" pitchFamily="34" charset="0"/>
              </a:defRPr>
            </a:pPr>
            <a:endParaRPr lang="en-US"/>
          </a:p>
        </c:txPr>
        <c:crossAx val="100782848"/>
        <c:crosses val="autoZero"/>
        <c:crossBetween val="between"/>
        <c:majorUnit val="4000000"/>
        <c:dispUnits>
          <c:builtInUnit val="millions"/>
          <c:dispUnitsLbl>
            <c:txPr>
              <a:bodyPr/>
              <a:lstStyle/>
              <a:p>
                <a:pPr>
                  <a:defRPr sz="1200">
                    <a:latin typeface="Arial" panose="020B0604020202020204" pitchFamily="34" charset="0"/>
                    <a:cs typeface="Arial" panose="020B0604020202020204" pitchFamily="34" charset="0"/>
                  </a:defRPr>
                </a:pPr>
                <a:endParaRPr lang="en-US"/>
              </a:p>
            </c:txPr>
          </c:dispUnitsLbl>
        </c:dispUnits>
      </c:valAx>
      <c:spPr>
        <a:noFill/>
        <a:ln w="25400">
          <a:noFill/>
        </a:ln>
      </c:spPr>
    </c:plotArea>
    <c:legend>
      <c:legendPos val="r"/>
      <c:layout>
        <c:manualLayout>
          <c:xMode val="edge"/>
          <c:yMode val="edge"/>
          <c:x val="0"/>
          <c:y val="0.87578609291845777"/>
          <c:w val="1"/>
          <c:h val="0.12421390708154219"/>
        </c:manualLayout>
      </c:layout>
      <c:overlay val="0"/>
      <c:txPr>
        <a:bodyPr/>
        <a:lstStyle/>
        <a:p>
          <a:pPr>
            <a:defRPr sz="1200">
              <a:latin typeface="Arial" panose="020B0604020202020204" pitchFamily="34" charset="0"/>
              <a:cs typeface="Arial" panose="020B0604020202020204" pitchFamily="34"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Levy Ceiling</a:t>
            </a:r>
          </a:p>
        </c:rich>
      </c:tx>
      <c:layout>
        <c:manualLayout>
          <c:xMode val="edge"/>
          <c:yMode val="edge"/>
          <c:x val="8.5992993639297591E-2"/>
          <c:y val="1.9721291449736486E-2"/>
        </c:manualLayout>
      </c:layout>
      <c:overlay val="1"/>
    </c:title>
    <c:autoTitleDeleted val="0"/>
    <c:plotArea>
      <c:layout>
        <c:manualLayout>
          <c:layoutTarget val="inner"/>
          <c:xMode val="edge"/>
          <c:yMode val="edge"/>
          <c:x val="9.041268872373609E-2"/>
          <c:y val="6.9884509368693726E-2"/>
          <c:w val="0.88323515422825882"/>
          <c:h val="0.82994347159038073"/>
        </c:manualLayout>
      </c:layout>
      <c:lineChart>
        <c:grouping val="standard"/>
        <c:varyColors val="0"/>
        <c:ser>
          <c:idx val="2"/>
          <c:order val="0"/>
          <c:tx>
            <c:strRef>
              <c:f>'4a - Levy Limit'!$R$31</c:f>
              <c:strCache>
                <c:ptCount val="1"/>
                <c:pt idx="0">
                  <c:v>Levy Ceiling</c:v>
                </c:pt>
              </c:strCache>
            </c:strRef>
          </c:tx>
          <c:spPr>
            <a:ln w="41275">
              <a:solidFill>
                <a:schemeClr val="accent4"/>
              </a:solidFill>
            </a:ln>
          </c:spPr>
          <c:marker>
            <c:symbol val="diamond"/>
            <c:size val="10"/>
            <c:spPr>
              <a:solidFill>
                <a:schemeClr val="accent4"/>
              </a:solidFill>
              <a:ln>
                <a:solidFill>
                  <a:schemeClr val="tx1"/>
                </a:solidFill>
              </a:ln>
            </c:spPr>
          </c:marker>
          <c:cat>
            <c:strRef>
              <c:f>'4b - Assessed Values'!$J$34:$J$44</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'4a - Levy Limit'!$R$32:$R$42</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EF1D-4711-B062-F861A5A5872A}"/>
            </c:ext>
          </c:extLst>
        </c:ser>
        <c:dLbls>
          <c:showLegendKey val="0"/>
          <c:showVal val="0"/>
          <c:showCatName val="0"/>
          <c:showSerName val="0"/>
          <c:showPercent val="0"/>
          <c:showBubbleSize val="0"/>
        </c:dLbls>
        <c:marker val="1"/>
        <c:smooth val="0"/>
        <c:axId val="100455168"/>
        <c:axId val="100457088"/>
      </c:lineChart>
      <c:catAx>
        <c:axId val="10045516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cs typeface="Arial" panose="020B0604020202020204" pitchFamily="34" charset="0"/>
              </a:defRPr>
            </a:pPr>
            <a:endParaRPr lang="en-US"/>
          </a:p>
        </c:txPr>
        <c:crossAx val="100457088"/>
        <c:crosses val="autoZero"/>
        <c:auto val="1"/>
        <c:lblAlgn val="ctr"/>
        <c:lblOffset val="100"/>
        <c:noMultiLvlLbl val="0"/>
      </c:catAx>
      <c:valAx>
        <c:axId val="100457088"/>
        <c:scaling>
          <c:orientation val="minMax"/>
          <c:max val="55000000"/>
          <c:min val="30000000"/>
        </c:scaling>
        <c:delete val="0"/>
        <c:axPos val="l"/>
        <c:numFmt formatCode="&quot;$&quot;#,##0" sourceLinked="0"/>
        <c:majorTickMark val="out"/>
        <c:minorTickMark val="none"/>
        <c:tickLblPos val="nextTo"/>
        <c:spPr>
          <a:ln w="25400">
            <a:solidFill>
              <a:schemeClr val="tx1">
                <a:alpha val="83000"/>
              </a:schemeClr>
            </a:solidFill>
          </a:ln>
        </c:spPr>
        <c:txPr>
          <a:bodyPr/>
          <a:lstStyle/>
          <a:p>
            <a:pPr>
              <a:defRPr sz="1400" b="1">
                <a:latin typeface="Arial Narrow" panose="020B0606020202030204" pitchFamily="34" charset="0"/>
                <a:cs typeface="Arial" panose="020B0604020202020204" pitchFamily="34" charset="0"/>
              </a:defRPr>
            </a:pPr>
            <a:endParaRPr lang="en-US"/>
          </a:p>
        </c:txPr>
        <c:crossAx val="100455168"/>
        <c:crosses val="autoZero"/>
        <c:crossBetween val="between"/>
        <c:dispUnits>
          <c:builtInUnit val="millions"/>
          <c:dispUnitsLbl>
            <c:layout>
              <c:manualLayout>
                <c:xMode val="edge"/>
                <c:yMode val="edge"/>
                <c:x val="3.124202730761483E-3"/>
                <c:y val="9.7453360691278912E-2"/>
              </c:manualLayout>
            </c:layout>
            <c:txPr>
              <a:bodyPr/>
              <a:lstStyle/>
              <a:p>
                <a:pPr>
                  <a:defRPr sz="1200" b="1">
                    <a:latin typeface="Arial" panose="020B0604020202020204" pitchFamily="34" charset="0"/>
                    <a:cs typeface="Arial" panose="020B0604020202020204" pitchFamily="34" charset="0"/>
                  </a:defRPr>
                </a:pPr>
                <a:endParaRPr lang="en-US"/>
              </a:p>
            </c:txPr>
          </c:dispUnitsLbl>
        </c:dispUnits>
      </c:valAx>
      <c:spPr>
        <a:noFill/>
        <a:ln w="25400">
          <a:noFill/>
        </a:ln>
      </c:spPr>
    </c:plotArea>
    <c:plotVisOnly val="1"/>
    <c:dispBlanksAs val="zero"/>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Assessed Values by Class</a:t>
            </a:r>
          </a:p>
        </c:rich>
      </c:tx>
      <c:layout>
        <c:manualLayout>
          <c:xMode val="edge"/>
          <c:yMode val="edge"/>
          <c:x val="9.5033924261892458E-2"/>
          <c:y val="1.1639256899214767E-2"/>
        </c:manualLayout>
      </c:layout>
      <c:overlay val="1"/>
    </c:title>
    <c:autoTitleDeleted val="0"/>
    <c:plotArea>
      <c:layout>
        <c:manualLayout>
          <c:layoutTarget val="inner"/>
          <c:xMode val="edge"/>
          <c:yMode val="edge"/>
          <c:x val="9.7950021567600118E-2"/>
          <c:y val="6.4524594715974201E-2"/>
          <c:w val="0.87379404108842118"/>
          <c:h val="0.75190975242531244"/>
        </c:manualLayout>
      </c:layout>
      <c:areaChart>
        <c:grouping val="stacked"/>
        <c:varyColors val="0"/>
        <c:ser>
          <c:idx val="2"/>
          <c:order val="0"/>
          <c:tx>
            <c:strRef>
              <c:f>'4b - Assessed Values'!$N$32</c:f>
              <c:strCache>
                <c:ptCount val="1"/>
                <c:pt idx="0">
                  <c:v>Personal</c:v>
                </c:pt>
              </c:strCache>
            </c:strRef>
          </c:tx>
          <c:spPr>
            <a:gradFill>
              <a:gsLst>
                <a:gs pos="60000">
                  <a:schemeClr val="accent3">
                    <a:lumMod val="75000"/>
                  </a:schemeClr>
                </a:gs>
                <a:gs pos="100000">
                  <a:schemeClr val="accent3">
                    <a:lumMod val="40000"/>
                    <a:lumOff val="60000"/>
                  </a:schemeClr>
                </a:gs>
                <a:gs pos="100000">
                  <a:schemeClr val="accent3">
                    <a:lumMod val="40000"/>
                    <a:lumOff val="60000"/>
                  </a:schemeClr>
                </a:gs>
              </a:gsLst>
              <a:lin ang="5400000" scaled="0"/>
            </a:gradFill>
            <a:ln>
              <a:solidFill>
                <a:schemeClr val="accent3">
                  <a:lumMod val="75000"/>
                </a:schemeClr>
              </a:solidFill>
            </a:ln>
          </c:spPr>
          <c:cat>
            <c:strRef>
              <c:f>'4b - Assessed Values'!$J$34:$J$44</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'4b - Assessed Values'!$N$34:$N$44</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F1D-4711-B062-F861A5A5872A}"/>
            </c:ext>
          </c:extLst>
        </c:ser>
        <c:ser>
          <c:idx val="1"/>
          <c:order val="1"/>
          <c:tx>
            <c:strRef>
              <c:f>'4b - Assessed Values'!$M$32</c:f>
              <c:strCache>
                <c:ptCount val="1"/>
                <c:pt idx="0">
                  <c:v>Industrial</c:v>
                </c:pt>
              </c:strCache>
            </c:strRef>
          </c:tx>
          <c:spPr>
            <a:gradFill>
              <a:gsLst>
                <a:gs pos="0">
                  <a:schemeClr val="accent2">
                    <a:lumMod val="75000"/>
                  </a:schemeClr>
                </a:gs>
                <a:gs pos="98000">
                  <a:schemeClr val="accent2">
                    <a:lumMod val="60000"/>
                    <a:lumOff val="40000"/>
                  </a:schemeClr>
                </a:gs>
                <a:gs pos="93000">
                  <a:srgbClr val="FF0000"/>
                </a:gs>
              </a:gsLst>
              <a:lin ang="5400000" scaled="0"/>
            </a:gradFill>
            <a:ln>
              <a:solidFill>
                <a:srgbClr val="FF0000"/>
              </a:solidFill>
            </a:ln>
          </c:spPr>
          <c:cat>
            <c:strRef>
              <c:f>'4b - Assessed Values'!$J$34:$J$44</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'4b - Assessed Values'!$M$34:$M$44</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EF1D-4711-B062-F861A5A5872A}"/>
            </c:ext>
          </c:extLst>
        </c:ser>
        <c:ser>
          <c:idx val="3"/>
          <c:order val="2"/>
          <c:tx>
            <c:strRef>
              <c:f>'4b - Assessed Values'!$L$32</c:f>
              <c:strCache>
                <c:ptCount val="1"/>
                <c:pt idx="0">
                  <c:v>Commercial</c:v>
                </c:pt>
              </c:strCache>
            </c:strRef>
          </c:tx>
          <c:spPr>
            <a:ln w="25400">
              <a:solidFill>
                <a:schemeClr val="accent4">
                  <a:lumMod val="75000"/>
                </a:schemeClr>
              </a:solidFill>
            </a:ln>
          </c:spPr>
          <c:cat>
            <c:strRef>
              <c:f>'4b - Assessed Values'!$J$34:$J$44</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'4b - Assessed Values'!$L$34:$L$44</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C87-4EFA-9217-1DFBDA4FE8C0}"/>
            </c:ext>
          </c:extLst>
        </c:ser>
        <c:ser>
          <c:idx val="0"/>
          <c:order val="3"/>
          <c:tx>
            <c:strRef>
              <c:f>'4b - Assessed Values'!$K$32</c:f>
              <c:strCache>
                <c:ptCount val="1"/>
                <c:pt idx="0">
                  <c:v>Residential</c:v>
                </c:pt>
              </c:strCache>
            </c:strRef>
          </c:tx>
          <c:spPr>
            <a:gradFill>
              <a:gsLst>
                <a:gs pos="43000">
                  <a:schemeClr val="tx2">
                    <a:lumMod val="60000"/>
                    <a:lumOff val="40000"/>
                  </a:schemeClr>
                </a:gs>
                <a:gs pos="94000">
                  <a:schemeClr val="accent1">
                    <a:lumMod val="40000"/>
                    <a:lumOff val="60000"/>
                  </a:schemeClr>
                </a:gs>
                <a:gs pos="100000">
                  <a:schemeClr val="accent1">
                    <a:tint val="23500"/>
                    <a:satMod val="160000"/>
                  </a:schemeClr>
                </a:gs>
              </a:gsLst>
              <a:lin ang="5400000" scaled="0"/>
            </a:gradFill>
            <a:ln>
              <a:solidFill>
                <a:schemeClr val="accent1">
                  <a:lumMod val="75000"/>
                </a:schemeClr>
              </a:solidFill>
            </a:ln>
          </c:spPr>
          <c:cat>
            <c:strRef>
              <c:f>'4b - Assessed Values'!$J$34:$J$44</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'4b - Assessed Values'!$K$34:$K$44</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F1D-4711-B062-F861A5A5872A}"/>
            </c:ext>
          </c:extLst>
        </c:ser>
        <c:dLbls>
          <c:showLegendKey val="0"/>
          <c:showVal val="0"/>
          <c:showCatName val="0"/>
          <c:showSerName val="0"/>
          <c:showPercent val="0"/>
          <c:showBubbleSize val="0"/>
        </c:dLbls>
        <c:axId val="99892608"/>
        <c:axId val="99902592"/>
      </c:areaChart>
      <c:catAx>
        <c:axId val="9989260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cs typeface="Arial" panose="020B0604020202020204" pitchFamily="34" charset="0"/>
              </a:defRPr>
            </a:pPr>
            <a:endParaRPr lang="en-US"/>
          </a:p>
        </c:txPr>
        <c:crossAx val="99902592"/>
        <c:crosses val="autoZero"/>
        <c:auto val="1"/>
        <c:lblAlgn val="ctr"/>
        <c:lblOffset val="100"/>
        <c:noMultiLvlLbl val="0"/>
      </c:catAx>
      <c:valAx>
        <c:axId val="99902592"/>
        <c:scaling>
          <c:orientation val="minMax"/>
        </c:scaling>
        <c:delete val="0"/>
        <c:axPos val="l"/>
        <c:numFmt formatCode="&quot;$&quot;#,##0.0" sourceLinked="0"/>
        <c:majorTickMark val="out"/>
        <c:minorTickMark val="none"/>
        <c:tickLblPos val="nextTo"/>
        <c:spPr>
          <a:ln w="25400">
            <a:solidFill>
              <a:schemeClr val="tx1">
                <a:alpha val="83000"/>
              </a:schemeClr>
            </a:solidFill>
          </a:ln>
        </c:spPr>
        <c:txPr>
          <a:bodyPr/>
          <a:lstStyle/>
          <a:p>
            <a:pPr>
              <a:defRPr sz="1400" b="1">
                <a:latin typeface="Arial Narrow" panose="020B0606020202030204" pitchFamily="34" charset="0"/>
                <a:cs typeface="Arial" panose="020B0604020202020204" pitchFamily="34" charset="0"/>
              </a:defRPr>
            </a:pPr>
            <a:endParaRPr lang="en-US"/>
          </a:p>
        </c:txPr>
        <c:crossAx val="99892608"/>
        <c:crosses val="autoZero"/>
        <c:crossBetween val="midCat"/>
        <c:dispUnits>
          <c:builtInUnit val="billions"/>
          <c:dispUnitsLbl>
            <c:layout>
              <c:manualLayout>
                <c:xMode val="edge"/>
                <c:yMode val="edge"/>
                <c:x val="1.0920303859828898E-4"/>
                <c:y val="9.7453288968518043E-2"/>
              </c:manualLayout>
            </c:layout>
            <c:txPr>
              <a:bodyPr/>
              <a:lstStyle/>
              <a:p>
                <a:pPr>
                  <a:defRPr sz="1400" b="1">
                    <a:latin typeface="Arial" panose="020B0604020202020204" pitchFamily="34" charset="0"/>
                    <a:cs typeface="Arial" panose="020B0604020202020204" pitchFamily="34" charset="0"/>
                  </a:defRPr>
                </a:pPr>
                <a:endParaRPr lang="en-US"/>
              </a:p>
            </c:txPr>
          </c:dispUnitsLbl>
        </c:dispUnits>
      </c:valAx>
      <c:spPr>
        <a:noFill/>
        <a:ln w="25400">
          <a:noFill/>
        </a:ln>
      </c:spPr>
    </c:plotArea>
    <c:legend>
      <c:legendPos val="r"/>
      <c:layout>
        <c:manualLayout>
          <c:xMode val="edge"/>
          <c:yMode val="edge"/>
          <c:x val="0.10474176103916344"/>
          <c:y val="0.92694164253339362"/>
          <c:w val="0.83475194411083453"/>
          <c:h val="7.3058424110792872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zero"/>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Value Change from Prior Year</a:t>
            </a:r>
          </a:p>
        </c:rich>
      </c:tx>
      <c:layout>
        <c:manualLayout>
          <c:xMode val="edge"/>
          <c:yMode val="edge"/>
          <c:x val="7.3430028472224185E-2"/>
          <c:y val="1.5332810760727296E-2"/>
        </c:manualLayout>
      </c:layout>
      <c:overlay val="1"/>
    </c:title>
    <c:autoTitleDeleted val="0"/>
    <c:plotArea>
      <c:layout>
        <c:manualLayout>
          <c:layoutTarget val="inner"/>
          <c:xMode val="edge"/>
          <c:yMode val="edge"/>
          <c:x val="8.0420445081682806E-2"/>
          <c:y val="7.7888776183128464E-2"/>
          <c:w val="0.91453863430695637"/>
          <c:h val="0.86845118809046662"/>
        </c:manualLayout>
      </c:layout>
      <c:barChart>
        <c:barDir val="col"/>
        <c:grouping val="clustered"/>
        <c:varyColors val="0"/>
        <c:ser>
          <c:idx val="0"/>
          <c:order val="0"/>
          <c:tx>
            <c:strRef>
              <c:f>'4b - Assessed Values'!$P$32</c:f>
              <c:strCache>
                <c:ptCount val="1"/>
                <c:pt idx="0">
                  <c:v>Value Change from Prior Year</c:v>
                </c:pt>
              </c:strCache>
            </c:strRef>
          </c:tx>
          <c:spPr>
            <a:solidFill>
              <a:srgbClr val="4F81BD"/>
            </a:solidFill>
            <a:ln>
              <a:solidFill>
                <a:schemeClr val="bg1">
                  <a:lumMod val="75000"/>
                </a:schemeClr>
              </a:solidFill>
            </a:ln>
          </c:spPr>
          <c:invertIfNegative val="1"/>
          <c:dLbls>
            <c:dLbl>
              <c:idx val="3"/>
              <c:layout>
                <c:manualLayout>
                  <c:x val="0"/>
                  <c:y val="-2.9040280469656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4B-4B5B-ABD3-9401979E05D6}"/>
                </c:ext>
              </c:extLst>
            </c:dLbl>
            <c:dLbl>
              <c:idx val="4"/>
              <c:layout>
                <c:manualLayout>
                  <c:x val="0"/>
                  <c:y val="-2.03281963287597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4B-4B5B-ABD3-9401979E05D6}"/>
                </c:ext>
              </c:extLst>
            </c:dLbl>
            <c:dLbl>
              <c:idx val="5"/>
              <c:layout>
                <c:manualLayout>
                  <c:x val="5.9976533831630215E-17"/>
                  <c:y val="-4.06563926575195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4B-4B5B-ABD3-9401979E05D6}"/>
                </c:ext>
              </c:extLst>
            </c:dLbl>
            <c:spPr>
              <a:solidFill>
                <a:schemeClr val="bg1">
                  <a:lumMod val="85000"/>
                </a:schemeClr>
              </a:solidFill>
              <a:ln>
                <a:solidFill>
                  <a:schemeClr val="bg1">
                    <a:lumMod val="65000"/>
                  </a:schemeClr>
                </a:solidFill>
              </a:ln>
            </c:spPr>
            <c:txPr>
              <a:bodyPr/>
              <a:lstStyle/>
              <a:p>
                <a:pPr>
                  <a:defRPr sz="1000">
                    <a:solidFill>
                      <a:schemeClr val="tx1"/>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'4b - Assessed Values'!$J$34:$J$44</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'4b - Assessed Values'!$P$34:$P$44</c:f>
              <c:numCache>
                <c:formatCode>0.00%</c:formatCode>
                <c:ptCount val="11"/>
                <c:pt idx="0">
                  <c:v>-1</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C00000"/>
                  </a:solidFill>
                  <a:ln>
                    <a:solidFill>
                      <a:schemeClr val="bg1">
                        <a:lumMod val="75000"/>
                      </a:schemeClr>
                    </a:solidFill>
                  </a:ln>
                </c14:spPr>
              </c14:invertSolidFillFmt>
            </c:ext>
            <c:ext xmlns:c16="http://schemas.microsoft.com/office/drawing/2014/chart" uri="{C3380CC4-5D6E-409C-BE32-E72D297353CC}">
              <c16:uniqueId val="{00000000-1C23-4B51-815F-3382D9C3C287}"/>
            </c:ext>
          </c:extLst>
        </c:ser>
        <c:dLbls>
          <c:showLegendKey val="0"/>
          <c:showVal val="0"/>
          <c:showCatName val="0"/>
          <c:showSerName val="0"/>
          <c:showPercent val="0"/>
          <c:showBubbleSize val="0"/>
        </c:dLbls>
        <c:gapWidth val="49"/>
        <c:axId val="99940992"/>
        <c:axId val="100540800"/>
      </c:barChart>
      <c:catAx>
        <c:axId val="99940992"/>
        <c:scaling>
          <c:orientation val="minMax"/>
        </c:scaling>
        <c:delete val="0"/>
        <c:axPos val="b"/>
        <c:numFmt formatCode="General" sourceLinked="1"/>
        <c:majorTickMark val="out"/>
        <c:minorTickMark val="none"/>
        <c:tickLblPos val="nextTo"/>
        <c:spPr>
          <a:solidFill>
            <a:schemeClr val="accent5">
              <a:lumMod val="20000"/>
              <a:lumOff val="80000"/>
              <a:alpha val="61000"/>
            </a:schemeClr>
          </a:solidFill>
          <a:ln w="28575">
            <a:solidFill>
              <a:schemeClr val="tx1"/>
            </a:solidFill>
          </a:ln>
        </c:spPr>
        <c:txPr>
          <a:bodyPr/>
          <a:lstStyle/>
          <a:p>
            <a:pPr>
              <a:defRPr sz="1200" b="1">
                <a:latin typeface="Arial Narrow" panose="020B0606020202030204" pitchFamily="34" charset="0"/>
                <a:cs typeface="Arial" panose="020B0604020202020204" pitchFamily="34" charset="0"/>
              </a:defRPr>
            </a:pPr>
            <a:endParaRPr lang="en-US"/>
          </a:p>
        </c:txPr>
        <c:crossAx val="100540800"/>
        <c:crosses val="autoZero"/>
        <c:auto val="1"/>
        <c:lblAlgn val="ctr"/>
        <c:lblOffset val="100"/>
        <c:noMultiLvlLbl val="0"/>
      </c:catAx>
      <c:valAx>
        <c:axId val="100540800"/>
        <c:scaling>
          <c:orientation val="minMax"/>
          <c:max val="7.5000000000000011E-2"/>
          <c:min val="-5.000000000000001E-2"/>
        </c:scaling>
        <c:delete val="0"/>
        <c:axPos val="l"/>
        <c:numFmt formatCode="0.0%" sourceLinked="0"/>
        <c:majorTickMark val="out"/>
        <c:minorTickMark val="none"/>
        <c:tickLblPos val="nextTo"/>
        <c:spPr>
          <a:ln w="25400">
            <a:solidFill>
              <a:schemeClr val="tx1"/>
            </a:solidFill>
          </a:ln>
        </c:spPr>
        <c:txPr>
          <a:bodyPr/>
          <a:lstStyle/>
          <a:p>
            <a:pPr>
              <a:defRPr sz="1400" b="1">
                <a:latin typeface="Arial Narrow" panose="020B0606020202030204" pitchFamily="34" charset="0"/>
                <a:cs typeface="Arial" panose="020B0604020202020204" pitchFamily="34" charset="0"/>
              </a:defRPr>
            </a:pPr>
            <a:endParaRPr lang="en-US"/>
          </a:p>
        </c:txPr>
        <c:crossAx val="99940992"/>
        <c:crosses val="autoZero"/>
        <c:crossBetween val="between"/>
        <c:majorUnit val="2.5000000000000005E-2"/>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Uncollected Receivables as a Percentage </a:t>
            </a:r>
            <a:r>
              <a:rPr lang="en-US" sz="1400" baseline="0">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of the Tax Levy</a:t>
            </a:r>
          </a:p>
        </c:rich>
      </c:tx>
      <c:layout>
        <c:manualLayout>
          <c:xMode val="edge"/>
          <c:yMode val="edge"/>
          <c:x val="4.6488427815283097E-2"/>
          <c:y val="5.3268387491526865E-3"/>
        </c:manualLayout>
      </c:layout>
      <c:overlay val="0"/>
    </c:title>
    <c:autoTitleDeleted val="0"/>
    <c:plotArea>
      <c:layout>
        <c:manualLayout>
          <c:layoutTarget val="inner"/>
          <c:xMode val="edge"/>
          <c:yMode val="edge"/>
          <c:x val="5.4709558123995083E-2"/>
          <c:y val="8.4380143590235795E-2"/>
          <c:w val="0.93074912736511195"/>
          <c:h val="0.80934748532512235"/>
        </c:manualLayout>
      </c:layout>
      <c:lineChart>
        <c:grouping val="standard"/>
        <c:varyColors val="0"/>
        <c:ser>
          <c:idx val="0"/>
          <c:order val="0"/>
          <c:tx>
            <c:v>% Change from Prior Years</c:v>
          </c:tx>
          <c:spPr>
            <a:ln w="47625">
              <a:solidFill>
                <a:srgbClr val="C00000"/>
              </a:solidFill>
            </a:ln>
          </c:spPr>
          <c:marker>
            <c:symbol val="diamond"/>
            <c:size val="8"/>
            <c:spPr>
              <a:solidFill>
                <a:srgbClr val="FF0000"/>
              </a:solidFill>
              <a:ln>
                <a:solidFill>
                  <a:schemeClr val="tx1"/>
                </a:solidFill>
              </a:ln>
            </c:spPr>
          </c:marker>
          <c:dPt>
            <c:idx val="2"/>
            <c:bubble3D val="0"/>
            <c:extLst>
              <c:ext xmlns:c16="http://schemas.microsoft.com/office/drawing/2014/chart" uri="{C3380CC4-5D6E-409C-BE32-E72D297353CC}">
                <c16:uniqueId val="{00000001-1BDF-46D4-88D2-411C6D5C1F24}"/>
              </c:ext>
            </c:extLst>
          </c:dPt>
          <c:dPt>
            <c:idx val="3"/>
            <c:bubble3D val="0"/>
            <c:extLst>
              <c:ext xmlns:c16="http://schemas.microsoft.com/office/drawing/2014/chart" uri="{C3380CC4-5D6E-409C-BE32-E72D297353CC}">
                <c16:uniqueId val="{00000003-1BDF-46D4-88D2-411C6D5C1F24}"/>
              </c:ext>
            </c:extLst>
          </c:dPt>
          <c:dPt>
            <c:idx val="5"/>
            <c:bubble3D val="0"/>
            <c:extLst>
              <c:ext xmlns:c16="http://schemas.microsoft.com/office/drawing/2014/chart" uri="{C3380CC4-5D6E-409C-BE32-E72D297353CC}">
                <c16:uniqueId val="{00000005-1BDF-46D4-88D2-411C6D5C1F24}"/>
              </c:ext>
            </c:extLst>
          </c:dPt>
          <c:cat>
            <c:strRef>
              <c:f>'5 - Uncollected Receivables'!$H$30:$H$40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'5 - Uncollected Receivables'!$M$30:$M$40</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6-1BDF-46D4-88D2-411C6D5C1F24}"/>
            </c:ext>
          </c:extLst>
        </c:ser>
        <c:dLbls>
          <c:showLegendKey val="0"/>
          <c:showVal val="0"/>
          <c:showCatName val="0"/>
          <c:showSerName val="0"/>
          <c:showPercent val="0"/>
          <c:showBubbleSize val="0"/>
        </c:dLbls>
        <c:marker val="1"/>
        <c:smooth val="0"/>
        <c:axId val="99950592"/>
        <c:axId val="99952128"/>
      </c:lineChart>
      <c:catAx>
        <c:axId val="99950592"/>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9952128"/>
        <c:crosses val="autoZero"/>
        <c:auto val="1"/>
        <c:lblAlgn val="ctr"/>
        <c:lblOffset val="100"/>
        <c:noMultiLvlLbl val="0"/>
      </c:catAx>
      <c:valAx>
        <c:axId val="99952128"/>
        <c:scaling>
          <c:orientation val="minMax"/>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950592"/>
        <c:crosses val="autoZero"/>
        <c:crossBetween val="between"/>
        <c:majorUnit val="1.0000000000000002E-2"/>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Uncollected Receivables</a:t>
            </a:r>
          </a:p>
        </c:rich>
      </c:tx>
      <c:layout>
        <c:manualLayout>
          <c:xMode val="edge"/>
          <c:yMode val="edge"/>
          <c:x val="6.9435824302452945E-2"/>
          <c:y val="1.1357345918204592E-2"/>
        </c:manualLayout>
      </c:layout>
      <c:overlay val="1"/>
    </c:title>
    <c:autoTitleDeleted val="0"/>
    <c:plotArea>
      <c:layout>
        <c:manualLayout>
          <c:layoutTarget val="inner"/>
          <c:xMode val="edge"/>
          <c:yMode val="edge"/>
          <c:x val="7.731788658209951E-2"/>
          <c:y val="6.5492442062814446E-2"/>
          <c:w val="0.89341169643335128"/>
          <c:h val="0.78331083800999268"/>
        </c:manualLayout>
      </c:layout>
      <c:barChart>
        <c:barDir val="col"/>
        <c:grouping val="clustered"/>
        <c:varyColors val="0"/>
        <c:ser>
          <c:idx val="1"/>
          <c:order val="0"/>
          <c:tx>
            <c:v>Uncollected Taxes</c:v>
          </c:tx>
          <c:spPr>
            <a:solidFill>
              <a:schemeClr val="accent2"/>
            </a:solidFill>
            <a:ln>
              <a:solidFill>
                <a:schemeClr val="tx1">
                  <a:lumMod val="65000"/>
                  <a:lumOff val="35000"/>
                </a:schemeClr>
              </a:solidFill>
            </a:ln>
          </c:spPr>
          <c:invertIfNegative val="0"/>
          <c:cat>
            <c:strRef>
              <c:f>'5 - Uncollected Receivables'!$H$30:$H$40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'5 - Uncollected Receivables'!$L$30:$L$40</c:f>
              <c:numCache>
                <c:formatCode>_("$"* #,##0_);_("$"* \(#,##0\);_("$"* "-"_);_(@_)</c:formatCode>
                <c:ptCount val="11"/>
              </c:numCache>
            </c:numRef>
          </c:val>
          <c:extLst>
            <c:ext xmlns:c16="http://schemas.microsoft.com/office/drawing/2014/chart" uri="{C3380CC4-5D6E-409C-BE32-E72D297353CC}">
              <c16:uniqueId val="{00000000-1884-45DD-84B6-F66269327FE9}"/>
            </c:ext>
          </c:extLst>
        </c:ser>
        <c:dLbls>
          <c:showLegendKey val="0"/>
          <c:showVal val="0"/>
          <c:showCatName val="0"/>
          <c:showSerName val="0"/>
          <c:showPercent val="0"/>
          <c:showBubbleSize val="0"/>
        </c:dLbls>
        <c:gapWidth val="66"/>
        <c:axId val="99976704"/>
        <c:axId val="99978240"/>
      </c:barChart>
      <c:catAx>
        <c:axId val="99976704"/>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9978240"/>
        <c:crosses val="autoZero"/>
        <c:auto val="1"/>
        <c:lblAlgn val="ctr"/>
        <c:lblOffset val="100"/>
        <c:noMultiLvlLbl val="0"/>
      </c:catAx>
      <c:valAx>
        <c:axId val="99978240"/>
        <c:scaling>
          <c:orientation val="minMax"/>
          <c:max val="1250000"/>
          <c:min val="500000"/>
        </c:scaling>
        <c:delete val="0"/>
        <c:axPos val="l"/>
        <c:numFmt formatCode="&quot;$&quot;#,##0.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976704"/>
        <c:crosses val="autoZero"/>
        <c:crossBetween val="between"/>
        <c:majorUnit val="250000"/>
        <c:dispUnits>
          <c:builtInUnit val="millions"/>
          <c:dispUnitsLbl>
            <c:layout>
              <c:manualLayout>
                <c:xMode val="edge"/>
                <c:yMode val="edge"/>
                <c:x val="1.7163706102138934E-3"/>
                <c:y val="0.13577525795523104"/>
              </c:manualLayout>
            </c:layout>
            <c:txPr>
              <a:bodyPr/>
              <a:lstStyle/>
              <a:p>
                <a:pPr>
                  <a:defRPr sz="1100">
                    <a:latin typeface="Arial" panose="020B0604020202020204" pitchFamily="34" charset="0"/>
                    <a:cs typeface="Arial" panose="020B0604020202020204" pitchFamily="34" charset="0"/>
                  </a:defRPr>
                </a:pPr>
                <a:endParaRPr lang="en-US"/>
              </a:p>
            </c:txPr>
          </c:dispUnitsLbl>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Percent Change from Prior</a:t>
            </a:r>
            <a:r>
              <a:rPr lang="en-US" sz="1400" baseline="0">
                <a:latin typeface="Arial" panose="020B0604020202020204" pitchFamily="34" charset="0"/>
                <a:cs typeface="Arial" panose="020B0604020202020204" pitchFamily="34" charset="0"/>
              </a:rPr>
              <a:t> Year</a:t>
            </a:r>
            <a:endParaRPr lang="en-US" sz="1400">
              <a:latin typeface="Arial" panose="020B0604020202020204" pitchFamily="34" charset="0"/>
              <a:cs typeface="Arial" panose="020B0604020202020204" pitchFamily="34" charset="0"/>
            </a:endParaRPr>
          </a:p>
        </c:rich>
      </c:tx>
      <c:layout>
        <c:manualLayout>
          <c:xMode val="edge"/>
          <c:yMode val="edge"/>
          <c:x val="5.3235148903735943E-2"/>
          <c:y val="1.3207470644576565E-2"/>
        </c:manualLayout>
      </c:layout>
      <c:overlay val="0"/>
    </c:title>
    <c:autoTitleDeleted val="0"/>
    <c:plotArea>
      <c:layout>
        <c:manualLayout>
          <c:layoutTarget val="inner"/>
          <c:xMode val="edge"/>
          <c:yMode val="edge"/>
          <c:x val="5.4709582615630553E-2"/>
          <c:y val="6.9397042566533937E-2"/>
          <c:w val="0.93074912736511195"/>
          <c:h val="0.8205343929815293"/>
        </c:manualLayout>
      </c:layout>
      <c:lineChart>
        <c:grouping val="standard"/>
        <c:varyColors val="0"/>
        <c:ser>
          <c:idx val="0"/>
          <c:order val="0"/>
          <c:tx>
            <c:v>% Change from Prior Years</c:v>
          </c:tx>
          <c:spPr>
            <a:ln w="38100">
              <a:solidFill>
                <a:schemeClr val="tx2">
                  <a:lumMod val="60000"/>
                  <a:lumOff val="40000"/>
                </a:schemeClr>
              </a:solidFill>
            </a:ln>
          </c:spPr>
          <c:marker>
            <c:symbol val="diamond"/>
            <c:size val="7"/>
            <c:spPr>
              <a:ln>
                <a:solidFill>
                  <a:schemeClr val="tx1"/>
                </a:solidFill>
              </a:ln>
            </c:spPr>
          </c:marker>
          <c:dPt>
            <c:idx val="2"/>
            <c:bubble3D val="0"/>
            <c:extLst>
              <c:ext xmlns:c16="http://schemas.microsoft.com/office/drawing/2014/chart" uri="{C3380CC4-5D6E-409C-BE32-E72D297353CC}">
                <c16:uniqueId val="{00000001-30E1-47AB-A618-B472E411FD5E}"/>
              </c:ext>
            </c:extLst>
          </c:dPt>
          <c:dPt>
            <c:idx val="3"/>
            <c:bubble3D val="0"/>
            <c:extLst>
              <c:ext xmlns:c16="http://schemas.microsoft.com/office/drawing/2014/chart" uri="{C3380CC4-5D6E-409C-BE32-E72D297353CC}">
                <c16:uniqueId val="{00000003-30E1-47AB-A618-B472E411FD5E}"/>
              </c:ext>
            </c:extLst>
          </c:dPt>
          <c:dPt>
            <c:idx val="5"/>
            <c:bubble3D val="0"/>
            <c:extLst>
              <c:ext xmlns:c16="http://schemas.microsoft.com/office/drawing/2014/chart" uri="{C3380CC4-5D6E-409C-BE32-E72D297353CC}">
                <c16:uniqueId val="{00000005-30E1-47AB-A618-B472E411FD5E}"/>
              </c:ext>
            </c:extLst>
          </c:dPt>
          <c:dLbls>
            <c:dLbl>
              <c:idx val="0"/>
              <c:layout>
                <c:manualLayout>
                  <c:x val="-3.1903345423738287E-2"/>
                  <c:y val="-3.4339423675899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C3-4EFC-A615-7CA666C9B9AD}"/>
                </c:ext>
              </c:extLst>
            </c:dLbl>
            <c:dLbl>
              <c:idx val="1"/>
              <c:layout>
                <c:manualLayout>
                  <c:x val="-3.1903345423738287E-2"/>
                  <c:y val="4.49054001915603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C3-4EFC-A615-7CA666C9B9AD}"/>
                </c:ext>
              </c:extLst>
            </c:dLbl>
            <c:dLbl>
              <c:idx val="2"/>
              <c:layout>
                <c:manualLayout>
                  <c:x val="-2.7915427245771E-2"/>
                  <c:y val="-3.6980917804814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E1-47AB-A618-B472E411FD5E}"/>
                </c:ext>
              </c:extLst>
            </c:dLbl>
            <c:dLbl>
              <c:idx val="3"/>
              <c:layout>
                <c:manualLayout>
                  <c:x val="-7.9758363559345718E-3"/>
                  <c:y val="-3.4339423675899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E1-47AB-A618-B472E411FD5E}"/>
                </c:ext>
              </c:extLst>
            </c:dLbl>
            <c:dLbl>
              <c:idx val="4"/>
              <c:layout>
                <c:manualLayout>
                  <c:x val="-3.1903345423738287E-2"/>
                  <c:y val="4.7546894320475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EC3-4EFC-A615-7CA666C9B9AD}"/>
                </c:ext>
              </c:extLst>
            </c:dLbl>
            <c:dLbl>
              <c:idx val="5"/>
              <c:layout>
                <c:manualLayout>
                  <c:x val="-2.2598203008481286E-2"/>
                  <c:y val="5.2829882578306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E1-47AB-A618-B472E411FD5E}"/>
                </c:ext>
              </c:extLst>
            </c:dLbl>
            <c:dLbl>
              <c:idx val="6"/>
              <c:layout>
                <c:manualLayout>
                  <c:x val="-2.7915427245771E-2"/>
                  <c:y val="-4.2263906062645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EC3-4EFC-A615-7CA666C9B9AD}"/>
                </c:ext>
              </c:extLst>
            </c:dLbl>
            <c:dLbl>
              <c:idx val="7"/>
              <c:layout>
                <c:manualLayout>
                  <c:x val="-2.7915427245771E-2"/>
                  <c:y val="-3.9622411933729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EC3-4EFC-A615-7CA666C9B9AD}"/>
                </c:ext>
              </c:extLst>
            </c:dLbl>
            <c:dLbl>
              <c:idx val="8"/>
              <c:layout>
                <c:manualLayout>
                  <c:x val="-3.190334542373819E-2"/>
                  <c:y val="-4.49054001915603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EC3-4EFC-A615-7CA666C9B9AD}"/>
                </c:ext>
              </c:extLst>
            </c:dLbl>
            <c:dLbl>
              <c:idx val="9"/>
              <c:layout>
                <c:manualLayout>
                  <c:x val="-2.5256815127126145E-2"/>
                  <c:y val="-3.9622411933729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EC3-4EFC-A615-7CA666C9B9AD}"/>
                </c:ext>
              </c:extLst>
            </c:dLbl>
            <c:dLbl>
              <c:idx val="10"/>
              <c:layout>
                <c:manualLayout>
                  <c:x val="-1.1963754533901857E-2"/>
                  <c:y val="-4.7546894320475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EC3-4EFC-A615-7CA666C9B9AD}"/>
                </c:ext>
              </c:extLst>
            </c:dLbl>
            <c:spPr>
              <a:solidFill>
                <a:schemeClr val="bg1">
                  <a:lumMod val="95000"/>
                </a:schemeClr>
              </a:solidFill>
              <a:ln>
                <a:solidFill>
                  <a:schemeClr val="tx1"/>
                </a:solidFill>
              </a:ln>
            </c:spPr>
            <c:txPr>
              <a:bodyPr/>
              <a:lstStyle/>
              <a:p>
                <a:pPr>
                  <a:defRPr b="1">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 Operating Expenditures'!$G$51:$G$61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'6 - Operating Expenditures'!$K$35:$K$45</c:f>
              <c:numCache>
                <c:formatCode>0.00%</c:formatCode>
                <c:ptCount val="11"/>
                <c:pt idx="0">
                  <c:v>-1</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6-30E1-47AB-A618-B472E411FD5E}"/>
            </c:ext>
          </c:extLst>
        </c:ser>
        <c:dLbls>
          <c:showLegendKey val="0"/>
          <c:showVal val="0"/>
          <c:showCatName val="0"/>
          <c:showSerName val="0"/>
          <c:showPercent val="0"/>
          <c:showBubbleSize val="0"/>
        </c:dLbls>
        <c:marker val="1"/>
        <c:smooth val="0"/>
        <c:axId val="101137408"/>
        <c:axId val="101171968"/>
      </c:lineChart>
      <c:catAx>
        <c:axId val="101137408"/>
        <c:scaling>
          <c:orientation val="minMax"/>
        </c:scaling>
        <c:delete val="0"/>
        <c:axPos val="b"/>
        <c:numFmt formatCode="General" sourceLinked="1"/>
        <c:majorTickMark val="out"/>
        <c:minorTickMark val="none"/>
        <c:tickLblPos val="low"/>
        <c:spPr>
          <a:noFill/>
          <a:ln w="25400">
            <a:solidFill>
              <a:schemeClr val="tx1"/>
            </a:solidFill>
          </a:ln>
        </c:spPr>
        <c:txPr>
          <a:bodyPr/>
          <a:lstStyle/>
          <a:p>
            <a:pPr>
              <a:defRPr sz="1400" b="1">
                <a:latin typeface="Arial Narrow" panose="020B0606020202030204" pitchFamily="34" charset="0"/>
              </a:defRPr>
            </a:pPr>
            <a:endParaRPr lang="en-US"/>
          </a:p>
        </c:txPr>
        <c:crossAx val="101171968"/>
        <c:crosses val="autoZero"/>
        <c:auto val="1"/>
        <c:lblAlgn val="ctr"/>
        <c:lblOffset val="100"/>
        <c:noMultiLvlLbl val="0"/>
      </c:catAx>
      <c:valAx>
        <c:axId val="101171968"/>
        <c:scaling>
          <c:orientation val="minMax"/>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1137408"/>
        <c:crosses val="autoZero"/>
        <c:crossBetween val="between"/>
        <c:majorUnit val="1.0000000000000002E-2"/>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Total Operating Expenditures</a:t>
            </a:r>
          </a:p>
        </c:rich>
      </c:tx>
      <c:layout>
        <c:manualLayout>
          <c:xMode val="edge"/>
          <c:yMode val="edge"/>
          <c:x val="7.7833722158498486E-2"/>
          <c:y val="1.8336607727570401E-2"/>
        </c:manualLayout>
      </c:layout>
      <c:overlay val="1"/>
    </c:title>
    <c:autoTitleDeleted val="0"/>
    <c:plotArea>
      <c:layout>
        <c:manualLayout>
          <c:layoutTarget val="inner"/>
          <c:xMode val="edge"/>
          <c:yMode val="edge"/>
          <c:x val="7.2683257001017285E-2"/>
          <c:y val="7.5526403993214017E-2"/>
          <c:w val="0.89804639588762669"/>
          <c:h val="0.74446235477932654"/>
        </c:manualLayout>
      </c:layout>
      <c:areaChart>
        <c:grouping val="standard"/>
        <c:varyColors val="0"/>
        <c:ser>
          <c:idx val="0"/>
          <c:order val="0"/>
          <c:tx>
            <c:v>Nominal Dollars</c:v>
          </c:tx>
          <c:spPr>
            <a:gradFill>
              <a:gsLst>
                <a:gs pos="0">
                  <a:schemeClr val="accent5">
                    <a:lumMod val="60000"/>
                    <a:lumOff val="40000"/>
                  </a:schemeClr>
                </a:gs>
                <a:gs pos="25000">
                  <a:schemeClr val="accent5">
                    <a:lumMod val="60000"/>
                    <a:lumOff val="40000"/>
                  </a:schemeClr>
                </a:gs>
                <a:gs pos="63000">
                  <a:schemeClr val="accent5">
                    <a:lumMod val="20000"/>
                    <a:lumOff val="80000"/>
                  </a:schemeClr>
                </a:gs>
              </a:gsLst>
              <a:lin ang="5400000" scaled="0"/>
            </a:gradFill>
            <a:ln>
              <a:solidFill>
                <a:schemeClr val="accent5">
                  <a:lumMod val="75000"/>
                </a:schemeClr>
              </a:solidFill>
            </a:ln>
          </c:spPr>
          <c:cat>
            <c:strRef>
              <c:f>'6 - Operating Expenditures'!$G$51:$G$61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'6 - Operating Expenditures'!$H$35:$H$45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794-4AC4-A2D0-31837C2D3C9D}"/>
            </c:ext>
          </c:extLst>
        </c:ser>
        <c:ser>
          <c:idx val="1"/>
          <c:order val="1"/>
          <c:tx>
            <c:v>Constant Dollars</c:v>
          </c:tx>
          <c:spPr>
            <a:gradFill>
              <a:gsLst>
                <a:gs pos="23000">
                  <a:schemeClr val="accent1"/>
                </a:gs>
                <a:gs pos="71000">
                  <a:schemeClr val="tx2">
                    <a:lumMod val="40000"/>
                    <a:lumOff val="60000"/>
                  </a:schemeClr>
                </a:gs>
                <a:gs pos="100000">
                  <a:schemeClr val="tx2">
                    <a:lumMod val="20000"/>
                    <a:lumOff val="80000"/>
                  </a:schemeClr>
                </a:gs>
              </a:gsLst>
              <a:lin ang="5400000" scaled="0"/>
            </a:gradFill>
            <a:ln w="25400">
              <a:solidFill>
                <a:schemeClr val="tx2">
                  <a:lumMod val="60000"/>
                  <a:lumOff val="40000"/>
                </a:schemeClr>
              </a:solidFill>
            </a:ln>
          </c:spPr>
          <c:val>
            <c:numRef>
              <c:f>'6 - Operating Expenditures'!$J$35:$J$45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794-4AC4-A2D0-31837C2D3C9D}"/>
            </c:ext>
          </c:extLst>
        </c:ser>
        <c:dLbls>
          <c:showLegendKey val="0"/>
          <c:showVal val="0"/>
          <c:showCatName val="0"/>
          <c:showSerName val="0"/>
          <c:showPercent val="0"/>
          <c:showBubbleSize val="0"/>
        </c:dLbls>
        <c:axId val="101204736"/>
        <c:axId val="101206272"/>
      </c:areaChart>
      <c:catAx>
        <c:axId val="101204736"/>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1206272"/>
        <c:crosses val="autoZero"/>
        <c:auto val="1"/>
        <c:lblAlgn val="ctr"/>
        <c:lblOffset val="100"/>
        <c:noMultiLvlLbl val="0"/>
      </c:catAx>
      <c:valAx>
        <c:axId val="101206272"/>
        <c:scaling>
          <c:orientation val="minMax"/>
          <c:max val="70000000"/>
          <c:min val="30000000"/>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1204736"/>
        <c:crosses val="autoZero"/>
        <c:crossBetween val="midCat"/>
        <c:majorUnit val="10000000"/>
        <c:dispUnits>
          <c:builtInUnit val="millions"/>
          <c:dispUnitsLbl>
            <c:layout>
              <c:manualLayout>
                <c:xMode val="edge"/>
                <c:yMode val="edge"/>
                <c:x val="1.410476343647717E-2"/>
                <c:y val="0.11481913483800772"/>
              </c:manualLayout>
            </c:layout>
            <c:txPr>
              <a:bodyPr/>
              <a:lstStyle/>
              <a:p>
                <a:pPr>
                  <a:defRPr sz="1200">
                    <a:latin typeface="Arial Narrow" panose="020B0606020202030204" pitchFamily="34" charset="0"/>
                  </a:defRPr>
                </a:pPr>
                <a:endParaRPr lang="en-US"/>
              </a:p>
            </c:txPr>
          </c:dispUnitsLbl>
        </c:dispUnits>
      </c:valAx>
      <c:spPr>
        <a:noFill/>
        <a:ln w="25400">
          <a:noFill/>
        </a:ln>
      </c:spPr>
    </c:plotArea>
    <c:legend>
      <c:legendPos val="b"/>
      <c:layout>
        <c:manualLayout>
          <c:xMode val="edge"/>
          <c:yMode val="edge"/>
          <c:x val="2.6874356572897072E-2"/>
          <c:y val="0.92014768291488125"/>
          <c:w val="0.94317897978643794"/>
          <c:h val="7.4613286305812945E-2"/>
        </c:manualLayout>
      </c:layout>
      <c:overlay val="0"/>
      <c:txPr>
        <a:bodyPr/>
        <a:lstStyle/>
        <a:p>
          <a:pPr>
            <a:defRPr sz="16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Total Net Operating Revenues</a:t>
            </a:r>
          </a:p>
        </c:rich>
      </c:tx>
      <c:layout>
        <c:manualLayout>
          <c:xMode val="edge"/>
          <c:yMode val="edge"/>
          <c:x val="7.5109579775297364E-2"/>
          <c:y val="8.2056835233513276E-3"/>
        </c:manualLayout>
      </c:layout>
      <c:overlay val="1"/>
    </c:title>
    <c:autoTitleDeleted val="0"/>
    <c:plotArea>
      <c:layout>
        <c:manualLayout>
          <c:layoutTarget val="inner"/>
          <c:xMode val="edge"/>
          <c:yMode val="edge"/>
          <c:x val="7.7330723972177051E-2"/>
          <c:y val="6.7667857824255273E-2"/>
          <c:w val="0.88875501675034319"/>
          <c:h val="0.76803799328620281"/>
        </c:manualLayout>
      </c:layout>
      <c:areaChart>
        <c:grouping val="standard"/>
        <c:varyColors val="0"/>
        <c:ser>
          <c:idx val="1"/>
          <c:order val="0"/>
          <c:tx>
            <c:v>Nominal Revenues</c:v>
          </c:tx>
          <c:spPr>
            <a:gradFill>
              <a:gsLst>
                <a:gs pos="0">
                  <a:schemeClr val="accent5">
                    <a:lumMod val="75000"/>
                  </a:schemeClr>
                </a:gs>
                <a:gs pos="74000">
                  <a:schemeClr val="accent5">
                    <a:lumMod val="40000"/>
                    <a:lumOff val="60000"/>
                  </a:schemeClr>
                </a:gs>
                <a:gs pos="38000">
                  <a:schemeClr val="accent5">
                    <a:lumMod val="60000"/>
                    <a:lumOff val="40000"/>
                  </a:schemeClr>
                </a:gs>
              </a:gsLst>
              <a:lin ang="5400000" scaled="0"/>
            </a:gradFill>
            <a:ln>
              <a:solidFill>
                <a:schemeClr val="tx1">
                  <a:lumMod val="65000"/>
                  <a:lumOff val="35000"/>
                </a:schemeClr>
              </a:solidFill>
            </a:ln>
          </c:spPr>
          <c:cat>
            <c:strRef>
              <c:f>'1 - Net Operating Revenues'!$H$33:$H$43</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'1 - Net Operating Revenues'!$O$33:$O$43</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2F07-4683-BA2E-D5A7C4939970}"/>
            </c:ext>
          </c:extLst>
        </c:ser>
        <c:ser>
          <c:idx val="2"/>
          <c:order val="1"/>
          <c:tx>
            <c:v>Constant Dollar Revenues</c:v>
          </c:tx>
          <c:spPr>
            <a:gradFill>
              <a:gsLst>
                <a:gs pos="8000">
                  <a:schemeClr val="tx2">
                    <a:lumMod val="60000"/>
                    <a:lumOff val="40000"/>
                  </a:schemeClr>
                </a:gs>
                <a:gs pos="78000">
                  <a:schemeClr val="tx2">
                    <a:lumMod val="40000"/>
                    <a:lumOff val="60000"/>
                  </a:schemeClr>
                </a:gs>
                <a:gs pos="100000">
                  <a:schemeClr val="tx2">
                    <a:lumMod val="20000"/>
                    <a:lumOff val="80000"/>
                  </a:schemeClr>
                </a:gs>
              </a:gsLst>
              <a:lin ang="5400000" scaled="0"/>
            </a:gradFill>
            <a:ln>
              <a:solidFill>
                <a:schemeClr val="tx1">
                  <a:lumMod val="65000"/>
                  <a:lumOff val="35000"/>
                </a:schemeClr>
              </a:solidFill>
            </a:ln>
          </c:spPr>
          <c:cat>
            <c:strRef>
              <c:f>'1 - Net Operating Revenues'!$H$33:$H$43</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'1 - Net Operating Revenues'!$R$33:$R$43</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F07-4683-BA2E-D5A7C4939970}"/>
            </c:ext>
          </c:extLst>
        </c:ser>
        <c:dLbls>
          <c:showLegendKey val="0"/>
          <c:showVal val="0"/>
          <c:showCatName val="0"/>
          <c:showSerName val="0"/>
          <c:showPercent val="0"/>
          <c:showBubbleSize val="0"/>
        </c:dLbls>
        <c:axId val="98995200"/>
        <c:axId val="99005184"/>
      </c:areaChart>
      <c:catAx>
        <c:axId val="98995200"/>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9005184"/>
        <c:crosses val="autoZero"/>
        <c:auto val="1"/>
        <c:lblAlgn val="ctr"/>
        <c:lblOffset val="100"/>
        <c:noMultiLvlLbl val="0"/>
      </c:catAx>
      <c:valAx>
        <c:axId val="99005184"/>
        <c:scaling>
          <c:orientation val="minMax"/>
          <c:max val="70000000"/>
          <c:min val="30000000"/>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8995200"/>
        <c:crosses val="autoZero"/>
        <c:crossBetween val="midCat"/>
        <c:majorUnit val="5000000"/>
        <c:dispUnits>
          <c:builtInUnit val="millions"/>
          <c:dispUnitsLbl>
            <c:layout>
              <c:manualLayout>
                <c:xMode val="edge"/>
                <c:yMode val="edge"/>
                <c:x val="1.7163706102138934E-3"/>
                <c:y val="0.13577525795523104"/>
              </c:manualLayout>
            </c:layout>
            <c:txPr>
              <a:bodyPr/>
              <a:lstStyle/>
              <a:p>
                <a:pPr>
                  <a:defRPr sz="1050"/>
                </a:pPr>
                <a:endParaRPr lang="en-US"/>
              </a:p>
            </c:txPr>
          </c:dispUnitsLbl>
        </c:dispUnits>
      </c:valAx>
      <c:spPr>
        <a:noFill/>
        <a:ln w="25400">
          <a:noFill/>
        </a:ln>
      </c:spPr>
    </c:plotArea>
    <c:legend>
      <c:legendPos val="b"/>
      <c:layout>
        <c:manualLayout>
          <c:xMode val="edge"/>
          <c:yMode val="edge"/>
          <c:x val="2.0472188103604471E-2"/>
          <c:y val="0.925857813942216"/>
          <c:w val="0.89814783551871213"/>
          <c:h val="4.8903877192168266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Salary</a:t>
            </a:r>
            <a:r>
              <a:rPr lang="en-US" sz="1400" baseline="0">
                <a:latin typeface="Arial" panose="020B0604020202020204" pitchFamily="34" charset="0"/>
                <a:cs typeface="Arial" panose="020B0604020202020204" pitchFamily="34" charset="0"/>
              </a:rPr>
              <a:t> &amp; Wages </a:t>
            </a:r>
            <a:r>
              <a:rPr lang="en-US" sz="1400">
                <a:latin typeface="Arial" panose="020B0604020202020204" pitchFamily="34" charset="0"/>
                <a:cs typeface="Arial" panose="020B0604020202020204" pitchFamily="34" charset="0"/>
              </a:rPr>
              <a:t>and Health Benefits </a:t>
            </a:r>
            <a:r>
              <a:rPr lang="en-US" sz="1400" baseline="0">
                <a:latin typeface="Arial" panose="020B0604020202020204" pitchFamily="34" charset="0"/>
                <a:cs typeface="Arial" panose="020B0604020202020204" pitchFamily="34" charset="0"/>
              </a:rPr>
              <a:t>as a Percentage of Operating Expenditures</a:t>
            </a:r>
          </a:p>
        </c:rich>
      </c:tx>
      <c:layout>
        <c:manualLayout>
          <c:xMode val="edge"/>
          <c:yMode val="edge"/>
          <c:x val="5.3364368869147638E-2"/>
          <c:y val="1.0565976515661253E-2"/>
        </c:manualLayout>
      </c:layout>
      <c:overlay val="0"/>
    </c:title>
    <c:autoTitleDeleted val="0"/>
    <c:plotArea>
      <c:layout>
        <c:manualLayout>
          <c:layoutTarget val="inner"/>
          <c:xMode val="edge"/>
          <c:yMode val="edge"/>
          <c:x val="5.4709582615630553E-2"/>
          <c:y val="7.203853669544924E-2"/>
          <c:w val="0.93074912736511195"/>
          <c:h val="0.7571385338875618"/>
        </c:manualLayout>
      </c:layout>
      <c:lineChart>
        <c:grouping val="standard"/>
        <c:varyColors val="0"/>
        <c:ser>
          <c:idx val="0"/>
          <c:order val="0"/>
          <c:tx>
            <c:strRef>
              <c:f>'7 - Personnel Costs'!$N$51</c:f>
              <c:strCache>
                <c:ptCount val="1"/>
                <c:pt idx="0">
                  <c:v>Salary &amp; Wages</c:v>
                </c:pt>
              </c:strCache>
            </c:strRef>
          </c:tx>
          <c:spPr>
            <a:ln w="53975">
              <a:solidFill>
                <a:schemeClr val="tx2">
                  <a:lumMod val="60000"/>
                  <a:lumOff val="40000"/>
                </a:schemeClr>
              </a:solidFill>
            </a:ln>
          </c:spPr>
          <c:marker>
            <c:symbol val="diamond"/>
            <c:size val="10"/>
            <c:spPr>
              <a:solidFill>
                <a:schemeClr val="tx2">
                  <a:lumMod val="40000"/>
                  <a:lumOff val="60000"/>
                </a:schemeClr>
              </a:solidFill>
              <a:ln w="15875">
                <a:solidFill>
                  <a:schemeClr val="tx1"/>
                </a:solidFill>
              </a:ln>
            </c:spPr>
          </c:marker>
          <c:dPt>
            <c:idx val="2"/>
            <c:bubble3D val="0"/>
            <c:extLst>
              <c:ext xmlns:c16="http://schemas.microsoft.com/office/drawing/2014/chart" uri="{C3380CC4-5D6E-409C-BE32-E72D297353CC}">
                <c16:uniqueId val="{00000001-E061-4D2C-83C2-D85E8AD08F72}"/>
              </c:ext>
            </c:extLst>
          </c:dPt>
          <c:dPt>
            <c:idx val="3"/>
            <c:bubble3D val="0"/>
            <c:extLst>
              <c:ext xmlns:c16="http://schemas.microsoft.com/office/drawing/2014/chart" uri="{C3380CC4-5D6E-409C-BE32-E72D297353CC}">
                <c16:uniqueId val="{00000003-E061-4D2C-83C2-D85E8AD08F72}"/>
              </c:ext>
            </c:extLst>
          </c:dPt>
          <c:dPt>
            <c:idx val="5"/>
            <c:bubble3D val="0"/>
            <c:extLst>
              <c:ext xmlns:c16="http://schemas.microsoft.com/office/drawing/2014/chart" uri="{C3380CC4-5D6E-409C-BE32-E72D297353CC}">
                <c16:uniqueId val="{00000005-E061-4D2C-83C2-D85E8AD08F72}"/>
              </c:ext>
            </c:extLst>
          </c:dPt>
          <c:cat>
            <c:strRef>
              <c:f>'7 - Personnel Costs'!$H$53:$H$62</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'7 - Personnel Costs'!$N$53:$N$62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E061-4D2C-83C2-D85E8AD08F72}"/>
            </c:ext>
          </c:extLst>
        </c:ser>
        <c:ser>
          <c:idx val="1"/>
          <c:order val="1"/>
          <c:tx>
            <c:strRef>
              <c:f>'7 - Personnel Costs'!$O$51</c:f>
              <c:strCache>
                <c:ptCount val="1"/>
                <c:pt idx="0">
                  <c:v>Health Benefits</c:v>
                </c:pt>
              </c:strCache>
            </c:strRef>
          </c:tx>
          <c:spPr>
            <a:ln w="44450"/>
          </c:spPr>
          <c:marker>
            <c:spPr>
              <a:solidFill>
                <a:schemeClr val="accent2">
                  <a:lumMod val="60000"/>
                  <a:lumOff val="40000"/>
                </a:schemeClr>
              </a:solidFill>
              <a:ln>
                <a:solidFill>
                  <a:schemeClr val="tx1"/>
                </a:solidFill>
              </a:ln>
            </c:spPr>
          </c:marker>
          <c:val>
            <c:numRef>
              <c:f>'7 - Personnel Costs'!$O$53:$O$62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0A9D-496A-8274-58572AA52909}"/>
            </c:ext>
          </c:extLst>
        </c:ser>
        <c:dLbls>
          <c:showLegendKey val="0"/>
          <c:showVal val="0"/>
          <c:showCatName val="0"/>
          <c:showSerName val="0"/>
          <c:showPercent val="0"/>
          <c:showBubbleSize val="0"/>
        </c:dLbls>
        <c:marker val="1"/>
        <c:smooth val="0"/>
        <c:axId val="101676544"/>
        <c:axId val="101678464"/>
      </c:lineChart>
      <c:catAx>
        <c:axId val="101676544"/>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1678464"/>
        <c:crosses val="autoZero"/>
        <c:auto val="1"/>
        <c:lblAlgn val="ctr"/>
        <c:lblOffset val="100"/>
        <c:noMultiLvlLbl val="0"/>
      </c:catAx>
      <c:valAx>
        <c:axId val="101678464"/>
        <c:scaling>
          <c:orientation val="minMax"/>
          <c:max val="0.70000000000000007"/>
          <c:min val="0.1"/>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1676544"/>
        <c:crosses val="autoZero"/>
        <c:crossBetween val="between"/>
        <c:majorUnit val="0.1"/>
      </c:valAx>
      <c:spPr>
        <a:noFill/>
        <a:ln w="25400">
          <a:noFill/>
        </a:ln>
      </c:spPr>
    </c:plotArea>
    <c:legend>
      <c:legendPos val="b"/>
      <c:layout>
        <c:manualLayout>
          <c:xMode val="edge"/>
          <c:yMode val="edge"/>
          <c:x val="2.6489926168267664E-2"/>
          <c:y val="0.9374065727445644"/>
          <c:w val="0.96572760256304091"/>
          <c:h val="6.2593427255435596E-2"/>
        </c:manualLayout>
      </c:layout>
      <c:overlay val="0"/>
      <c:txPr>
        <a:bodyPr/>
        <a:lstStyle/>
        <a:p>
          <a:pPr>
            <a:defRPr sz="16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Salary &amp;</a:t>
            </a:r>
            <a:r>
              <a:rPr lang="en-US" sz="1400" baseline="0">
                <a:latin typeface="Arial" panose="020B0604020202020204" pitchFamily="34" charset="0"/>
                <a:cs typeface="Arial" panose="020B0604020202020204" pitchFamily="34" charset="0"/>
              </a:rPr>
              <a:t> Wages </a:t>
            </a:r>
            <a:r>
              <a:rPr lang="en-US" sz="1400">
                <a:latin typeface="Arial" panose="020B0604020202020204" pitchFamily="34" charset="0"/>
                <a:cs typeface="Arial" panose="020B0604020202020204" pitchFamily="34" charset="0"/>
              </a:rPr>
              <a:t>and Benefits</a:t>
            </a:r>
          </a:p>
        </c:rich>
      </c:tx>
      <c:layout>
        <c:manualLayout>
          <c:xMode val="edge"/>
          <c:yMode val="edge"/>
          <c:x val="8.0891222860940887E-2"/>
          <c:y val="1.5717092337917484E-2"/>
        </c:manualLayout>
      </c:layout>
      <c:overlay val="1"/>
    </c:title>
    <c:autoTitleDeleted val="0"/>
    <c:plotArea>
      <c:layout>
        <c:manualLayout>
          <c:layoutTarget val="inner"/>
          <c:xMode val="edge"/>
          <c:yMode val="edge"/>
          <c:x val="8.19685162009859E-2"/>
          <c:y val="6.5048342434602349E-2"/>
          <c:w val="0.88876112710573019"/>
          <c:h val="0.79161363179307898"/>
        </c:manualLayout>
      </c:layout>
      <c:areaChart>
        <c:grouping val="stacked"/>
        <c:varyColors val="0"/>
        <c:ser>
          <c:idx val="0"/>
          <c:order val="0"/>
          <c:tx>
            <c:strRef>
              <c:f>'7 - Personnel Costs'!$K$51</c:f>
              <c:strCache>
                <c:ptCount val="1"/>
                <c:pt idx="0">
                  <c:v>Health Benefits</c:v>
                </c:pt>
              </c:strCache>
            </c:strRef>
          </c:tx>
          <c:spPr>
            <a:gradFill>
              <a:gsLst>
                <a:gs pos="73000">
                  <a:srgbClr val="C00000"/>
                </a:gs>
                <a:gs pos="100000">
                  <a:schemeClr val="accent2">
                    <a:lumMod val="40000"/>
                    <a:lumOff val="60000"/>
                  </a:schemeClr>
                </a:gs>
                <a:gs pos="30000">
                  <a:schemeClr val="accent2">
                    <a:lumMod val="75000"/>
                  </a:schemeClr>
                </a:gs>
              </a:gsLst>
              <a:lin ang="5400000" scaled="0"/>
            </a:gradFill>
          </c:spPr>
          <c:cat>
            <c:strRef>
              <c:f>'7 - Personnel Costs'!$H$53:$H$62</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'7 - Personnel Costs'!$K$53:$K$62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C95-49D0-A7D0-E7677F347FFF}"/>
            </c:ext>
          </c:extLst>
        </c:ser>
        <c:ser>
          <c:idx val="1"/>
          <c:order val="1"/>
          <c:tx>
            <c:strRef>
              <c:f>'7 - Personnel Costs'!$J$51</c:f>
              <c:strCache>
                <c:ptCount val="1"/>
                <c:pt idx="0">
                  <c:v>Salary &amp; Wages</c:v>
                </c:pt>
              </c:strCache>
            </c:strRef>
          </c:tx>
          <c:spPr>
            <a:gradFill>
              <a:gsLst>
                <a:gs pos="75000">
                  <a:schemeClr val="accent1">
                    <a:lumMod val="60000"/>
                    <a:lumOff val="40000"/>
                  </a:schemeClr>
                </a:gs>
                <a:gs pos="97000">
                  <a:schemeClr val="accent1">
                    <a:lumMod val="20000"/>
                    <a:lumOff val="80000"/>
                  </a:schemeClr>
                </a:gs>
                <a:gs pos="17000">
                  <a:schemeClr val="tx2">
                    <a:lumMod val="60000"/>
                    <a:lumOff val="40000"/>
                  </a:schemeClr>
                </a:gs>
              </a:gsLst>
              <a:lin ang="5400000" scaled="0"/>
            </a:gradFill>
            <a:ln>
              <a:solidFill>
                <a:schemeClr val="tx1">
                  <a:lumMod val="65000"/>
                  <a:lumOff val="35000"/>
                </a:schemeClr>
              </a:solidFill>
            </a:ln>
          </c:spPr>
          <c:cat>
            <c:strRef>
              <c:f>'7 - Personnel Costs'!$H$53:$H$62</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'7 - Personnel Costs'!$J$53:$J$62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353-4599-B320-5F8E9199DD46}"/>
            </c:ext>
          </c:extLst>
        </c:ser>
        <c:dLbls>
          <c:showLegendKey val="0"/>
          <c:showVal val="0"/>
          <c:showCatName val="0"/>
          <c:showSerName val="0"/>
          <c:showPercent val="0"/>
          <c:showBubbleSize val="0"/>
        </c:dLbls>
        <c:axId val="101708544"/>
        <c:axId val="101710080"/>
      </c:areaChart>
      <c:catAx>
        <c:axId val="101708544"/>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1710080"/>
        <c:crosses val="autoZero"/>
        <c:auto val="1"/>
        <c:lblAlgn val="ctr"/>
        <c:lblOffset val="100"/>
        <c:noMultiLvlLbl val="0"/>
      </c:catAx>
      <c:valAx>
        <c:axId val="101710080"/>
        <c:scaling>
          <c:orientation val="minMax"/>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1708544"/>
        <c:crosses val="autoZero"/>
        <c:crossBetween val="midCat"/>
        <c:dispUnits>
          <c:builtInUnit val="millions"/>
          <c:dispUnitsLbl>
            <c:layout>
              <c:manualLayout>
                <c:xMode val="edge"/>
                <c:yMode val="edge"/>
                <c:x val="3.0361180201664495E-4"/>
                <c:y val="6.7572251360516158E-2"/>
              </c:manualLayout>
            </c:layout>
            <c:txPr>
              <a:bodyPr/>
              <a:lstStyle/>
              <a:p>
                <a:pPr>
                  <a:defRPr sz="1400">
                    <a:latin typeface="Arial Narrow" panose="020B0606020202030204" pitchFamily="34" charset="0"/>
                  </a:defRPr>
                </a:pPr>
                <a:endParaRPr lang="en-US"/>
              </a:p>
            </c:txPr>
          </c:dispUnitsLbl>
        </c:dispUnits>
      </c:valAx>
      <c:spPr>
        <a:noFill/>
        <a:ln w="25400">
          <a:noFill/>
        </a:ln>
      </c:spPr>
    </c:plotArea>
    <c:legend>
      <c:legendPos val="b"/>
      <c:layout>
        <c:manualLayout>
          <c:xMode val="edge"/>
          <c:yMode val="edge"/>
          <c:x val="7.1231935882080266E-2"/>
          <c:y val="0.94372332142175741"/>
          <c:w val="0.87304381251859853"/>
          <c:h val="5.6276678578242555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Salary &amp; Wages</a:t>
            </a:r>
            <a:r>
              <a:rPr lang="en-US" sz="1400" baseline="0">
                <a:latin typeface="Arial" panose="020B0604020202020204" pitchFamily="34" charset="0"/>
                <a:cs typeface="Arial" panose="020B0604020202020204" pitchFamily="34" charset="0"/>
              </a:rPr>
              <a:t> and Health Benefit Costs Per FTE</a:t>
            </a:r>
          </a:p>
        </c:rich>
      </c:tx>
      <c:layout>
        <c:manualLayout>
          <c:xMode val="edge"/>
          <c:yMode val="edge"/>
          <c:x val="6.934131677517677E-2"/>
          <c:y val="3.3258088000377099E-2"/>
        </c:manualLayout>
      </c:layout>
      <c:overlay val="0"/>
    </c:title>
    <c:autoTitleDeleted val="0"/>
    <c:plotArea>
      <c:layout>
        <c:manualLayout>
          <c:layoutTarget val="inner"/>
          <c:xMode val="edge"/>
          <c:yMode val="edge"/>
          <c:x val="5.4709582615630553E-2"/>
          <c:y val="8.8386541573818644E-2"/>
          <c:w val="0.93074912736511195"/>
          <c:h val="0.74029139806043509"/>
        </c:manualLayout>
      </c:layout>
      <c:lineChart>
        <c:grouping val="standard"/>
        <c:varyColors val="0"/>
        <c:ser>
          <c:idx val="0"/>
          <c:order val="0"/>
          <c:tx>
            <c:strRef>
              <c:f>'7 - Personnel Costs'!$R$51</c:f>
              <c:strCache>
                <c:ptCount val="1"/>
                <c:pt idx="0">
                  <c:v>Salary &amp; Wages</c:v>
                </c:pt>
              </c:strCache>
            </c:strRef>
          </c:tx>
          <c:spPr>
            <a:ln w="53975">
              <a:solidFill>
                <a:schemeClr val="tx2">
                  <a:lumMod val="60000"/>
                  <a:lumOff val="40000"/>
                </a:schemeClr>
              </a:solidFill>
            </a:ln>
          </c:spPr>
          <c:marker>
            <c:symbol val="diamond"/>
            <c:size val="9"/>
            <c:spPr>
              <a:solidFill>
                <a:schemeClr val="tx2">
                  <a:lumMod val="40000"/>
                  <a:lumOff val="60000"/>
                </a:schemeClr>
              </a:solidFill>
              <a:ln w="15875">
                <a:solidFill>
                  <a:schemeClr val="tx1"/>
                </a:solidFill>
              </a:ln>
            </c:spPr>
          </c:marker>
          <c:dPt>
            <c:idx val="2"/>
            <c:bubble3D val="0"/>
            <c:extLst>
              <c:ext xmlns:c16="http://schemas.microsoft.com/office/drawing/2014/chart" uri="{C3380CC4-5D6E-409C-BE32-E72D297353CC}">
                <c16:uniqueId val="{00000001-E061-4D2C-83C2-D85E8AD08F72}"/>
              </c:ext>
            </c:extLst>
          </c:dPt>
          <c:dPt>
            <c:idx val="3"/>
            <c:bubble3D val="0"/>
            <c:extLst>
              <c:ext xmlns:c16="http://schemas.microsoft.com/office/drawing/2014/chart" uri="{C3380CC4-5D6E-409C-BE32-E72D297353CC}">
                <c16:uniqueId val="{00000003-E061-4D2C-83C2-D85E8AD08F72}"/>
              </c:ext>
            </c:extLst>
          </c:dPt>
          <c:dPt>
            <c:idx val="5"/>
            <c:bubble3D val="0"/>
            <c:extLst>
              <c:ext xmlns:c16="http://schemas.microsoft.com/office/drawing/2014/chart" uri="{C3380CC4-5D6E-409C-BE32-E72D297353CC}">
                <c16:uniqueId val="{00000005-E061-4D2C-83C2-D85E8AD08F72}"/>
              </c:ext>
            </c:extLst>
          </c:dPt>
          <c:cat>
            <c:strRef>
              <c:f>'7 - Personnel Costs'!$H$53:$H$62</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'7 - Personnel Costs'!$R$53:$R$62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E061-4D2C-83C2-D85E8AD08F72}"/>
            </c:ext>
          </c:extLst>
        </c:ser>
        <c:ser>
          <c:idx val="1"/>
          <c:order val="1"/>
          <c:tx>
            <c:strRef>
              <c:f>'7 - Personnel Costs'!$S$51</c:f>
              <c:strCache>
                <c:ptCount val="1"/>
                <c:pt idx="0">
                  <c:v>Health Benefits</c:v>
                </c:pt>
              </c:strCache>
            </c:strRef>
          </c:tx>
          <c:spPr>
            <a:ln w="44450">
              <a:solidFill>
                <a:srgbClr val="C00000"/>
              </a:solidFill>
            </a:ln>
          </c:spPr>
          <c:marker>
            <c:spPr>
              <a:solidFill>
                <a:schemeClr val="accent2">
                  <a:lumMod val="60000"/>
                  <a:lumOff val="40000"/>
                </a:schemeClr>
              </a:solidFill>
              <a:ln w="15875">
                <a:solidFill>
                  <a:schemeClr val="tx1"/>
                </a:solidFill>
              </a:ln>
            </c:spPr>
          </c:marker>
          <c:cat>
            <c:strRef>
              <c:f>'7 - Personnel Costs'!$H$53:$H$62</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'7 - Personnel Costs'!$S$53:$S$62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827B-414A-8AFF-388A835E13D8}"/>
            </c:ext>
          </c:extLst>
        </c:ser>
        <c:dLbls>
          <c:showLegendKey val="0"/>
          <c:showVal val="0"/>
          <c:showCatName val="0"/>
          <c:showSerName val="0"/>
          <c:showPercent val="0"/>
          <c:showBubbleSize val="0"/>
        </c:dLbls>
        <c:marker val="1"/>
        <c:smooth val="0"/>
        <c:axId val="102352768"/>
        <c:axId val="102363136"/>
      </c:lineChart>
      <c:catAx>
        <c:axId val="10235276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2363136"/>
        <c:crosses val="autoZero"/>
        <c:auto val="1"/>
        <c:lblAlgn val="ctr"/>
        <c:lblOffset val="100"/>
        <c:noMultiLvlLbl val="0"/>
      </c:catAx>
      <c:valAx>
        <c:axId val="102363136"/>
        <c:scaling>
          <c:orientation val="minMax"/>
          <c:max val="35000"/>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2352768"/>
        <c:crosses val="autoZero"/>
        <c:crossBetween val="between"/>
        <c:majorUnit val="5000"/>
      </c:valAx>
      <c:spPr>
        <a:noFill/>
        <a:ln w="25400">
          <a:noFill/>
        </a:ln>
      </c:spPr>
    </c:plotArea>
    <c:legend>
      <c:legendPos val="b"/>
      <c:layout>
        <c:manualLayout>
          <c:xMode val="edge"/>
          <c:yMode val="edge"/>
          <c:x val="4.079516148948821E-2"/>
          <c:y val="0.93687839113464166"/>
          <c:w val="0.91376617334336774"/>
          <c:h val="6.0629992487281868E-2"/>
        </c:manualLayout>
      </c:layout>
      <c:overlay val="0"/>
      <c:txPr>
        <a:bodyPr/>
        <a:lstStyle/>
        <a:p>
          <a:pPr>
            <a:defRPr sz="16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Total Compensation</a:t>
            </a:r>
            <a:r>
              <a:rPr lang="en-US" sz="1400" baseline="0">
                <a:latin typeface="Arial" panose="020B0604020202020204" pitchFamily="34" charset="0"/>
                <a:cs typeface="Arial" panose="020B0604020202020204" pitchFamily="34" charset="0"/>
              </a:rPr>
              <a:t> Per FTE</a:t>
            </a:r>
          </a:p>
        </c:rich>
      </c:tx>
      <c:layout>
        <c:manualLayout>
          <c:xMode val="edge"/>
          <c:yMode val="edge"/>
          <c:x val="6.934131677517677E-2"/>
          <c:y val="3.3258088000377099E-2"/>
        </c:manualLayout>
      </c:layout>
      <c:overlay val="0"/>
    </c:title>
    <c:autoTitleDeleted val="0"/>
    <c:plotArea>
      <c:layout>
        <c:manualLayout>
          <c:layoutTarget val="inner"/>
          <c:xMode val="edge"/>
          <c:yMode val="edge"/>
          <c:x val="5.4709582615630553E-2"/>
          <c:y val="8.8386541573818644E-2"/>
          <c:w val="0.93074912736511195"/>
          <c:h val="0.74029139806043509"/>
        </c:manualLayout>
      </c:layout>
      <c:lineChart>
        <c:grouping val="standard"/>
        <c:varyColors val="0"/>
        <c:ser>
          <c:idx val="0"/>
          <c:order val="0"/>
          <c:tx>
            <c:strRef>
              <c:f>'7 - Personnel Costs'!$T$51</c:f>
              <c:strCache>
                <c:ptCount val="1"/>
                <c:pt idx="0">
                  <c:v>Total Compensation</c:v>
                </c:pt>
              </c:strCache>
            </c:strRef>
          </c:tx>
          <c:spPr>
            <a:ln w="41275">
              <a:solidFill>
                <a:schemeClr val="accent4">
                  <a:lumMod val="75000"/>
                </a:schemeClr>
              </a:solidFill>
            </a:ln>
          </c:spPr>
          <c:marker>
            <c:spPr>
              <a:solidFill>
                <a:schemeClr val="accent4">
                  <a:lumMod val="60000"/>
                  <a:lumOff val="40000"/>
                </a:schemeClr>
              </a:solidFill>
              <a:ln>
                <a:solidFill>
                  <a:schemeClr val="tx1"/>
                </a:solidFill>
              </a:ln>
            </c:spPr>
          </c:marker>
          <c:cat>
            <c:strRef>
              <c:f>'7 - Personnel Costs'!$H$53:$H$62</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'7 - Personnel Costs'!$T$53:$T$62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8C2-4BD5-9E98-946CBB650B4A}"/>
            </c:ext>
          </c:extLst>
        </c:ser>
        <c:dLbls>
          <c:showLegendKey val="0"/>
          <c:showVal val="0"/>
          <c:showCatName val="0"/>
          <c:showSerName val="0"/>
          <c:showPercent val="0"/>
          <c:showBubbleSize val="0"/>
        </c:dLbls>
        <c:marker val="1"/>
        <c:smooth val="0"/>
        <c:axId val="102645120"/>
        <c:axId val="102663680"/>
      </c:lineChart>
      <c:catAx>
        <c:axId val="102645120"/>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2663680"/>
        <c:crosses val="autoZero"/>
        <c:auto val="1"/>
        <c:lblAlgn val="ctr"/>
        <c:lblOffset val="100"/>
        <c:noMultiLvlLbl val="0"/>
      </c:catAx>
      <c:valAx>
        <c:axId val="102663680"/>
        <c:scaling>
          <c:orientation val="minMax"/>
          <c:min val="25000"/>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2645120"/>
        <c:crosses val="autoZero"/>
        <c:crossBetween val="between"/>
        <c:majorUnit val="5000"/>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Total Compensation</a:t>
            </a:r>
            <a:r>
              <a:rPr lang="en-US" sz="1400" baseline="0">
                <a:latin typeface="Arial" panose="020B0604020202020204" pitchFamily="34" charset="0"/>
                <a:cs typeface="Arial" panose="020B0604020202020204" pitchFamily="34" charset="0"/>
              </a:rPr>
              <a:t> As a Percentage of Operating Expenditures</a:t>
            </a:r>
          </a:p>
        </c:rich>
      </c:tx>
      <c:layout>
        <c:manualLayout>
          <c:xMode val="edge"/>
          <c:yMode val="edge"/>
          <c:x val="6.934131677517677E-2"/>
          <c:y val="3.3258088000377099E-2"/>
        </c:manualLayout>
      </c:layout>
      <c:overlay val="0"/>
    </c:title>
    <c:autoTitleDeleted val="0"/>
    <c:plotArea>
      <c:layout>
        <c:manualLayout>
          <c:layoutTarget val="inner"/>
          <c:xMode val="edge"/>
          <c:yMode val="edge"/>
          <c:x val="5.4709582615630553E-2"/>
          <c:y val="8.8386541573818644E-2"/>
          <c:w val="0.93074912736511195"/>
          <c:h val="0.74029139806043509"/>
        </c:manualLayout>
      </c:layout>
      <c:lineChart>
        <c:grouping val="standard"/>
        <c:varyColors val="0"/>
        <c:ser>
          <c:idx val="0"/>
          <c:order val="0"/>
          <c:tx>
            <c:strRef>
              <c:f>'7 - Personnel Costs'!$P$51</c:f>
              <c:strCache>
                <c:ptCount val="1"/>
                <c:pt idx="0">
                  <c:v>Total Compensation</c:v>
                </c:pt>
              </c:strCache>
            </c:strRef>
          </c:tx>
          <c:spPr>
            <a:ln w="41275">
              <a:solidFill>
                <a:schemeClr val="accent4">
                  <a:lumMod val="75000"/>
                </a:schemeClr>
              </a:solidFill>
            </a:ln>
          </c:spPr>
          <c:marker>
            <c:spPr>
              <a:solidFill>
                <a:schemeClr val="accent4">
                  <a:lumMod val="60000"/>
                  <a:lumOff val="40000"/>
                </a:schemeClr>
              </a:solidFill>
              <a:ln>
                <a:solidFill>
                  <a:schemeClr val="tx1"/>
                </a:solidFill>
              </a:ln>
            </c:spPr>
          </c:marker>
          <c:cat>
            <c:strRef>
              <c:f>'7 - Personnel Costs'!$H$53:$H$62</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'7 - Personnel Costs'!$P$53:$P$62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D47E-4283-8139-97BD97DDCC55}"/>
            </c:ext>
          </c:extLst>
        </c:ser>
        <c:dLbls>
          <c:showLegendKey val="0"/>
          <c:showVal val="0"/>
          <c:showCatName val="0"/>
          <c:showSerName val="0"/>
          <c:showPercent val="0"/>
          <c:showBubbleSize val="0"/>
        </c:dLbls>
        <c:marker val="1"/>
        <c:smooth val="0"/>
        <c:axId val="102683392"/>
        <c:axId val="102685312"/>
      </c:lineChart>
      <c:catAx>
        <c:axId val="102683392"/>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2685312"/>
        <c:crosses val="autoZero"/>
        <c:auto val="1"/>
        <c:lblAlgn val="ctr"/>
        <c:lblOffset val="100"/>
        <c:noMultiLvlLbl val="0"/>
      </c:catAx>
      <c:valAx>
        <c:axId val="102685312"/>
        <c:scaling>
          <c:orientation val="minMax"/>
          <c:max val="0.9"/>
          <c:min val="0.70000000000000007"/>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2683392"/>
        <c:crosses val="autoZero"/>
        <c:crossBetween val="between"/>
        <c:majorUnit val="5.000000000000001E-2"/>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latin typeface="Arial" panose="020B0604020202020204" pitchFamily="34" charset="0"/>
                <a:cs typeface="Arial" panose="020B0604020202020204" pitchFamily="34" charset="0"/>
              </a:rPr>
              <a:t>Retirement System Participants: Hampden County</a:t>
            </a:r>
          </a:p>
        </c:rich>
      </c:tx>
      <c:layout>
        <c:manualLayout>
          <c:xMode val="edge"/>
          <c:yMode val="edge"/>
          <c:x val="6.5128236209756718E-2"/>
          <c:y val="2.9531991543818064E-2"/>
        </c:manualLayout>
      </c:layout>
      <c:overlay val="1"/>
    </c:title>
    <c:autoTitleDeleted val="0"/>
    <c:plotArea>
      <c:layout>
        <c:manualLayout>
          <c:layoutTarget val="inner"/>
          <c:xMode val="edge"/>
          <c:yMode val="edge"/>
          <c:x val="6.195972467233031E-2"/>
          <c:y val="8.5915812662724481E-2"/>
          <c:w val="0.92110268367588177"/>
          <c:h val="0.74229356675352276"/>
        </c:manualLayout>
      </c:layout>
      <c:barChart>
        <c:barDir val="col"/>
        <c:grouping val="stacked"/>
        <c:varyColors val="0"/>
        <c:ser>
          <c:idx val="0"/>
          <c:order val="0"/>
          <c:tx>
            <c:strRef>
              <c:f>'8 - Pension Liability'!$I$43</c:f>
              <c:strCache>
                <c:ptCount val="1"/>
                <c:pt idx="0">
                  <c:v>Active</c:v>
                </c:pt>
              </c:strCache>
            </c:strRef>
          </c:tx>
          <c:spPr>
            <a:ln w="6350">
              <a:solidFill>
                <a:schemeClr val="tx1">
                  <a:lumMod val="50000"/>
                  <a:lumOff val="50000"/>
                </a:schemeClr>
              </a:solidFill>
            </a:ln>
          </c:spPr>
          <c:invertIfNegative val="0"/>
          <c:dLbls>
            <c:spPr>
              <a:noFill/>
            </c:spPr>
            <c:txPr>
              <a:bodyPr/>
              <a:lstStyle/>
              <a:p>
                <a:pPr>
                  <a:defRPr sz="1600" b="1">
                    <a:solidFill>
                      <a:schemeClr val="bg1"/>
                    </a:solidFill>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'8 - Pension Liability'!$H$44:$H$48</c:f>
              <c:strCache>
                <c:ptCount val="5"/>
                <c:pt idx="0">
                  <c:v>1/1/20XX</c:v>
                </c:pt>
                <c:pt idx="1">
                  <c:v>1/1/20XX</c:v>
                </c:pt>
                <c:pt idx="2">
                  <c:v>1/1/20XX</c:v>
                </c:pt>
                <c:pt idx="3">
                  <c:v>1/1/20XX</c:v>
                </c:pt>
                <c:pt idx="4">
                  <c:v>1/1/20XX</c:v>
                </c:pt>
              </c:strCache>
            </c:strRef>
          </c:cat>
          <c:val>
            <c:numRef>
              <c:f>'8 - Pension Liability'!$I$44:$I$48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2F7-4AB8-B332-C2A3029B4402}"/>
            </c:ext>
          </c:extLst>
        </c:ser>
        <c:ser>
          <c:idx val="2"/>
          <c:order val="1"/>
          <c:tx>
            <c:strRef>
              <c:f>'8 - Pension Liability'!$J$43</c:f>
              <c:strCache>
                <c:ptCount val="1"/>
                <c:pt idx="0">
                  <c:v>Retired</c:v>
                </c:pt>
              </c:strCache>
            </c:strRef>
          </c:tx>
          <c:spPr>
            <a:solidFill>
              <a:schemeClr val="accent3">
                <a:lumMod val="60000"/>
                <a:lumOff val="40000"/>
              </a:schemeClr>
            </a:solidFill>
            <a:ln w="6350">
              <a:solidFill>
                <a:schemeClr val="tx1">
                  <a:lumMod val="50000"/>
                  <a:lumOff val="50000"/>
                </a:schemeClr>
              </a:solidFill>
            </a:ln>
          </c:spPr>
          <c:invertIfNegative val="0"/>
          <c:dLbls>
            <c:spPr>
              <a:noFill/>
              <a:ln>
                <a:noFill/>
              </a:ln>
              <a:effectLst/>
            </c:spPr>
            <c:txPr>
              <a:bodyPr/>
              <a:lstStyle/>
              <a:p>
                <a:pPr>
                  <a:defRPr sz="1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'8 - Pension Liability'!$H$44:$H$48</c:f>
              <c:strCache>
                <c:ptCount val="5"/>
                <c:pt idx="0">
                  <c:v>1/1/20XX</c:v>
                </c:pt>
                <c:pt idx="1">
                  <c:v>1/1/20XX</c:v>
                </c:pt>
                <c:pt idx="2">
                  <c:v>1/1/20XX</c:v>
                </c:pt>
                <c:pt idx="3">
                  <c:v>1/1/20XX</c:v>
                </c:pt>
                <c:pt idx="4">
                  <c:v>1/1/20XX</c:v>
                </c:pt>
              </c:strCache>
            </c:strRef>
          </c:cat>
          <c:val>
            <c:numRef>
              <c:f>'8 - Pension Liability'!$J$44:$J$48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2F7-4AB8-B332-C2A3029B4402}"/>
            </c:ext>
          </c:extLst>
        </c:ser>
        <c:dLbls>
          <c:showLegendKey val="0"/>
          <c:showVal val="0"/>
          <c:showCatName val="0"/>
          <c:showSerName val="0"/>
          <c:showPercent val="0"/>
          <c:showBubbleSize val="0"/>
        </c:dLbls>
        <c:gapWidth val="44"/>
        <c:overlap val="100"/>
        <c:axId val="102098048"/>
        <c:axId val="102099584"/>
      </c:barChart>
      <c:catAx>
        <c:axId val="10209804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600" b="1">
                <a:latin typeface="Arial Narrow" panose="020B0606020202030204" pitchFamily="34" charset="0"/>
              </a:defRPr>
            </a:pPr>
            <a:endParaRPr lang="en-US"/>
          </a:p>
        </c:txPr>
        <c:crossAx val="102099584"/>
        <c:crosses val="autoZero"/>
        <c:auto val="0"/>
        <c:lblAlgn val="ctr"/>
        <c:lblOffset val="100"/>
        <c:noMultiLvlLbl val="0"/>
      </c:catAx>
      <c:valAx>
        <c:axId val="102099584"/>
        <c:scaling>
          <c:orientation val="minMax"/>
        </c:scaling>
        <c:delete val="0"/>
        <c:axPos val="l"/>
        <c:numFmt formatCode="#,##0"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2098048"/>
        <c:crosses val="autoZero"/>
        <c:crossBetween val="between"/>
        <c:majorUnit val="1000"/>
      </c:valAx>
      <c:spPr>
        <a:noFill/>
        <a:ln w="25400">
          <a:noFill/>
        </a:ln>
      </c:spPr>
    </c:plotArea>
    <c:legend>
      <c:legendPos val="b"/>
      <c:layout>
        <c:manualLayout>
          <c:xMode val="edge"/>
          <c:yMode val="edge"/>
          <c:x val="0.14696256550558182"/>
          <c:y val="0.93736149131735058"/>
          <c:w val="0.65805739709097288"/>
          <c:h val="6.1278321036836329E-2"/>
        </c:manualLayout>
      </c:layout>
      <c:overlay val="0"/>
      <c:txPr>
        <a:bodyPr/>
        <a:lstStyle/>
        <a:p>
          <a:pPr>
            <a:defRPr sz="1600">
              <a:latin typeface="Arial "/>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baseline="0">
                <a:latin typeface="Arial" panose="020B0604020202020204" pitchFamily="34" charset="0"/>
                <a:cs typeface="Arial" panose="020B0604020202020204" pitchFamily="34" charset="0"/>
              </a:rPr>
              <a:t>Funded  Ratio: Hampden County</a:t>
            </a:r>
            <a:endParaRPr lang="en-US" sz="1400">
              <a:latin typeface="Arial" panose="020B0604020202020204" pitchFamily="34" charset="0"/>
              <a:cs typeface="Arial" panose="020B0604020202020204" pitchFamily="34" charset="0"/>
            </a:endParaRPr>
          </a:p>
        </c:rich>
      </c:tx>
      <c:layout>
        <c:manualLayout>
          <c:xMode val="edge"/>
          <c:yMode val="edge"/>
          <c:x val="5.8054811024689318E-2"/>
          <c:y val="1.0453014817297044E-2"/>
        </c:manualLayout>
      </c:layout>
      <c:overlay val="0"/>
    </c:title>
    <c:autoTitleDeleted val="0"/>
    <c:plotArea>
      <c:layout>
        <c:manualLayout>
          <c:layoutTarget val="inner"/>
          <c:xMode val="edge"/>
          <c:yMode val="edge"/>
          <c:x val="5.9370685417390712E-2"/>
          <c:y val="7.4596194052683723E-2"/>
          <c:w val="0.92287658095181091"/>
          <c:h val="0.80866295566466562"/>
        </c:manualLayout>
      </c:layout>
      <c:barChart>
        <c:barDir val="col"/>
        <c:grouping val="clustered"/>
        <c:varyColors val="0"/>
        <c:ser>
          <c:idx val="0"/>
          <c:order val="0"/>
          <c:tx>
            <c:strRef>
              <c:f>'8 - Pension Liability'!$J$34</c:f>
              <c:strCache>
                <c:ptCount val="1"/>
                <c:pt idx="0">
                  <c:v>% Funded</c:v>
                </c:pt>
              </c:strCache>
            </c:strRef>
          </c:tx>
          <c:spPr>
            <a:gradFill>
              <a:gsLst>
                <a:gs pos="82000">
                  <a:schemeClr val="tx2">
                    <a:lumMod val="60000"/>
                    <a:lumOff val="40000"/>
                  </a:schemeClr>
                </a:gs>
                <a:gs pos="29000">
                  <a:schemeClr val="tx2">
                    <a:lumMod val="40000"/>
                    <a:lumOff val="60000"/>
                  </a:schemeClr>
                </a:gs>
                <a:gs pos="5000">
                  <a:schemeClr val="accent1">
                    <a:lumMod val="40000"/>
                    <a:lumOff val="60000"/>
                  </a:schemeClr>
                </a:gs>
              </a:gsLst>
              <a:lin ang="5400000" scaled="0"/>
            </a:gradFill>
            <a:ln>
              <a:solidFill>
                <a:schemeClr val="tx1">
                  <a:lumMod val="65000"/>
                  <a:lumOff val="35000"/>
                </a:schemeClr>
              </a:solidFill>
            </a:ln>
          </c:spPr>
          <c:invertIfNegative val="0"/>
          <c:dLbls>
            <c:spPr>
              <a:noFill/>
            </c:spPr>
            <c:txPr>
              <a:bodyPr/>
              <a:lstStyle/>
              <a:p>
                <a:pPr>
                  <a:defRPr sz="14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'8 - Pension Liability'!$H$35:$H$39</c:f>
              <c:strCache>
                <c:ptCount val="5"/>
                <c:pt idx="0">
                  <c:v>1/1/20XX</c:v>
                </c:pt>
                <c:pt idx="1">
                  <c:v>1/1/20XX</c:v>
                </c:pt>
                <c:pt idx="2">
                  <c:v>1/1/20XX</c:v>
                </c:pt>
                <c:pt idx="3">
                  <c:v>1/1/20XX</c:v>
                </c:pt>
                <c:pt idx="4">
                  <c:v>1/1/20XX</c:v>
                </c:pt>
              </c:strCache>
            </c:strRef>
          </c:cat>
          <c:val>
            <c:numRef>
              <c:f>'8 - Pension Liability'!$J$35:$J$39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6F0-483A-A6C0-70AFFF369474}"/>
            </c:ext>
          </c:extLst>
        </c:ser>
        <c:dLbls>
          <c:showLegendKey val="0"/>
          <c:showVal val="0"/>
          <c:showCatName val="0"/>
          <c:showSerName val="0"/>
          <c:showPercent val="0"/>
          <c:showBubbleSize val="0"/>
        </c:dLbls>
        <c:gapWidth val="34"/>
        <c:axId val="102198272"/>
        <c:axId val="102200064"/>
      </c:barChart>
      <c:catAx>
        <c:axId val="102198272"/>
        <c:scaling>
          <c:orientation val="minMax"/>
        </c:scaling>
        <c:delete val="0"/>
        <c:axPos val="b"/>
        <c:numFmt formatCode="mm/dd/yyyy" sourceLinked="0"/>
        <c:majorTickMark val="out"/>
        <c:minorTickMark val="none"/>
        <c:tickLblPos val="nextTo"/>
        <c:spPr>
          <a:ln w="25400">
            <a:solidFill>
              <a:schemeClr val="tx1"/>
            </a:solidFill>
          </a:ln>
        </c:spPr>
        <c:txPr>
          <a:bodyPr/>
          <a:lstStyle/>
          <a:p>
            <a:pPr>
              <a:defRPr sz="1600" b="1">
                <a:latin typeface="Arial Narrow" panose="020B0606020202030204" pitchFamily="34" charset="0"/>
              </a:defRPr>
            </a:pPr>
            <a:endParaRPr lang="en-US"/>
          </a:p>
        </c:txPr>
        <c:crossAx val="102200064"/>
        <c:crosses val="autoZero"/>
        <c:auto val="0"/>
        <c:lblAlgn val="ctr"/>
        <c:lblOffset val="100"/>
        <c:noMultiLvlLbl val="0"/>
      </c:catAx>
      <c:valAx>
        <c:axId val="102200064"/>
        <c:scaling>
          <c:orientation val="minMax"/>
          <c:min val="0.44000000000000006"/>
        </c:scaling>
        <c:delete val="0"/>
        <c:axPos val="l"/>
        <c:numFmt formatCode="0%" sourceLinked="0"/>
        <c:majorTickMark val="out"/>
        <c:minorTickMark val="none"/>
        <c:tickLblPos val="nextTo"/>
        <c:spPr>
          <a:ln w="25400">
            <a:solidFill>
              <a:schemeClr val="tx1"/>
            </a:solidFill>
          </a:ln>
        </c:spPr>
        <c:txPr>
          <a:bodyPr/>
          <a:lstStyle/>
          <a:p>
            <a:pPr>
              <a:defRPr sz="1200" b="1">
                <a:latin typeface="Arial Narrow" panose="020B0606020202030204" pitchFamily="34" charset="0"/>
              </a:defRPr>
            </a:pPr>
            <a:endParaRPr lang="en-US"/>
          </a:p>
        </c:txPr>
        <c:crossAx val="102198272"/>
        <c:crosses val="autoZero"/>
        <c:crossBetween val="between"/>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Total Long-Term Debt</a:t>
            </a:r>
          </a:p>
        </c:rich>
      </c:tx>
      <c:layout>
        <c:manualLayout>
          <c:xMode val="edge"/>
          <c:yMode val="edge"/>
          <c:x val="7.6476341529782457E-2"/>
          <c:y val="4.5507807386065968E-2"/>
        </c:manualLayout>
      </c:layout>
      <c:overlay val="0"/>
    </c:title>
    <c:autoTitleDeleted val="0"/>
    <c:plotArea>
      <c:layout>
        <c:manualLayout>
          <c:layoutTarget val="inner"/>
          <c:xMode val="edge"/>
          <c:yMode val="edge"/>
          <c:x val="8.1338809896324193E-2"/>
          <c:y val="0.103736466242433"/>
          <c:w val="0.86769850331009057"/>
          <c:h val="0.78700638896722008"/>
        </c:manualLayout>
      </c:layout>
      <c:areaChart>
        <c:grouping val="standard"/>
        <c:varyColors val="0"/>
        <c:ser>
          <c:idx val="0"/>
          <c:order val="0"/>
          <c:tx>
            <c:v>Bonds Outstanding</c:v>
          </c:tx>
          <c:spPr>
            <a:gradFill>
              <a:gsLst>
                <a:gs pos="50000">
                  <a:schemeClr val="tx2">
                    <a:lumMod val="60000"/>
                    <a:lumOff val="40000"/>
                  </a:schemeClr>
                </a:gs>
                <a:gs pos="100000">
                  <a:schemeClr val="tx2">
                    <a:lumMod val="20000"/>
                    <a:lumOff val="80000"/>
                  </a:schemeClr>
                </a:gs>
                <a:gs pos="80000">
                  <a:schemeClr val="tx2">
                    <a:lumMod val="40000"/>
                    <a:lumOff val="60000"/>
                  </a:schemeClr>
                </a:gs>
              </a:gsLst>
              <a:lin ang="5400000" scaled="0"/>
            </a:gradFill>
            <a:ln w="47625">
              <a:noFill/>
            </a:ln>
          </c:spPr>
          <c:dPt>
            <c:idx val="2"/>
            <c:bubble3D val="0"/>
            <c:extLst>
              <c:ext xmlns:c16="http://schemas.microsoft.com/office/drawing/2014/chart" uri="{C3380CC4-5D6E-409C-BE32-E72D297353CC}">
                <c16:uniqueId val="{00000001-ADF0-4F5D-8484-92DC6F8C4128}"/>
              </c:ext>
            </c:extLst>
          </c:dPt>
          <c:dPt>
            <c:idx val="3"/>
            <c:bubble3D val="0"/>
            <c:extLst>
              <c:ext xmlns:c16="http://schemas.microsoft.com/office/drawing/2014/chart" uri="{C3380CC4-5D6E-409C-BE32-E72D297353CC}">
                <c16:uniqueId val="{00000003-ADF0-4F5D-8484-92DC6F8C4128}"/>
              </c:ext>
            </c:extLst>
          </c:dPt>
          <c:dPt>
            <c:idx val="5"/>
            <c:bubble3D val="0"/>
            <c:extLst>
              <c:ext xmlns:c16="http://schemas.microsoft.com/office/drawing/2014/chart" uri="{C3380CC4-5D6E-409C-BE32-E72D297353CC}">
                <c16:uniqueId val="{00000005-ADF0-4F5D-8484-92DC6F8C4128}"/>
              </c:ext>
            </c:extLst>
          </c:dPt>
          <c:cat>
            <c:strRef>
              <c:f>'9 - Long-Term Debt'!$I$30:$I$40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'9 - Long-Term Debt'!$K$30:$K$40</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ADF0-4F5D-8484-92DC6F8C4128}"/>
            </c:ext>
          </c:extLst>
        </c:ser>
        <c:dLbls>
          <c:showLegendKey val="0"/>
          <c:showVal val="0"/>
          <c:showCatName val="0"/>
          <c:showSerName val="0"/>
          <c:showPercent val="0"/>
          <c:showBubbleSize val="0"/>
        </c:dLbls>
        <c:axId val="102727680"/>
        <c:axId val="102729216"/>
      </c:areaChart>
      <c:catAx>
        <c:axId val="102727680"/>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2729216"/>
        <c:crosses val="autoZero"/>
        <c:auto val="1"/>
        <c:lblAlgn val="ctr"/>
        <c:lblOffset val="100"/>
        <c:noMultiLvlLbl val="0"/>
      </c:catAx>
      <c:valAx>
        <c:axId val="102729216"/>
        <c:scaling>
          <c:orientation val="minMax"/>
          <c:min val="5000000"/>
        </c:scaling>
        <c:delete val="0"/>
        <c:axPos val="l"/>
        <c:numFmt formatCode="&quot;$&quot;#,##0" sourceLinked="0"/>
        <c:majorTickMark val="out"/>
        <c:minorTickMark val="none"/>
        <c:tickLblPos val="low"/>
        <c:spPr>
          <a:ln w="22225">
            <a:solidFill>
              <a:schemeClr val="tx1"/>
            </a:solidFill>
          </a:ln>
        </c:spPr>
        <c:txPr>
          <a:bodyPr/>
          <a:lstStyle/>
          <a:p>
            <a:pPr>
              <a:defRPr sz="1400" b="1">
                <a:latin typeface="Arial Narrow" panose="020B0606020202030204" pitchFamily="34" charset="0"/>
              </a:defRPr>
            </a:pPr>
            <a:endParaRPr lang="en-US"/>
          </a:p>
        </c:txPr>
        <c:crossAx val="102727680"/>
        <c:crosses val="autoZero"/>
        <c:crossBetween val="midCat"/>
        <c:majorUnit val="5000000"/>
        <c:dispUnits>
          <c:builtInUnit val="millions"/>
          <c:dispUnitsLbl>
            <c:txPr>
              <a:bodyPr/>
              <a:lstStyle/>
              <a:p>
                <a:pPr>
                  <a:defRPr sz="1200">
                    <a:latin typeface="Arial" panose="020B0604020202020204" pitchFamily="34" charset="0"/>
                    <a:cs typeface="Arial" panose="020B0604020202020204" pitchFamily="34" charset="0"/>
                  </a:defRPr>
                </a:pPr>
                <a:endParaRPr lang="en-US"/>
              </a:p>
            </c:txPr>
          </c:dispUnitsLbl>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Debt as a Percentage of Assessed</a:t>
            </a:r>
            <a:r>
              <a:rPr lang="en-US" sz="1400" baseline="0">
                <a:latin typeface="Arial" panose="020B0604020202020204" pitchFamily="34" charset="0"/>
                <a:cs typeface="Arial" panose="020B0604020202020204" pitchFamily="34" charset="0"/>
              </a:rPr>
              <a:t> Valuation</a:t>
            </a:r>
            <a:endParaRPr lang="en-US" sz="1400">
              <a:latin typeface="Arial" panose="020B0604020202020204" pitchFamily="34" charset="0"/>
              <a:cs typeface="Arial" panose="020B0604020202020204" pitchFamily="34" charset="0"/>
            </a:endParaRPr>
          </a:p>
        </c:rich>
      </c:tx>
      <c:layout>
        <c:manualLayout>
          <c:xMode val="edge"/>
          <c:yMode val="edge"/>
          <c:x val="9.7092091582335657E-2"/>
          <c:y val="4.7151277013752456E-2"/>
        </c:manualLayout>
      </c:layout>
      <c:overlay val="1"/>
    </c:title>
    <c:autoTitleDeleted val="0"/>
    <c:plotArea>
      <c:layout>
        <c:manualLayout>
          <c:layoutTarget val="inner"/>
          <c:xMode val="edge"/>
          <c:yMode val="edge"/>
          <c:x val="0.10284610675365735"/>
          <c:y val="0.1095801040587019"/>
          <c:w val="0.84380403760700107"/>
          <c:h val="0.80209169335169062"/>
        </c:manualLayout>
      </c:layout>
      <c:lineChart>
        <c:grouping val="standard"/>
        <c:varyColors val="0"/>
        <c:ser>
          <c:idx val="0"/>
          <c:order val="0"/>
          <c:tx>
            <c:v>As % assessed valuation</c:v>
          </c:tx>
          <c:spPr>
            <a:ln w="47625"/>
          </c:spPr>
          <c:marker>
            <c:symbol val="diamond"/>
            <c:size val="8"/>
            <c:spPr>
              <a:ln w="12700">
                <a:solidFill>
                  <a:schemeClr val="tx1"/>
                </a:solidFill>
              </a:ln>
            </c:spPr>
          </c:marker>
          <c:cat>
            <c:strRef>
              <c:f>'9 - Long-Term Debt'!$I$30:$I$40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'9 - Long-Term Debt'!$M$30:$M$40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793A-4394-A55F-35CA7C887672}"/>
            </c:ext>
          </c:extLst>
        </c:ser>
        <c:dLbls>
          <c:showLegendKey val="0"/>
          <c:showVal val="0"/>
          <c:showCatName val="0"/>
          <c:showSerName val="0"/>
          <c:showPercent val="0"/>
          <c:showBubbleSize val="0"/>
        </c:dLbls>
        <c:marker val="1"/>
        <c:smooth val="0"/>
        <c:axId val="102749696"/>
        <c:axId val="102751616"/>
      </c:lineChart>
      <c:catAx>
        <c:axId val="102749696"/>
        <c:scaling>
          <c:orientation val="minMax"/>
        </c:scaling>
        <c:delete val="0"/>
        <c:axPos val="b"/>
        <c:numFmt formatCode="General" sourceLinked="1"/>
        <c:majorTickMark val="out"/>
        <c:minorTickMark val="none"/>
        <c:tickLblPos val="nextTo"/>
        <c:spPr>
          <a:ln w="22225">
            <a:solidFill>
              <a:schemeClr val="tx1"/>
            </a:solidFill>
          </a:ln>
        </c:spPr>
        <c:txPr>
          <a:bodyPr/>
          <a:lstStyle/>
          <a:p>
            <a:pPr>
              <a:defRPr sz="1400" b="1">
                <a:latin typeface="Arial Narrow" panose="020B0606020202030204" pitchFamily="34" charset="0"/>
              </a:defRPr>
            </a:pPr>
            <a:endParaRPr lang="en-US"/>
          </a:p>
        </c:txPr>
        <c:crossAx val="102751616"/>
        <c:crosses val="autoZero"/>
        <c:auto val="1"/>
        <c:lblAlgn val="ctr"/>
        <c:lblOffset val="100"/>
        <c:noMultiLvlLbl val="0"/>
      </c:catAx>
      <c:valAx>
        <c:axId val="102751616"/>
        <c:scaling>
          <c:orientation val="minMax"/>
          <c:max val="1.4000000000000002E-2"/>
          <c:min val="2.0000000000000005E-3"/>
        </c:scaling>
        <c:delete val="0"/>
        <c:axPos val="l"/>
        <c:numFmt formatCode="0.0%" sourceLinked="0"/>
        <c:majorTickMark val="out"/>
        <c:minorTickMark val="none"/>
        <c:tickLblPos val="low"/>
        <c:spPr>
          <a:ln w="22225">
            <a:solidFill>
              <a:schemeClr val="tx1"/>
            </a:solidFill>
          </a:ln>
        </c:spPr>
        <c:txPr>
          <a:bodyPr/>
          <a:lstStyle/>
          <a:p>
            <a:pPr>
              <a:defRPr sz="1400" b="1">
                <a:latin typeface="Arial Narrow" panose="020B0606020202030204" pitchFamily="34" charset="0"/>
              </a:defRPr>
            </a:pPr>
            <a:endParaRPr lang="en-US"/>
          </a:p>
        </c:txPr>
        <c:crossAx val="102749696"/>
        <c:crosses val="autoZero"/>
        <c:crossBetween val="between"/>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Debt Per Capita</a:t>
            </a:r>
          </a:p>
        </c:rich>
      </c:tx>
      <c:layout>
        <c:manualLayout>
          <c:xMode val="edge"/>
          <c:yMode val="edge"/>
          <c:x val="9.8119621921591627E-2"/>
          <c:y val="4.9770792403405373E-2"/>
        </c:manualLayout>
      </c:layout>
      <c:overlay val="1"/>
    </c:title>
    <c:autoTitleDeleted val="0"/>
    <c:plotArea>
      <c:layout>
        <c:manualLayout>
          <c:layoutTarget val="inner"/>
          <c:xMode val="edge"/>
          <c:yMode val="edge"/>
          <c:x val="0.10284610675365735"/>
          <c:y val="0.1095801040587019"/>
          <c:w val="0.84380403760700107"/>
          <c:h val="0.77327702406550858"/>
        </c:manualLayout>
      </c:layout>
      <c:lineChart>
        <c:grouping val="standard"/>
        <c:varyColors val="0"/>
        <c:ser>
          <c:idx val="0"/>
          <c:order val="0"/>
          <c:tx>
            <c:v>Debt Per Capita</c:v>
          </c:tx>
          <c:spPr>
            <a:ln w="47625"/>
          </c:spPr>
          <c:marker>
            <c:symbol val="diamond"/>
            <c:size val="8"/>
            <c:spPr>
              <a:ln w="12700">
                <a:solidFill>
                  <a:schemeClr val="tx1"/>
                </a:solidFill>
              </a:ln>
            </c:spPr>
          </c:marker>
          <c:cat>
            <c:strRef>
              <c:f>'9 - Long-Term Debt'!$I$30:$I$40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'9 - Long-Term Debt'!$N$30:$N$40</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C433-4C70-8CA2-B8A13D17AF4E}"/>
            </c:ext>
          </c:extLst>
        </c:ser>
        <c:dLbls>
          <c:showLegendKey val="0"/>
          <c:showVal val="0"/>
          <c:showCatName val="0"/>
          <c:showSerName val="0"/>
          <c:showPercent val="0"/>
          <c:showBubbleSize val="0"/>
        </c:dLbls>
        <c:marker val="1"/>
        <c:smooth val="0"/>
        <c:axId val="103115776"/>
        <c:axId val="103134336"/>
      </c:lineChart>
      <c:catAx>
        <c:axId val="103115776"/>
        <c:scaling>
          <c:orientation val="minMax"/>
        </c:scaling>
        <c:delete val="0"/>
        <c:axPos val="b"/>
        <c:numFmt formatCode="General" sourceLinked="1"/>
        <c:majorTickMark val="out"/>
        <c:minorTickMark val="none"/>
        <c:tickLblPos val="nextTo"/>
        <c:spPr>
          <a:ln w="22225">
            <a:solidFill>
              <a:schemeClr val="tx1"/>
            </a:solidFill>
          </a:ln>
        </c:spPr>
        <c:txPr>
          <a:bodyPr/>
          <a:lstStyle/>
          <a:p>
            <a:pPr>
              <a:defRPr sz="1400" b="1">
                <a:latin typeface="Arial Narrow" panose="020B0606020202030204" pitchFamily="34" charset="0"/>
              </a:defRPr>
            </a:pPr>
            <a:endParaRPr lang="en-US"/>
          </a:p>
        </c:txPr>
        <c:crossAx val="103134336"/>
        <c:crosses val="autoZero"/>
        <c:auto val="1"/>
        <c:lblAlgn val="ctr"/>
        <c:lblOffset val="100"/>
        <c:noMultiLvlLbl val="0"/>
      </c:catAx>
      <c:valAx>
        <c:axId val="103134336"/>
        <c:scaling>
          <c:orientation val="minMax"/>
        </c:scaling>
        <c:delete val="0"/>
        <c:axPos val="l"/>
        <c:numFmt formatCode="&quot;$&quot;#,##0" sourceLinked="0"/>
        <c:majorTickMark val="out"/>
        <c:minorTickMark val="none"/>
        <c:tickLblPos val="low"/>
        <c:spPr>
          <a:ln w="22225">
            <a:solidFill>
              <a:schemeClr val="tx1"/>
            </a:solidFill>
          </a:ln>
        </c:spPr>
        <c:txPr>
          <a:bodyPr/>
          <a:lstStyle/>
          <a:p>
            <a:pPr>
              <a:defRPr sz="1400" b="1">
                <a:latin typeface="Arial Narrow" panose="020B0606020202030204" pitchFamily="34" charset="0"/>
              </a:defRPr>
            </a:pPr>
            <a:endParaRPr lang="en-US"/>
          </a:p>
        </c:txPr>
        <c:crossAx val="103115776"/>
        <c:crosses val="autoZero"/>
        <c:crossBetween val="between"/>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baseline="0">
                <a:latin typeface="Arial" panose="020B0604020202020204" pitchFamily="34" charset="0"/>
                <a:cs typeface="Arial" panose="020B0604020202020204" pitchFamily="34" charset="0"/>
              </a:rPr>
              <a:t>Economic Growth Revenues as  a Percentage of Net Operating Revenues</a:t>
            </a:r>
            <a:endParaRPr lang="en-US" sz="1400">
              <a:latin typeface="Arial" panose="020B0604020202020204" pitchFamily="34" charset="0"/>
              <a:cs typeface="Arial" panose="020B0604020202020204" pitchFamily="34" charset="0"/>
            </a:endParaRPr>
          </a:p>
        </c:rich>
      </c:tx>
      <c:layout>
        <c:manualLayout>
          <c:xMode val="edge"/>
          <c:yMode val="edge"/>
          <c:x val="5.0427177613707859E-2"/>
          <c:y val="3.3987781368445567E-2"/>
        </c:manualLayout>
      </c:layout>
      <c:overlay val="0"/>
    </c:title>
    <c:autoTitleDeleted val="0"/>
    <c:plotArea>
      <c:layout>
        <c:manualLayout>
          <c:layoutTarget val="inner"/>
          <c:xMode val="edge"/>
          <c:yMode val="edge"/>
          <c:x val="5.2104279726014044E-2"/>
          <c:y val="9.5425374421101966E-2"/>
          <c:w val="0.91205604108138782"/>
          <c:h val="0.77728898771101129"/>
        </c:manualLayout>
      </c:layout>
      <c:lineChart>
        <c:grouping val="standard"/>
        <c:varyColors val="0"/>
        <c:ser>
          <c:idx val="2"/>
          <c:order val="0"/>
          <c:tx>
            <c:v>As % Net Operating Revenues</c:v>
          </c:tx>
          <c:spPr>
            <a:ln w="47625">
              <a:solidFill>
                <a:schemeClr val="accent1">
                  <a:shade val="95000"/>
                  <a:satMod val="105000"/>
                </a:schemeClr>
              </a:solidFill>
            </a:ln>
          </c:spPr>
          <c:marker>
            <c:symbol val="diamond"/>
            <c:size val="9"/>
            <c:spPr>
              <a:solidFill>
                <a:schemeClr val="tx2">
                  <a:lumMod val="60000"/>
                  <a:lumOff val="40000"/>
                </a:schemeClr>
              </a:solidFill>
              <a:ln w="6350">
                <a:solidFill>
                  <a:schemeClr val="tx1"/>
                </a:solidFill>
              </a:ln>
            </c:spPr>
          </c:marker>
          <c:cat>
            <c:strRef>
              <c:f>'2 - Econ Growth Revenues'!$I$35:$I$45</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'2 - Econ Growth Revenues'!$V$35:$V$45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F05A-443E-86C2-199DB144082F}"/>
            </c:ext>
          </c:extLst>
        </c:ser>
        <c:dLbls>
          <c:showLegendKey val="0"/>
          <c:showVal val="0"/>
          <c:showCatName val="0"/>
          <c:showSerName val="0"/>
          <c:showPercent val="0"/>
          <c:showBubbleSize val="0"/>
        </c:dLbls>
        <c:marker val="1"/>
        <c:smooth val="0"/>
        <c:axId val="99371264"/>
        <c:axId val="99377536"/>
      </c:lineChart>
      <c:catAx>
        <c:axId val="99371264"/>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9377536"/>
        <c:crosses val="autoZero"/>
        <c:auto val="1"/>
        <c:lblAlgn val="ctr"/>
        <c:lblOffset val="100"/>
        <c:noMultiLvlLbl val="0"/>
      </c:catAx>
      <c:valAx>
        <c:axId val="99377536"/>
        <c:scaling>
          <c:orientation val="minMax"/>
          <c:min val="3.0000000000000006E-2"/>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371264"/>
        <c:crosses val="autoZero"/>
        <c:crossBetween val="between"/>
        <c:majorUnit val="1.0000000000000002E-2"/>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Debt Service</a:t>
            </a:r>
          </a:p>
        </c:rich>
      </c:tx>
      <c:layout>
        <c:manualLayout>
          <c:xMode val="edge"/>
          <c:yMode val="edge"/>
          <c:x val="6.1274428106834873E-2"/>
          <c:y val="1.1091995912641733E-2"/>
        </c:manualLayout>
      </c:layout>
      <c:overlay val="0"/>
    </c:title>
    <c:autoTitleDeleted val="0"/>
    <c:plotArea>
      <c:layout>
        <c:manualLayout>
          <c:layoutTarget val="inner"/>
          <c:xMode val="edge"/>
          <c:yMode val="edge"/>
          <c:x val="7.8175059384430715E-2"/>
          <c:y val="8.4775954087160321E-2"/>
          <c:w val="0.89383747404132541"/>
          <c:h val="0.75888325208029905"/>
        </c:manualLayout>
      </c:layout>
      <c:areaChart>
        <c:grouping val="stacked"/>
        <c:varyColors val="0"/>
        <c:ser>
          <c:idx val="1"/>
          <c:order val="0"/>
          <c:tx>
            <c:v>Exempt</c:v>
          </c:tx>
          <c:spPr>
            <a:ln w="25400">
              <a:noFill/>
            </a:ln>
          </c:spPr>
          <c:cat>
            <c:strRef>
              <c:f>'10 - Debt Service'!$I$31:$I$41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'10 - Debt Service'!$K$31:$K$41</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BCD-4347-8761-1FD516C53F52}"/>
            </c:ext>
          </c:extLst>
        </c:ser>
        <c:ser>
          <c:idx val="0"/>
          <c:order val="1"/>
          <c:tx>
            <c:v>Non-Exempt</c:v>
          </c:tx>
          <c:spPr>
            <a:ln w="25400">
              <a:noFill/>
            </a:ln>
          </c:spPr>
          <c:cat>
            <c:strRef>
              <c:f>'10 - Debt Service'!$I$31:$I$41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'10 - Debt Service'!$J$31:$J$41</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BCD-4347-8761-1FD516C53F52}"/>
            </c:ext>
          </c:extLst>
        </c:ser>
        <c:dLbls>
          <c:showLegendKey val="0"/>
          <c:showVal val="0"/>
          <c:showCatName val="0"/>
          <c:showSerName val="0"/>
          <c:showPercent val="0"/>
          <c:showBubbleSize val="0"/>
        </c:dLbls>
        <c:axId val="100923648"/>
        <c:axId val="100925440"/>
      </c:areaChart>
      <c:catAx>
        <c:axId val="10092364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0925440"/>
        <c:crosses val="autoZero"/>
        <c:auto val="1"/>
        <c:lblAlgn val="ctr"/>
        <c:lblOffset val="100"/>
        <c:noMultiLvlLbl val="0"/>
      </c:catAx>
      <c:valAx>
        <c:axId val="100925440"/>
        <c:scaling>
          <c:orientation val="minMax"/>
        </c:scaling>
        <c:delete val="0"/>
        <c:axPos val="l"/>
        <c:numFmt formatCode="&quot;$&quot;#,##0.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0923648"/>
        <c:crosses val="autoZero"/>
        <c:crossBetween val="midCat"/>
        <c:majorUnit val="500000"/>
        <c:dispUnits>
          <c:builtInUnit val="millions"/>
          <c:dispUnitsLbl>
            <c:txPr>
              <a:bodyPr/>
              <a:lstStyle/>
              <a:p>
                <a:pPr>
                  <a:defRPr sz="1100"/>
                </a:pPr>
                <a:endParaRPr lang="en-US"/>
              </a:p>
            </c:txPr>
          </c:dispUnitsLbl>
        </c:dispUnits>
      </c:valAx>
      <c:spPr>
        <a:noFill/>
        <a:ln w="25400">
          <a:noFill/>
        </a:ln>
      </c:spPr>
    </c:plotArea>
    <c:legend>
      <c:legendPos val="b"/>
      <c:layout>
        <c:manualLayout>
          <c:xMode val="edge"/>
          <c:yMode val="edge"/>
          <c:x val="4.4951205441844715E-2"/>
          <c:y val="0.93677950914806585"/>
          <c:w val="0.78450916417112015"/>
          <c:h val="6.3220490851934125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Debt Service</a:t>
            </a:r>
            <a:r>
              <a:rPr lang="en-US" sz="1400" baseline="0">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As a</a:t>
            </a:r>
            <a:r>
              <a:rPr lang="en-US" sz="1400" baseline="0">
                <a:latin typeface="Arial" panose="020B0604020202020204" pitchFamily="34" charset="0"/>
                <a:cs typeface="Arial" panose="020B0604020202020204" pitchFamily="34" charset="0"/>
              </a:rPr>
              <a:t> Percentage</a:t>
            </a:r>
            <a:r>
              <a:rPr lang="en-US" sz="1400">
                <a:latin typeface="Arial" panose="020B0604020202020204" pitchFamily="34" charset="0"/>
                <a:cs typeface="Arial" panose="020B0604020202020204" pitchFamily="34" charset="0"/>
              </a:rPr>
              <a:t> of Net Operating Revenue</a:t>
            </a:r>
          </a:p>
        </c:rich>
      </c:tx>
      <c:layout>
        <c:manualLayout>
          <c:xMode val="edge"/>
          <c:yMode val="edge"/>
          <c:x val="6.152741214427674E-2"/>
          <c:y val="2.1328423982107571E-2"/>
        </c:manualLayout>
      </c:layout>
      <c:overlay val="1"/>
    </c:title>
    <c:autoTitleDeleted val="0"/>
    <c:plotArea>
      <c:layout>
        <c:manualLayout>
          <c:layoutTarget val="inner"/>
          <c:xMode val="edge"/>
          <c:yMode val="edge"/>
          <c:x val="5.841261399966928E-2"/>
          <c:y val="7.7809055686108811E-2"/>
          <c:w val="0.91698855545040026"/>
          <c:h val="0.83323547554995836"/>
        </c:manualLayout>
      </c:layout>
      <c:lineChart>
        <c:grouping val="standard"/>
        <c:varyColors val="0"/>
        <c:ser>
          <c:idx val="0"/>
          <c:order val="0"/>
          <c:tx>
            <c:v>Total</c:v>
          </c:tx>
          <c:spPr>
            <a:ln w="47625"/>
          </c:spPr>
          <c:marker>
            <c:symbol val="diamond"/>
            <c:size val="8"/>
            <c:spPr>
              <a:ln w="12700">
                <a:solidFill>
                  <a:schemeClr val="tx1"/>
                </a:solidFill>
              </a:ln>
            </c:spPr>
          </c:marker>
          <c:cat>
            <c:strRef>
              <c:f>'10 - Debt Service'!$I$31:$I$41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'10 - Debt Service'!$P$31:$P$41</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C433-4C70-8CA2-B8A13D17AF4E}"/>
            </c:ext>
          </c:extLst>
        </c:ser>
        <c:dLbls>
          <c:showLegendKey val="0"/>
          <c:showVal val="0"/>
          <c:showCatName val="0"/>
          <c:showSerName val="0"/>
          <c:showPercent val="0"/>
          <c:showBubbleSize val="0"/>
        </c:dLbls>
        <c:marker val="1"/>
        <c:smooth val="0"/>
        <c:axId val="100962688"/>
        <c:axId val="100964608"/>
      </c:lineChart>
      <c:catAx>
        <c:axId val="10096268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0964608"/>
        <c:crosses val="autoZero"/>
        <c:auto val="1"/>
        <c:lblAlgn val="ctr"/>
        <c:lblOffset val="100"/>
        <c:noMultiLvlLbl val="0"/>
      </c:catAx>
      <c:valAx>
        <c:axId val="100964608"/>
        <c:scaling>
          <c:orientation val="minMax"/>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0962688"/>
        <c:crosses val="autoZero"/>
        <c:crossBetween val="between"/>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Free</a:t>
            </a:r>
            <a:r>
              <a:rPr lang="en-US" sz="1400" baseline="0">
                <a:latin typeface="Arial" panose="020B0604020202020204" pitchFamily="34" charset="0"/>
                <a:cs typeface="Arial" panose="020B0604020202020204" pitchFamily="34" charset="0"/>
              </a:rPr>
              <a:t> Cash and Stabilization Fund Balances</a:t>
            </a:r>
          </a:p>
        </c:rich>
      </c:tx>
      <c:layout>
        <c:manualLayout>
          <c:xMode val="edge"/>
          <c:yMode val="edge"/>
          <c:x val="7.971090841618296E-2"/>
          <c:y val="2.7836723693118993E-2"/>
        </c:manualLayout>
      </c:layout>
      <c:overlay val="0"/>
    </c:title>
    <c:autoTitleDeleted val="0"/>
    <c:plotArea>
      <c:layout>
        <c:manualLayout>
          <c:layoutTarget val="inner"/>
          <c:xMode val="edge"/>
          <c:yMode val="edge"/>
          <c:x val="7.8360575123928716E-2"/>
          <c:y val="9.488167507887825E-2"/>
          <c:w val="0.89156037254288623"/>
          <c:h val="0.71052196379312382"/>
        </c:manualLayout>
      </c:layout>
      <c:areaChart>
        <c:grouping val="stacked"/>
        <c:varyColors val="0"/>
        <c:ser>
          <c:idx val="0"/>
          <c:order val="0"/>
          <c:tx>
            <c:strRef>
              <c:f>'11 - Reserves'!$I$29</c:f>
              <c:strCache>
                <c:ptCount val="1"/>
                <c:pt idx="0">
                  <c:v>Free Cash</c:v>
                </c:pt>
              </c:strCache>
            </c:strRef>
          </c:tx>
          <c:spPr>
            <a:gradFill>
              <a:gsLst>
                <a:gs pos="100000">
                  <a:schemeClr val="accent1">
                    <a:lumMod val="40000"/>
                    <a:lumOff val="60000"/>
                  </a:schemeClr>
                </a:gs>
                <a:gs pos="74000">
                  <a:schemeClr val="tx2">
                    <a:lumMod val="60000"/>
                    <a:lumOff val="40000"/>
                  </a:schemeClr>
                </a:gs>
                <a:gs pos="100000">
                  <a:schemeClr val="accent1">
                    <a:lumMod val="20000"/>
                    <a:lumOff val="80000"/>
                  </a:schemeClr>
                </a:gs>
              </a:gsLst>
              <a:lin ang="5400000" scaled="0"/>
            </a:gradFill>
            <a:ln w="25400">
              <a:noFill/>
            </a:ln>
          </c:spPr>
          <c:cat>
            <c:strRef>
              <c:f>'11 - Reserves'!$H$30:$H$40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'11 - Reserves'!$I$30:$I$40</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7217-4A3C-BF42-C8A9331C3150}"/>
            </c:ext>
          </c:extLst>
        </c:ser>
        <c:ser>
          <c:idx val="1"/>
          <c:order val="1"/>
          <c:tx>
            <c:strRef>
              <c:f>'11 - Reserves'!$J$29</c:f>
              <c:strCache>
                <c:ptCount val="1"/>
                <c:pt idx="0">
                  <c:v>Stabilization Fund Year-End Balance</c:v>
                </c:pt>
              </c:strCache>
            </c:strRef>
          </c:tx>
          <c:spPr>
            <a:gradFill>
              <a:gsLst>
                <a:gs pos="9000">
                  <a:srgbClr val="C00000"/>
                </a:gs>
                <a:gs pos="97000">
                  <a:schemeClr val="accent2">
                    <a:lumMod val="20000"/>
                    <a:lumOff val="80000"/>
                  </a:schemeClr>
                </a:gs>
                <a:gs pos="85000">
                  <a:schemeClr val="accent2">
                    <a:lumMod val="40000"/>
                    <a:lumOff val="60000"/>
                  </a:schemeClr>
                </a:gs>
              </a:gsLst>
              <a:lin ang="5400000" scaled="0"/>
            </a:gradFill>
            <a:ln w="25400">
              <a:noFill/>
            </a:ln>
          </c:spPr>
          <c:cat>
            <c:strRef>
              <c:f>'11 - Reserves'!$H$30:$H$40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'11 - Reserves'!$J$30:$J$40</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7217-4A3C-BF42-C8A9331C3150}"/>
            </c:ext>
          </c:extLst>
        </c:ser>
        <c:dLbls>
          <c:showLegendKey val="0"/>
          <c:showVal val="0"/>
          <c:showCatName val="0"/>
          <c:showSerName val="0"/>
          <c:showPercent val="0"/>
          <c:showBubbleSize val="0"/>
        </c:dLbls>
        <c:axId val="101282176"/>
        <c:axId val="101283712"/>
      </c:areaChart>
      <c:catAx>
        <c:axId val="101282176"/>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1283712"/>
        <c:crosses val="autoZero"/>
        <c:auto val="1"/>
        <c:lblAlgn val="ctr"/>
        <c:lblOffset val="100"/>
        <c:noMultiLvlLbl val="0"/>
      </c:catAx>
      <c:valAx>
        <c:axId val="101283712"/>
        <c:scaling>
          <c:orientation val="minMax"/>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1282176"/>
        <c:crosses val="autoZero"/>
        <c:crossBetween val="midCat"/>
        <c:dispUnits>
          <c:builtInUnit val="millions"/>
          <c:dispUnitsLbl>
            <c:layout>
              <c:manualLayout>
                <c:xMode val="edge"/>
                <c:yMode val="edge"/>
                <c:x val="1.2337166593346721E-2"/>
                <c:y val="0.10373654830791888"/>
              </c:manualLayout>
            </c:layout>
            <c:txPr>
              <a:bodyPr/>
              <a:lstStyle/>
              <a:p>
                <a:pPr>
                  <a:defRPr sz="1050">
                    <a:latin typeface="Arial" panose="020B0604020202020204" pitchFamily="34" charset="0"/>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023478312768506"/>
          <c:y val="0.93386635542914098"/>
          <c:w val="0.54534875359020019"/>
          <c:h val="6.3220490851934125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Reserves as a Percentage of Net Operating</a:t>
            </a:r>
            <a:r>
              <a:rPr lang="en-US" sz="1400" baseline="0">
                <a:latin typeface="Arial" panose="020B0604020202020204" pitchFamily="34" charset="0"/>
                <a:cs typeface="Arial" panose="020B0604020202020204" pitchFamily="34" charset="0"/>
              </a:rPr>
              <a:t> Revenues</a:t>
            </a:r>
          </a:p>
        </c:rich>
      </c:tx>
      <c:layout>
        <c:manualLayout>
          <c:xMode val="edge"/>
          <c:yMode val="edge"/>
          <c:x val="5.5066737979344492E-2"/>
          <c:y val="2.0663726237433212E-2"/>
        </c:manualLayout>
      </c:layout>
      <c:overlay val="1"/>
    </c:title>
    <c:autoTitleDeleted val="0"/>
    <c:plotArea>
      <c:layout>
        <c:manualLayout>
          <c:layoutTarget val="inner"/>
          <c:xMode val="edge"/>
          <c:yMode val="edge"/>
          <c:x val="6.3933841967249438E-2"/>
          <c:y val="8.897876666505225E-2"/>
          <c:w val="0.91695917283830175"/>
          <c:h val="0.71085707108498875"/>
        </c:manualLayout>
      </c:layout>
      <c:lineChart>
        <c:grouping val="standard"/>
        <c:varyColors val="0"/>
        <c:ser>
          <c:idx val="0"/>
          <c:order val="0"/>
          <c:tx>
            <c:strRef>
              <c:f>'11 - Reserves'!$M$29</c:f>
              <c:strCache>
                <c:ptCount val="1"/>
                <c:pt idx="0">
                  <c:v>Free Cash </c:v>
                </c:pt>
              </c:strCache>
            </c:strRef>
          </c:tx>
          <c:spPr>
            <a:ln w="38100"/>
          </c:spPr>
          <c:marker>
            <c:spPr>
              <a:ln>
                <a:solidFill>
                  <a:schemeClr val="tx1"/>
                </a:solidFill>
              </a:ln>
            </c:spPr>
          </c:marker>
          <c:cat>
            <c:strRef>
              <c:f>'11 - Reserves'!$H$30:$H$40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'11 - Reserves'!$M$30:$M$40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08FB-49CA-8103-244C8EB294EC}"/>
            </c:ext>
          </c:extLst>
        </c:ser>
        <c:ser>
          <c:idx val="1"/>
          <c:order val="1"/>
          <c:tx>
            <c:strRef>
              <c:f>'11 - Reserves'!$N$29</c:f>
              <c:strCache>
                <c:ptCount val="1"/>
                <c:pt idx="0">
                  <c:v>Stabilization Fund</c:v>
                </c:pt>
              </c:strCache>
            </c:strRef>
          </c:tx>
          <c:spPr>
            <a:ln w="38100"/>
          </c:spPr>
          <c:marker>
            <c:spPr>
              <a:ln>
                <a:solidFill>
                  <a:schemeClr val="tx1"/>
                </a:solidFill>
              </a:ln>
            </c:spPr>
          </c:marker>
          <c:val>
            <c:numRef>
              <c:f>'11 - Reserves'!$N$30:$N$40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08FB-49CA-8103-244C8EB294EC}"/>
            </c:ext>
          </c:extLst>
        </c:ser>
        <c:ser>
          <c:idx val="2"/>
          <c:order val="2"/>
          <c:tx>
            <c:strRef>
              <c:f>'11 - Reserves'!$O$29</c:f>
              <c:strCache>
                <c:ptCount val="1"/>
                <c:pt idx="0">
                  <c:v>Combined</c:v>
                </c:pt>
              </c:strCache>
            </c:strRef>
          </c:tx>
          <c:spPr>
            <a:ln w="38100">
              <a:solidFill>
                <a:schemeClr val="accent4">
                  <a:lumMod val="75000"/>
                </a:schemeClr>
              </a:solidFill>
            </a:ln>
          </c:spPr>
          <c:marker>
            <c:spPr>
              <a:solidFill>
                <a:schemeClr val="accent4"/>
              </a:solidFill>
              <a:ln>
                <a:solidFill>
                  <a:schemeClr val="tx1"/>
                </a:solidFill>
              </a:ln>
            </c:spPr>
          </c:marker>
          <c:val>
            <c:numRef>
              <c:f>'11 - Reserves'!$O$30:$O$40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08FB-49CA-8103-244C8EB294EC}"/>
            </c:ext>
          </c:extLst>
        </c:ser>
        <c:dLbls>
          <c:showLegendKey val="0"/>
          <c:showVal val="0"/>
          <c:showCatName val="0"/>
          <c:showSerName val="0"/>
          <c:showPercent val="0"/>
          <c:showBubbleSize val="0"/>
        </c:dLbls>
        <c:marker val="1"/>
        <c:smooth val="0"/>
        <c:axId val="101008128"/>
        <c:axId val="101010048"/>
      </c:lineChart>
      <c:catAx>
        <c:axId val="10100812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1010048"/>
        <c:crosses val="autoZero"/>
        <c:auto val="1"/>
        <c:lblAlgn val="ctr"/>
        <c:lblOffset val="100"/>
        <c:noMultiLvlLbl val="0"/>
      </c:catAx>
      <c:valAx>
        <c:axId val="101010048"/>
        <c:scaling>
          <c:orientation val="minMax"/>
        </c:scaling>
        <c:delete val="0"/>
        <c:axPos val="l"/>
        <c:numFmt formatCode="0.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1008128"/>
        <c:crosses val="autoZero"/>
        <c:crossBetween val="between"/>
        <c:majorUnit val="2.5000000000000005E-2"/>
      </c:valAx>
      <c:spPr>
        <a:noFill/>
        <a:ln w="25400">
          <a:noFill/>
        </a:ln>
      </c:spPr>
    </c:plotArea>
    <c:legend>
      <c:legendPos val="b"/>
      <c:layout>
        <c:manualLayout>
          <c:xMode val="edge"/>
          <c:yMode val="edge"/>
          <c:x val="0.15292512708085867"/>
          <c:y val="0.92912264732252625"/>
          <c:w val="0.6972141121751152"/>
          <c:h val="6.7934297095204141E-2"/>
        </c:manualLayout>
      </c:layou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Annual Percent Change</a:t>
            </a:r>
            <a:endParaRPr lang="en-US" sz="1400" baseline="0">
              <a:latin typeface="Arial" panose="020B0604020202020204" pitchFamily="34" charset="0"/>
              <a:cs typeface="Arial" panose="020B0604020202020204" pitchFamily="34" charset="0"/>
            </a:endParaRPr>
          </a:p>
        </c:rich>
      </c:tx>
      <c:layout>
        <c:manualLayout>
          <c:xMode val="edge"/>
          <c:yMode val="edge"/>
          <c:x val="9.7092056897254961E-2"/>
          <c:y val="1.7259218740732302E-2"/>
        </c:manualLayout>
      </c:layout>
      <c:overlay val="1"/>
    </c:title>
    <c:autoTitleDeleted val="0"/>
    <c:plotArea>
      <c:layout>
        <c:manualLayout>
          <c:layoutTarget val="inner"/>
          <c:xMode val="edge"/>
          <c:yMode val="edge"/>
          <c:x val="0.10284610675365735"/>
          <c:y val="7.6698877849508129E-2"/>
          <c:w val="0.87491545395195358"/>
          <c:h val="0.83497284299778662"/>
        </c:manualLayout>
      </c:layout>
      <c:lineChart>
        <c:grouping val="standard"/>
        <c:varyColors val="0"/>
        <c:ser>
          <c:idx val="1"/>
          <c:order val="0"/>
          <c:tx>
            <c:v>Population</c:v>
          </c:tx>
          <c:spPr>
            <a:ln w="38100">
              <a:solidFill>
                <a:schemeClr val="accent5">
                  <a:lumMod val="60000"/>
                  <a:lumOff val="40000"/>
                </a:schemeClr>
              </a:solidFill>
            </a:ln>
          </c:spPr>
          <c:marker>
            <c:symbol val="diamond"/>
            <c:size val="6"/>
            <c:spPr>
              <a:solidFill>
                <a:schemeClr val="accent5">
                  <a:lumMod val="60000"/>
                  <a:lumOff val="40000"/>
                </a:schemeClr>
              </a:solidFill>
              <a:ln>
                <a:solidFill>
                  <a:schemeClr val="tx1"/>
                </a:solidFill>
              </a:ln>
            </c:spPr>
          </c:marker>
          <c:cat>
            <c:strRef>
              <c:f>'12 - Population'!$I$31:$I$40</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'12 - Population'!$N$31:$N$40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1ECB-4671-9A13-323F28FB892A}"/>
            </c:ext>
          </c:extLst>
        </c:ser>
        <c:ser>
          <c:idx val="2"/>
          <c:order val="1"/>
          <c:tx>
            <c:v>Enrollment</c:v>
          </c:tx>
          <c:spPr>
            <a:ln w="38100">
              <a:solidFill>
                <a:schemeClr val="accent2">
                  <a:lumMod val="60000"/>
                  <a:lumOff val="40000"/>
                </a:schemeClr>
              </a:solidFill>
            </a:ln>
          </c:spPr>
          <c:marker>
            <c:symbol val="triangle"/>
            <c:size val="6"/>
            <c:spPr>
              <a:solidFill>
                <a:schemeClr val="accent2">
                  <a:lumMod val="60000"/>
                  <a:lumOff val="40000"/>
                </a:schemeClr>
              </a:solidFill>
              <a:ln>
                <a:solidFill>
                  <a:schemeClr val="tx1"/>
                </a:solidFill>
              </a:ln>
            </c:spPr>
          </c:marker>
          <c:cat>
            <c:strRef>
              <c:f>'12 - Population'!$I$31:$I$40</c:f>
              <c:strCache>
                <c:ptCount val="10"/>
                <c:pt idx="0">
                  <c:v>20XX</c:v>
                </c:pt>
                <c:pt idx="1">
                  <c:v>20XX</c:v>
                </c:pt>
                <c:pt idx="2">
                  <c:v>20XX</c:v>
                </c:pt>
                <c:pt idx="3">
                  <c:v>20XX</c:v>
                </c:pt>
                <c:pt idx="4">
                  <c:v>20XX</c:v>
                </c:pt>
                <c:pt idx="5">
                  <c:v>20XX</c:v>
                </c:pt>
                <c:pt idx="6">
                  <c:v>20XX</c:v>
                </c:pt>
                <c:pt idx="7">
                  <c:v>20XX</c:v>
                </c:pt>
                <c:pt idx="8">
                  <c:v>20XX</c:v>
                </c:pt>
                <c:pt idx="9">
                  <c:v>20XX</c:v>
                </c:pt>
              </c:strCache>
            </c:strRef>
          </c:cat>
          <c:val>
            <c:numRef>
              <c:f>'12 - Population'!$O$31:$O$40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1ECB-4671-9A13-323F28FB892A}"/>
            </c:ext>
          </c:extLst>
        </c:ser>
        <c:dLbls>
          <c:showLegendKey val="0"/>
          <c:showVal val="0"/>
          <c:showCatName val="0"/>
          <c:showSerName val="0"/>
          <c:showPercent val="0"/>
          <c:showBubbleSize val="0"/>
        </c:dLbls>
        <c:marker val="1"/>
        <c:smooth val="0"/>
        <c:axId val="102822272"/>
        <c:axId val="102824192"/>
      </c:lineChart>
      <c:catAx>
        <c:axId val="102822272"/>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2824192"/>
        <c:crosses val="autoZero"/>
        <c:auto val="1"/>
        <c:lblAlgn val="ctr"/>
        <c:lblOffset val="100"/>
        <c:noMultiLvlLbl val="0"/>
      </c:catAx>
      <c:valAx>
        <c:axId val="102824192"/>
        <c:scaling>
          <c:orientation val="minMax"/>
          <c:max val="3.0000000000000006E-2"/>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2822272"/>
        <c:crosses val="autoZero"/>
        <c:crossBetween val="between"/>
      </c:valAx>
      <c:spPr>
        <a:noFill/>
        <a:ln w="25400">
          <a:noFill/>
        </a:ln>
      </c:spPr>
    </c:plotArea>
    <c:legend>
      <c:legendPos val="b"/>
      <c:layout>
        <c:manualLayout>
          <c:xMode val="edge"/>
          <c:yMode val="edge"/>
          <c:x val="0.11503550511451949"/>
          <c:y val="0.91959568908015354"/>
          <c:w val="0.81761706319212679"/>
          <c:h val="6.1317917940032156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Population</a:t>
            </a:r>
          </a:p>
        </c:rich>
      </c:tx>
      <c:layout>
        <c:manualLayout>
          <c:xMode val="edge"/>
          <c:yMode val="edge"/>
          <c:x val="8.1568212831795647E-2"/>
          <c:y val="7.2523223813587582E-3"/>
        </c:manualLayout>
      </c:layout>
      <c:overlay val="0"/>
    </c:title>
    <c:autoTitleDeleted val="0"/>
    <c:plotArea>
      <c:layout>
        <c:manualLayout>
          <c:layoutTarget val="inner"/>
          <c:xMode val="edge"/>
          <c:yMode val="edge"/>
          <c:x val="7.0719718457821198E-2"/>
          <c:y val="7.4309252150451796E-2"/>
          <c:w val="0.893515330180918"/>
          <c:h val="0.83409006281916742"/>
        </c:manualLayout>
      </c:layout>
      <c:lineChart>
        <c:grouping val="standard"/>
        <c:varyColors val="0"/>
        <c:ser>
          <c:idx val="0"/>
          <c:order val="0"/>
          <c:tx>
            <c:v>population</c:v>
          </c:tx>
          <c:spPr>
            <a:ln w="38100"/>
          </c:spPr>
          <c:marker>
            <c:symbol val="square"/>
            <c:size val="7"/>
            <c:spPr>
              <a:ln>
                <a:solidFill>
                  <a:schemeClr val="tx1"/>
                </a:solidFill>
              </a:ln>
            </c:spPr>
          </c:marker>
          <c:cat>
            <c:numRef>
              <c:f>'[1]12 - Population'!$I$29:$I$39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'12 - Population'!$J$30:$J$40</c:f>
              <c:numCache>
                <c:formatCode>#,##0_);\(#,##0\)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DC0A-44B9-9A16-056F7F52F068}"/>
            </c:ext>
          </c:extLst>
        </c:ser>
        <c:dLbls>
          <c:showLegendKey val="0"/>
          <c:showVal val="0"/>
          <c:showCatName val="0"/>
          <c:showSerName val="0"/>
          <c:showPercent val="0"/>
          <c:showBubbleSize val="0"/>
        </c:dLbls>
        <c:marker val="1"/>
        <c:smooth val="0"/>
        <c:axId val="101071104"/>
        <c:axId val="101081472"/>
      </c:lineChart>
      <c:catAx>
        <c:axId val="101071104"/>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1081472"/>
        <c:crosses val="autoZero"/>
        <c:auto val="1"/>
        <c:lblAlgn val="ctr"/>
        <c:lblOffset val="100"/>
        <c:noMultiLvlLbl val="0"/>
      </c:catAx>
      <c:valAx>
        <c:axId val="101081472"/>
        <c:scaling>
          <c:orientation val="minMax"/>
          <c:max val="24000"/>
          <c:min val="18000"/>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1071104"/>
        <c:crosses val="autoZero"/>
        <c:crossBetween val="between"/>
        <c:majorUnit val="2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Age Cohorts</a:t>
            </a:r>
            <a:r>
              <a:rPr lang="en-US" sz="1400" baseline="0">
                <a:latin typeface="Arial" panose="020B0604020202020204" pitchFamily="34" charset="0"/>
                <a:cs typeface="Arial" panose="020B0604020202020204" pitchFamily="34" charset="0"/>
              </a:rPr>
              <a:t> as a Percentage of Total Population</a:t>
            </a:r>
            <a:endParaRPr lang="en-US" sz="1400">
              <a:latin typeface="Arial" panose="020B0604020202020204" pitchFamily="34" charset="0"/>
              <a:cs typeface="Arial" panose="020B0604020202020204" pitchFamily="34" charset="0"/>
            </a:endParaRPr>
          </a:p>
        </c:rich>
      </c:tx>
      <c:layout>
        <c:manualLayout>
          <c:xMode val="edge"/>
          <c:yMode val="edge"/>
          <c:x val="6.5626441966443502E-2"/>
          <c:y val="4.6403048370924235E-4"/>
        </c:manualLayout>
      </c:layout>
      <c:overlay val="1"/>
    </c:title>
    <c:autoTitleDeleted val="0"/>
    <c:plotArea>
      <c:layout>
        <c:manualLayout>
          <c:layoutTarget val="inner"/>
          <c:xMode val="edge"/>
          <c:yMode val="edge"/>
          <c:x val="5.9357005507833981E-2"/>
          <c:y val="8.4330773302934176E-2"/>
          <c:w val="0.9174711749037251"/>
          <c:h val="0.84266331069509059"/>
        </c:manualLayout>
      </c:layout>
      <c:lineChart>
        <c:grouping val="standard"/>
        <c:varyColors val="0"/>
        <c:ser>
          <c:idx val="0"/>
          <c:order val="0"/>
          <c:tx>
            <c:v>under 20</c:v>
          </c:tx>
          <c:spPr>
            <a:ln w="34925">
              <a:solidFill>
                <a:schemeClr val="accent5"/>
              </a:solidFill>
            </a:ln>
          </c:spPr>
          <c:marker>
            <c:symbol val="square"/>
            <c:size val="5"/>
            <c:spPr>
              <a:ln>
                <a:solidFill>
                  <a:schemeClr val="tx1"/>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269E-4ED6-8ED5-FE30AF2AD835}"/>
                </c:ext>
              </c:extLst>
            </c:dLbl>
            <c:dLbl>
              <c:idx val="1"/>
              <c:delete val="1"/>
              <c:extLst>
                <c:ext xmlns:c15="http://schemas.microsoft.com/office/drawing/2012/chart" uri="{CE6537A1-D6FC-4f65-9D91-7224C49458BB}"/>
                <c:ext xmlns:c16="http://schemas.microsoft.com/office/drawing/2014/chart" uri="{C3380CC4-5D6E-409C-BE32-E72D297353CC}">
                  <c16:uniqueId val="{00000001-269E-4ED6-8ED5-FE30AF2AD835}"/>
                </c:ext>
              </c:extLst>
            </c:dLbl>
            <c:dLbl>
              <c:idx val="2"/>
              <c:delete val="1"/>
              <c:extLst>
                <c:ext xmlns:c15="http://schemas.microsoft.com/office/drawing/2012/chart" uri="{CE6537A1-D6FC-4f65-9D91-7224C49458BB}"/>
                <c:ext xmlns:c16="http://schemas.microsoft.com/office/drawing/2014/chart" uri="{C3380CC4-5D6E-409C-BE32-E72D297353CC}">
                  <c16:uniqueId val="{00000002-269E-4ED6-8ED5-FE30AF2AD835}"/>
                </c:ext>
              </c:extLst>
            </c:dLbl>
            <c:dLbl>
              <c:idx val="3"/>
              <c:delete val="1"/>
              <c:extLst>
                <c:ext xmlns:c15="http://schemas.microsoft.com/office/drawing/2012/chart" uri="{CE6537A1-D6FC-4f65-9D91-7224C49458BB}"/>
                <c:ext xmlns:c16="http://schemas.microsoft.com/office/drawing/2014/chart" uri="{C3380CC4-5D6E-409C-BE32-E72D297353CC}">
                  <c16:uniqueId val="{00000003-269E-4ED6-8ED5-FE30AF2AD835}"/>
                </c:ext>
              </c:extLst>
            </c:dLbl>
            <c:dLbl>
              <c:idx val="4"/>
              <c:delete val="1"/>
              <c:extLst>
                <c:ext xmlns:c15="http://schemas.microsoft.com/office/drawing/2012/chart" uri="{CE6537A1-D6FC-4f65-9D91-7224C49458BB}"/>
                <c:ext xmlns:c16="http://schemas.microsoft.com/office/drawing/2014/chart" uri="{C3380CC4-5D6E-409C-BE32-E72D297353CC}">
                  <c16:uniqueId val="{00000004-269E-4ED6-8ED5-FE30AF2AD835}"/>
                </c:ext>
              </c:extLst>
            </c:dLbl>
            <c:dLbl>
              <c:idx val="5"/>
              <c:delete val="1"/>
              <c:extLst>
                <c:ext xmlns:c15="http://schemas.microsoft.com/office/drawing/2012/chart" uri="{CE6537A1-D6FC-4f65-9D91-7224C49458BB}"/>
                <c:ext xmlns:c16="http://schemas.microsoft.com/office/drawing/2014/chart" uri="{C3380CC4-5D6E-409C-BE32-E72D297353CC}">
                  <c16:uniqueId val="{00000005-269E-4ED6-8ED5-FE30AF2AD835}"/>
                </c:ext>
              </c:extLst>
            </c:dLbl>
            <c:dLbl>
              <c:idx val="6"/>
              <c:delete val="1"/>
              <c:extLst>
                <c:ext xmlns:c15="http://schemas.microsoft.com/office/drawing/2012/chart" uri="{CE6537A1-D6FC-4f65-9D91-7224C49458BB}"/>
                <c:ext xmlns:c16="http://schemas.microsoft.com/office/drawing/2014/chart" uri="{C3380CC4-5D6E-409C-BE32-E72D297353CC}">
                  <c16:uniqueId val="{00000006-269E-4ED6-8ED5-FE30AF2AD835}"/>
                </c:ext>
              </c:extLst>
            </c:dLbl>
            <c:dLbl>
              <c:idx val="7"/>
              <c:delete val="1"/>
              <c:extLst>
                <c:ext xmlns:c15="http://schemas.microsoft.com/office/drawing/2012/chart" uri="{CE6537A1-D6FC-4f65-9D91-7224C49458BB}"/>
                <c:ext xmlns:c16="http://schemas.microsoft.com/office/drawing/2014/chart" uri="{C3380CC4-5D6E-409C-BE32-E72D297353CC}">
                  <c16:uniqueId val="{00000007-269E-4ED6-8ED5-FE30AF2AD835}"/>
                </c:ext>
              </c:extLst>
            </c:dLbl>
            <c:dLbl>
              <c:idx val="8"/>
              <c:layout>
                <c:manualLayout>
                  <c:x val="-0.77820821936549223"/>
                  <c:y val="-4.43793036917151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69E-4ED6-8ED5-FE30AF2AD835}"/>
                </c:ext>
              </c:extLst>
            </c:dLbl>
            <c:spPr>
              <a:solidFill>
                <a:schemeClr val="accent5">
                  <a:lumMod val="60000"/>
                  <a:lumOff val="40000"/>
                </a:schemeClr>
              </a:solidFill>
              <a:ln>
                <a:noFill/>
              </a:ln>
            </c:spPr>
            <c:txPr>
              <a:bodyPr rot="0" vert="horz"/>
              <a:lstStyle/>
              <a:p>
                <a:pPr>
                  <a:defRPr sz="1200">
                    <a:latin typeface="Arial Narrow" panose="020B060602020203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'[1]12 - Population'!$S$31:$S$39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'12 - Population'!$R$30:$R$38</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9-269E-4ED6-8ED5-FE30AF2AD835}"/>
            </c:ext>
          </c:extLst>
        </c:ser>
        <c:ser>
          <c:idx val="1"/>
          <c:order val="1"/>
          <c:tx>
            <c:strRef>
              <c:f>'12 - Population'!$S$29</c:f>
              <c:strCache>
                <c:ptCount val="1"/>
                <c:pt idx="0">
                  <c:v>20 to 54</c:v>
                </c:pt>
              </c:strCache>
            </c:strRef>
          </c:tx>
          <c:spPr>
            <a:ln w="34925">
              <a:solidFill>
                <a:srgbClr val="00B050"/>
              </a:solidFill>
            </a:ln>
          </c:spPr>
          <c:marker>
            <c:symbol val="circle"/>
            <c:size val="5"/>
            <c:spPr>
              <a:solidFill>
                <a:srgbClr val="00B050"/>
              </a:solidFill>
              <a:ln>
                <a:solidFill>
                  <a:schemeClr val="tx1"/>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A-269E-4ED6-8ED5-FE30AF2AD835}"/>
                </c:ext>
              </c:extLst>
            </c:dLbl>
            <c:dLbl>
              <c:idx val="1"/>
              <c:delete val="1"/>
              <c:extLst>
                <c:ext xmlns:c15="http://schemas.microsoft.com/office/drawing/2012/chart" uri="{CE6537A1-D6FC-4f65-9D91-7224C49458BB}"/>
                <c:ext xmlns:c16="http://schemas.microsoft.com/office/drawing/2014/chart" uri="{C3380CC4-5D6E-409C-BE32-E72D297353CC}">
                  <c16:uniqueId val="{0000000B-269E-4ED6-8ED5-FE30AF2AD835}"/>
                </c:ext>
              </c:extLst>
            </c:dLbl>
            <c:dLbl>
              <c:idx val="2"/>
              <c:delete val="1"/>
              <c:extLst>
                <c:ext xmlns:c15="http://schemas.microsoft.com/office/drawing/2012/chart" uri="{CE6537A1-D6FC-4f65-9D91-7224C49458BB}"/>
                <c:ext xmlns:c16="http://schemas.microsoft.com/office/drawing/2014/chart" uri="{C3380CC4-5D6E-409C-BE32-E72D297353CC}">
                  <c16:uniqueId val="{0000000C-269E-4ED6-8ED5-FE30AF2AD835}"/>
                </c:ext>
              </c:extLst>
            </c:dLbl>
            <c:dLbl>
              <c:idx val="3"/>
              <c:delete val="1"/>
              <c:extLst>
                <c:ext xmlns:c15="http://schemas.microsoft.com/office/drawing/2012/chart" uri="{CE6537A1-D6FC-4f65-9D91-7224C49458BB}"/>
                <c:ext xmlns:c16="http://schemas.microsoft.com/office/drawing/2014/chart" uri="{C3380CC4-5D6E-409C-BE32-E72D297353CC}">
                  <c16:uniqueId val="{0000000D-269E-4ED6-8ED5-FE30AF2AD835}"/>
                </c:ext>
              </c:extLst>
            </c:dLbl>
            <c:dLbl>
              <c:idx val="4"/>
              <c:delete val="1"/>
              <c:extLst>
                <c:ext xmlns:c15="http://schemas.microsoft.com/office/drawing/2012/chart" uri="{CE6537A1-D6FC-4f65-9D91-7224C49458BB}"/>
                <c:ext xmlns:c16="http://schemas.microsoft.com/office/drawing/2014/chart" uri="{C3380CC4-5D6E-409C-BE32-E72D297353CC}">
                  <c16:uniqueId val="{0000000E-269E-4ED6-8ED5-FE30AF2AD835}"/>
                </c:ext>
              </c:extLst>
            </c:dLbl>
            <c:dLbl>
              <c:idx val="5"/>
              <c:delete val="1"/>
              <c:extLst>
                <c:ext xmlns:c15="http://schemas.microsoft.com/office/drawing/2012/chart" uri="{CE6537A1-D6FC-4f65-9D91-7224C49458BB}"/>
                <c:ext xmlns:c16="http://schemas.microsoft.com/office/drawing/2014/chart" uri="{C3380CC4-5D6E-409C-BE32-E72D297353CC}">
                  <c16:uniqueId val="{0000000F-269E-4ED6-8ED5-FE30AF2AD835}"/>
                </c:ext>
              </c:extLst>
            </c:dLbl>
            <c:dLbl>
              <c:idx val="6"/>
              <c:delete val="1"/>
              <c:extLst>
                <c:ext xmlns:c15="http://schemas.microsoft.com/office/drawing/2012/chart" uri="{CE6537A1-D6FC-4f65-9D91-7224C49458BB}"/>
                <c:ext xmlns:c16="http://schemas.microsoft.com/office/drawing/2014/chart" uri="{C3380CC4-5D6E-409C-BE32-E72D297353CC}">
                  <c16:uniqueId val="{00000010-269E-4ED6-8ED5-FE30AF2AD835}"/>
                </c:ext>
              </c:extLst>
            </c:dLbl>
            <c:dLbl>
              <c:idx val="7"/>
              <c:delete val="1"/>
              <c:extLst>
                <c:ext xmlns:c15="http://schemas.microsoft.com/office/drawing/2012/chart" uri="{CE6537A1-D6FC-4f65-9D91-7224C49458BB}"/>
                <c:ext xmlns:c16="http://schemas.microsoft.com/office/drawing/2014/chart" uri="{C3380CC4-5D6E-409C-BE32-E72D297353CC}">
                  <c16:uniqueId val="{00000011-269E-4ED6-8ED5-FE30AF2AD835}"/>
                </c:ext>
              </c:extLst>
            </c:dLbl>
            <c:dLbl>
              <c:idx val="8"/>
              <c:layout>
                <c:manualLayout>
                  <c:x val="-0.79429003136066811"/>
                  <c:y val="-3.8498138032833563E-2"/>
                </c:manualLayout>
              </c:layout>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269E-4ED6-8ED5-FE30AF2AD835}"/>
                </c:ext>
              </c:extLst>
            </c:dLbl>
            <c:spPr>
              <a:solidFill>
                <a:srgbClr val="00B050">
                  <a:alpha val="23000"/>
                </a:srgbClr>
              </a:solidFill>
              <a:ln>
                <a:noFill/>
              </a:ln>
            </c:spPr>
            <c:txPr>
              <a:bodyPr rot="0" vert="horz"/>
              <a:lstStyle/>
              <a:p>
                <a:pPr>
                  <a:defRPr sz="1200">
                    <a:latin typeface="Arial Narrow" panose="020B0606020202030204" pitchFamily="34" charset="0"/>
                  </a:defRPr>
                </a:pPr>
                <a:endParaRPr lang="en-US"/>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'[1]12 - Population'!$S$31:$S$39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'12 - Population'!$S$30:$S$38</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13-269E-4ED6-8ED5-FE30AF2AD835}"/>
            </c:ext>
          </c:extLst>
        </c:ser>
        <c:ser>
          <c:idx val="2"/>
          <c:order val="2"/>
          <c:tx>
            <c:strRef>
              <c:f>'12 - Population'!$T$29</c:f>
              <c:strCache>
                <c:ptCount val="1"/>
                <c:pt idx="0">
                  <c:v>55 to 64</c:v>
                </c:pt>
              </c:strCache>
            </c:strRef>
          </c:tx>
          <c:spPr>
            <a:ln w="34925">
              <a:solidFill>
                <a:schemeClr val="accent6">
                  <a:lumMod val="75000"/>
                </a:schemeClr>
              </a:solidFill>
            </a:ln>
          </c:spPr>
          <c:marker>
            <c:symbol val="diamond"/>
            <c:size val="6"/>
            <c:spPr>
              <a:solidFill>
                <a:schemeClr val="accent6">
                  <a:lumMod val="75000"/>
                </a:schemeClr>
              </a:solidFill>
              <a:ln>
                <a:solidFill>
                  <a:schemeClr val="tx1"/>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4-269E-4ED6-8ED5-FE30AF2AD835}"/>
                </c:ext>
              </c:extLst>
            </c:dLbl>
            <c:dLbl>
              <c:idx val="1"/>
              <c:delete val="1"/>
              <c:extLst>
                <c:ext xmlns:c15="http://schemas.microsoft.com/office/drawing/2012/chart" uri="{CE6537A1-D6FC-4f65-9D91-7224C49458BB}"/>
                <c:ext xmlns:c16="http://schemas.microsoft.com/office/drawing/2014/chart" uri="{C3380CC4-5D6E-409C-BE32-E72D297353CC}">
                  <c16:uniqueId val="{00000015-269E-4ED6-8ED5-FE30AF2AD835}"/>
                </c:ext>
              </c:extLst>
            </c:dLbl>
            <c:dLbl>
              <c:idx val="2"/>
              <c:delete val="1"/>
              <c:extLst>
                <c:ext xmlns:c15="http://schemas.microsoft.com/office/drawing/2012/chart" uri="{CE6537A1-D6FC-4f65-9D91-7224C49458BB}"/>
                <c:ext xmlns:c16="http://schemas.microsoft.com/office/drawing/2014/chart" uri="{C3380CC4-5D6E-409C-BE32-E72D297353CC}">
                  <c16:uniqueId val="{00000016-269E-4ED6-8ED5-FE30AF2AD835}"/>
                </c:ext>
              </c:extLst>
            </c:dLbl>
            <c:dLbl>
              <c:idx val="3"/>
              <c:delete val="1"/>
              <c:extLst>
                <c:ext xmlns:c15="http://schemas.microsoft.com/office/drawing/2012/chart" uri="{CE6537A1-D6FC-4f65-9D91-7224C49458BB}"/>
                <c:ext xmlns:c16="http://schemas.microsoft.com/office/drawing/2014/chart" uri="{C3380CC4-5D6E-409C-BE32-E72D297353CC}">
                  <c16:uniqueId val="{00000017-269E-4ED6-8ED5-FE30AF2AD835}"/>
                </c:ext>
              </c:extLst>
            </c:dLbl>
            <c:dLbl>
              <c:idx val="4"/>
              <c:delete val="1"/>
              <c:extLst>
                <c:ext xmlns:c15="http://schemas.microsoft.com/office/drawing/2012/chart" uri="{CE6537A1-D6FC-4f65-9D91-7224C49458BB}"/>
                <c:ext xmlns:c16="http://schemas.microsoft.com/office/drawing/2014/chart" uri="{C3380CC4-5D6E-409C-BE32-E72D297353CC}">
                  <c16:uniqueId val="{00000018-269E-4ED6-8ED5-FE30AF2AD835}"/>
                </c:ext>
              </c:extLst>
            </c:dLbl>
            <c:dLbl>
              <c:idx val="5"/>
              <c:delete val="1"/>
              <c:extLst>
                <c:ext xmlns:c15="http://schemas.microsoft.com/office/drawing/2012/chart" uri="{CE6537A1-D6FC-4f65-9D91-7224C49458BB}"/>
                <c:ext xmlns:c16="http://schemas.microsoft.com/office/drawing/2014/chart" uri="{C3380CC4-5D6E-409C-BE32-E72D297353CC}">
                  <c16:uniqueId val="{00000019-269E-4ED6-8ED5-FE30AF2AD835}"/>
                </c:ext>
              </c:extLst>
            </c:dLbl>
            <c:dLbl>
              <c:idx val="6"/>
              <c:delete val="1"/>
              <c:extLst>
                <c:ext xmlns:c15="http://schemas.microsoft.com/office/drawing/2012/chart" uri="{CE6537A1-D6FC-4f65-9D91-7224C49458BB}"/>
                <c:ext xmlns:c16="http://schemas.microsoft.com/office/drawing/2014/chart" uri="{C3380CC4-5D6E-409C-BE32-E72D297353CC}">
                  <c16:uniqueId val="{0000001A-269E-4ED6-8ED5-FE30AF2AD835}"/>
                </c:ext>
              </c:extLst>
            </c:dLbl>
            <c:dLbl>
              <c:idx val="7"/>
              <c:delete val="1"/>
              <c:extLst>
                <c:ext xmlns:c15="http://schemas.microsoft.com/office/drawing/2012/chart" uri="{CE6537A1-D6FC-4f65-9D91-7224C49458BB}"/>
                <c:ext xmlns:c16="http://schemas.microsoft.com/office/drawing/2014/chart" uri="{C3380CC4-5D6E-409C-BE32-E72D297353CC}">
                  <c16:uniqueId val="{0000001B-269E-4ED6-8ED5-FE30AF2AD835}"/>
                </c:ext>
              </c:extLst>
            </c:dLbl>
            <c:dLbl>
              <c:idx val="8"/>
              <c:layout>
                <c:manualLayout>
                  <c:x val="-0.80463080492807759"/>
                  <c:y val="0.1509570211522467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269E-4ED6-8ED5-FE30AF2AD835}"/>
                </c:ext>
              </c:extLst>
            </c:dLbl>
            <c:spPr>
              <a:solidFill>
                <a:schemeClr val="accent6"/>
              </a:solidFill>
              <a:ln>
                <a:noFill/>
              </a:ln>
            </c:spPr>
            <c:txPr>
              <a:bodyPr rot="0" vert="horz"/>
              <a:lstStyle/>
              <a:p>
                <a:pPr>
                  <a:defRPr sz="1200">
                    <a:latin typeface="Arial Narrow" panose="020B060602020203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'[1]12 - Population'!$S$31:$S$39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'12 - Population'!$T$30:$T$38</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1D-269E-4ED6-8ED5-FE30AF2AD835}"/>
            </c:ext>
          </c:extLst>
        </c:ser>
        <c:ser>
          <c:idx val="3"/>
          <c:order val="3"/>
          <c:tx>
            <c:v>65 and older</c:v>
          </c:tx>
          <c:spPr>
            <a:ln w="34925">
              <a:solidFill>
                <a:srgbClr val="C00000"/>
              </a:solidFill>
            </a:ln>
          </c:spPr>
          <c:marker>
            <c:symbol val="triangle"/>
            <c:size val="7"/>
            <c:spPr>
              <a:solidFill>
                <a:srgbClr val="FF0000"/>
              </a:solidFill>
              <a:ln>
                <a:solidFill>
                  <a:schemeClr val="tx1"/>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E-269E-4ED6-8ED5-FE30AF2AD835}"/>
                </c:ext>
              </c:extLst>
            </c:dLbl>
            <c:dLbl>
              <c:idx val="1"/>
              <c:delete val="1"/>
              <c:extLst>
                <c:ext xmlns:c15="http://schemas.microsoft.com/office/drawing/2012/chart" uri="{CE6537A1-D6FC-4f65-9D91-7224C49458BB}"/>
                <c:ext xmlns:c16="http://schemas.microsoft.com/office/drawing/2014/chart" uri="{C3380CC4-5D6E-409C-BE32-E72D297353CC}">
                  <c16:uniqueId val="{0000001F-269E-4ED6-8ED5-FE30AF2AD835}"/>
                </c:ext>
              </c:extLst>
            </c:dLbl>
            <c:dLbl>
              <c:idx val="2"/>
              <c:delete val="1"/>
              <c:extLst>
                <c:ext xmlns:c15="http://schemas.microsoft.com/office/drawing/2012/chart" uri="{CE6537A1-D6FC-4f65-9D91-7224C49458BB}"/>
                <c:ext xmlns:c16="http://schemas.microsoft.com/office/drawing/2014/chart" uri="{C3380CC4-5D6E-409C-BE32-E72D297353CC}">
                  <c16:uniqueId val="{00000020-269E-4ED6-8ED5-FE30AF2AD835}"/>
                </c:ext>
              </c:extLst>
            </c:dLbl>
            <c:dLbl>
              <c:idx val="3"/>
              <c:delete val="1"/>
              <c:extLst>
                <c:ext xmlns:c15="http://schemas.microsoft.com/office/drawing/2012/chart" uri="{CE6537A1-D6FC-4f65-9D91-7224C49458BB}"/>
                <c:ext xmlns:c16="http://schemas.microsoft.com/office/drawing/2014/chart" uri="{C3380CC4-5D6E-409C-BE32-E72D297353CC}">
                  <c16:uniqueId val="{00000021-269E-4ED6-8ED5-FE30AF2AD835}"/>
                </c:ext>
              </c:extLst>
            </c:dLbl>
            <c:dLbl>
              <c:idx val="4"/>
              <c:delete val="1"/>
              <c:extLst>
                <c:ext xmlns:c15="http://schemas.microsoft.com/office/drawing/2012/chart" uri="{CE6537A1-D6FC-4f65-9D91-7224C49458BB}"/>
                <c:ext xmlns:c16="http://schemas.microsoft.com/office/drawing/2014/chart" uri="{C3380CC4-5D6E-409C-BE32-E72D297353CC}">
                  <c16:uniqueId val="{00000022-269E-4ED6-8ED5-FE30AF2AD835}"/>
                </c:ext>
              </c:extLst>
            </c:dLbl>
            <c:dLbl>
              <c:idx val="5"/>
              <c:delete val="1"/>
              <c:extLst>
                <c:ext xmlns:c15="http://schemas.microsoft.com/office/drawing/2012/chart" uri="{CE6537A1-D6FC-4f65-9D91-7224C49458BB}"/>
                <c:ext xmlns:c16="http://schemas.microsoft.com/office/drawing/2014/chart" uri="{C3380CC4-5D6E-409C-BE32-E72D297353CC}">
                  <c16:uniqueId val="{00000023-269E-4ED6-8ED5-FE30AF2AD835}"/>
                </c:ext>
              </c:extLst>
            </c:dLbl>
            <c:dLbl>
              <c:idx val="6"/>
              <c:delete val="1"/>
              <c:extLst>
                <c:ext xmlns:c15="http://schemas.microsoft.com/office/drawing/2012/chart" uri="{CE6537A1-D6FC-4f65-9D91-7224C49458BB}"/>
                <c:ext xmlns:c16="http://schemas.microsoft.com/office/drawing/2014/chart" uri="{C3380CC4-5D6E-409C-BE32-E72D297353CC}">
                  <c16:uniqueId val="{00000024-269E-4ED6-8ED5-FE30AF2AD835}"/>
                </c:ext>
              </c:extLst>
            </c:dLbl>
            <c:dLbl>
              <c:idx val="7"/>
              <c:delete val="1"/>
              <c:extLst>
                <c:ext xmlns:c15="http://schemas.microsoft.com/office/drawing/2012/chart" uri="{CE6537A1-D6FC-4f65-9D91-7224C49458BB}"/>
                <c:ext xmlns:c16="http://schemas.microsoft.com/office/drawing/2014/chart" uri="{C3380CC4-5D6E-409C-BE32-E72D297353CC}">
                  <c16:uniqueId val="{00000025-269E-4ED6-8ED5-FE30AF2AD835}"/>
                </c:ext>
              </c:extLst>
            </c:dLbl>
            <c:dLbl>
              <c:idx val="8"/>
              <c:layout>
                <c:manualLayout>
                  <c:x val="-0.75257372601880612"/>
                  <c:y val="3.5789481571395387E-2"/>
                </c:manualLayout>
              </c:layout>
              <c:tx>
                <c:rich>
                  <a:bodyPr/>
                  <a:lstStyle/>
                  <a:p>
                    <a:r>
                      <a:rPr lang="en-US"/>
                      <a:t>65 and older</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269E-4ED6-8ED5-FE30AF2AD835}"/>
                </c:ext>
              </c:extLst>
            </c:dLbl>
            <c:spPr>
              <a:solidFill>
                <a:schemeClr val="accent2">
                  <a:lumMod val="60000"/>
                  <a:lumOff val="40000"/>
                </a:schemeClr>
              </a:solidFill>
              <a:ln>
                <a:noFill/>
              </a:ln>
            </c:spPr>
            <c:txPr>
              <a:bodyPr rot="0" vert="horz"/>
              <a:lstStyle/>
              <a:p>
                <a:pPr>
                  <a:defRPr sz="1200" b="0">
                    <a:latin typeface="Arial Narrow" panose="020B060602020203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'[1]12 - Population'!$S$31:$S$39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'12 - Population'!$U$30:$U$38</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27-269E-4ED6-8ED5-FE30AF2AD835}"/>
            </c:ext>
          </c:extLst>
        </c:ser>
        <c:dLbls>
          <c:showLegendKey val="0"/>
          <c:showVal val="0"/>
          <c:showCatName val="0"/>
          <c:showSerName val="0"/>
          <c:showPercent val="0"/>
          <c:showBubbleSize val="0"/>
        </c:dLbls>
        <c:marker val="1"/>
        <c:smooth val="0"/>
        <c:axId val="102903808"/>
        <c:axId val="102905344"/>
      </c:lineChart>
      <c:catAx>
        <c:axId val="10290380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600" b="1">
                <a:latin typeface="Arial Narrow" panose="020B0606020202030204" pitchFamily="34" charset="0"/>
              </a:defRPr>
            </a:pPr>
            <a:endParaRPr lang="en-US"/>
          </a:p>
        </c:txPr>
        <c:crossAx val="102905344"/>
        <c:crosses val="autoZero"/>
        <c:auto val="1"/>
        <c:lblAlgn val="ctr"/>
        <c:lblOffset val="100"/>
        <c:noMultiLvlLbl val="0"/>
      </c:catAx>
      <c:valAx>
        <c:axId val="102905344"/>
        <c:scaling>
          <c:orientation val="minMax"/>
          <c:min val="0"/>
        </c:scaling>
        <c:delete val="0"/>
        <c:axPos val="l"/>
        <c:numFmt formatCode="0%" sourceLinked="0"/>
        <c:majorTickMark val="out"/>
        <c:minorTickMark val="none"/>
        <c:tickLblPos val="nextTo"/>
        <c:spPr>
          <a:ln w="25400">
            <a:solidFill>
              <a:schemeClr val="tx1"/>
            </a:solidFill>
          </a:ln>
        </c:spPr>
        <c:txPr>
          <a:bodyPr rot="0" vert="horz" anchor="ctr" anchorCtr="0"/>
          <a:lstStyle/>
          <a:p>
            <a:pPr>
              <a:defRPr sz="1400" b="1">
                <a:latin typeface="Arial Narrow" panose="020B0606020202030204" pitchFamily="34" charset="0"/>
              </a:defRPr>
            </a:pPr>
            <a:endParaRPr lang="en-US"/>
          </a:p>
        </c:txPr>
        <c:crossAx val="102903808"/>
        <c:crosses val="autoZero"/>
        <c:crossBetween val="between"/>
        <c:majorUnit val="0.1"/>
      </c:valAx>
      <c:spPr>
        <a:noFill/>
      </c:spPr>
    </c:plotArea>
    <c:plotVisOnly val="1"/>
    <c:dispBlanksAs val="zero"/>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School Enrollment</a:t>
            </a:r>
            <a:r>
              <a:rPr lang="en-US" sz="1400" baseline="0">
                <a:latin typeface="Arial" panose="020B0604020202020204" pitchFamily="34" charset="0"/>
                <a:cs typeface="Arial" panose="020B0604020202020204" pitchFamily="34" charset="0"/>
              </a:rPr>
              <a:t> as a Percentage  of Total Population</a:t>
            </a:r>
          </a:p>
        </c:rich>
      </c:tx>
      <c:layout>
        <c:manualLayout>
          <c:xMode val="edge"/>
          <c:yMode val="edge"/>
          <c:x val="6.2993185921048508E-2"/>
          <c:y val="1.2173589512600733E-2"/>
        </c:manualLayout>
      </c:layout>
      <c:overlay val="1"/>
    </c:title>
    <c:autoTitleDeleted val="0"/>
    <c:plotArea>
      <c:layout>
        <c:manualLayout>
          <c:layoutTarget val="inner"/>
          <c:xMode val="edge"/>
          <c:yMode val="edge"/>
          <c:x val="6.5023591732480401E-2"/>
          <c:y val="8.0209422604387348E-2"/>
          <c:w val="0.90554001690448616"/>
          <c:h val="0.74356878917098723"/>
        </c:manualLayout>
      </c:layout>
      <c:areaChart>
        <c:grouping val="standard"/>
        <c:varyColors val="0"/>
        <c:ser>
          <c:idx val="1"/>
          <c:order val="0"/>
          <c:tx>
            <c:v>Total Enrollment</c:v>
          </c:tx>
          <c:spPr>
            <a:solidFill>
              <a:srgbClr val="C00000">
                <a:alpha val="65000"/>
              </a:srgbClr>
            </a:solidFill>
            <a:ln>
              <a:solidFill>
                <a:srgbClr val="C00000"/>
              </a:solidFill>
            </a:ln>
          </c:spPr>
          <c:cat>
            <c:numRef>
              <c:f>'[1]12 - Population'!$I$29:$I$39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'12 - Population'!$K$30:$K$40</c:f>
              <c:numCache>
                <c:formatCode>#,##0_);\(#,##0\)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D9A-4801-8EE2-7C31C5CA393B}"/>
            </c:ext>
          </c:extLst>
        </c:ser>
        <c:dLbls>
          <c:showLegendKey val="0"/>
          <c:showVal val="0"/>
          <c:showCatName val="0"/>
          <c:showSerName val="0"/>
          <c:showPercent val="0"/>
          <c:showBubbleSize val="0"/>
        </c:dLbls>
        <c:axId val="102973824"/>
        <c:axId val="102972032"/>
      </c:areaChart>
      <c:lineChart>
        <c:grouping val="standard"/>
        <c:varyColors val="0"/>
        <c:ser>
          <c:idx val="0"/>
          <c:order val="1"/>
          <c:tx>
            <c:strRef>
              <c:f>'12 - Population'!$L$29</c:f>
              <c:strCache>
                <c:ptCount val="1"/>
                <c:pt idx="0">
                  <c:v>Enrollment as % Population</c:v>
                </c:pt>
              </c:strCache>
            </c:strRef>
          </c:tx>
          <c:spPr>
            <a:ln w="38100">
              <a:solidFill>
                <a:schemeClr val="tx2"/>
              </a:solidFill>
            </a:ln>
          </c:spPr>
          <c:marker>
            <c:spPr>
              <a:solidFill>
                <a:schemeClr val="accent5">
                  <a:lumMod val="75000"/>
                </a:schemeClr>
              </a:solidFill>
              <a:ln>
                <a:solidFill>
                  <a:schemeClr val="tx1"/>
                </a:solidFill>
              </a:ln>
            </c:spPr>
          </c:marker>
          <c:cat>
            <c:numRef>
              <c:f>'[1]12 - Population'!$I$29:$I$39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'12 - Population'!$L$30:$L$40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B261-4570-85F0-6051619BA062}"/>
            </c:ext>
          </c:extLst>
        </c:ser>
        <c:dLbls>
          <c:showLegendKey val="0"/>
          <c:showVal val="0"/>
          <c:showCatName val="0"/>
          <c:showSerName val="0"/>
          <c:showPercent val="0"/>
          <c:showBubbleSize val="0"/>
        </c:dLbls>
        <c:marker val="1"/>
        <c:smooth val="0"/>
        <c:axId val="102956032"/>
        <c:axId val="102970496"/>
      </c:lineChart>
      <c:catAx>
        <c:axId val="102956032"/>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102970496"/>
        <c:crosses val="autoZero"/>
        <c:auto val="1"/>
        <c:lblAlgn val="ctr"/>
        <c:lblOffset val="100"/>
        <c:noMultiLvlLbl val="0"/>
      </c:catAx>
      <c:valAx>
        <c:axId val="102970496"/>
        <c:scaling>
          <c:orientation val="minMax"/>
          <c:min val="6.0000000000000012E-2"/>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102956032"/>
        <c:crosses val="autoZero"/>
        <c:crossBetween val="between"/>
        <c:majorUnit val="2.0000000000000004E-2"/>
      </c:valAx>
      <c:valAx>
        <c:axId val="102972032"/>
        <c:scaling>
          <c:orientation val="minMax"/>
        </c:scaling>
        <c:delete val="0"/>
        <c:axPos val="r"/>
        <c:numFmt formatCode="#,##0_);\(#,##0\)" sourceLinked="1"/>
        <c:majorTickMark val="out"/>
        <c:minorTickMark val="none"/>
        <c:tickLblPos val="nextTo"/>
        <c:spPr>
          <a:ln w="25400">
            <a:solidFill>
              <a:schemeClr val="tx2">
                <a:lumMod val="60000"/>
                <a:lumOff val="40000"/>
              </a:schemeClr>
            </a:solidFill>
          </a:ln>
        </c:spPr>
        <c:txPr>
          <a:bodyPr/>
          <a:lstStyle/>
          <a:p>
            <a:pPr>
              <a:defRPr sz="1400" b="1">
                <a:solidFill>
                  <a:srgbClr val="0070C0"/>
                </a:solidFill>
                <a:latin typeface="Arial Narrow" panose="020B0606020202030204" pitchFamily="34" charset="0"/>
              </a:defRPr>
            </a:pPr>
            <a:endParaRPr lang="en-US"/>
          </a:p>
        </c:txPr>
        <c:crossAx val="102973824"/>
        <c:crosses val="max"/>
        <c:crossBetween val="between"/>
      </c:valAx>
      <c:catAx>
        <c:axId val="102973824"/>
        <c:scaling>
          <c:orientation val="minMax"/>
        </c:scaling>
        <c:delete val="1"/>
        <c:axPos val="b"/>
        <c:numFmt formatCode="General" sourceLinked="1"/>
        <c:majorTickMark val="out"/>
        <c:minorTickMark val="none"/>
        <c:tickLblPos val="nextTo"/>
        <c:crossAx val="102972032"/>
        <c:crosses val="autoZero"/>
        <c:auto val="1"/>
        <c:lblAlgn val="ctr"/>
        <c:lblOffset val="100"/>
        <c:noMultiLvlLbl val="0"/>
      </c:catAx>
      <c:spPr>
        <a:noFill/>
      </c:spPr>
    </c:plotArea>
    <c:legend>
      <c:legendPos val="b"/>
      <c:layout>
        <c:manualLayout>
          <c:xMode val="edge"/>
          <c:yMode val="edge"/>
          <c:x val="1.6157844793577958E-2"/>
          <c:y val="0.9307622978645157"/>
          <c:w val="0.97147060971919308"/>
          <c:h val="6.7427797977523421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Total Revenues Related to Economic Growth</a:t>
            </a:r>
          </a:p>
        </c:rich>
      </c:tx>
      <c:layout>
        <c:manualLayout>
          <c:xMode val="edge"/>
          <c:yMode val="edge"/>
          <c:x val="8.870805565510069E-2"/>
          <c:y val="5.9385641980967017E-3"/>
        </c:manualLayout>
      </c:layout>
      <c:overlay val="1"/>
    </c:title>
    <c:autoTitleDeleted val="0"/>
    <c:plotArea>
      <c:layout>
        <c:manualLayout>
          <c:layoutTarget val="inner"/>
          <c:xMode val="edge"/>
          <c:yMode val="edge"/>
          <c:x val="8.8207342319360213E-2"/>
          <c:y val="5.962476159498499E-2"/>
          <c:w val="0.88421309148457439"/>
          <c:h val="0.79722163904371868"/>
        </c:manualLayout>
      </c:layout>
      <c:areaChart>
        <c:grouping val="standard"/>
        <c:varyColors val="0"/>
        <c:ser>
          <c:idx val="0"/>
          <c:order val="0"/>
          <c:tx>
            <c:v>Nominal Revenues</c:v>
          </c:tx>
          <c:spPr>
            <a:gradFill>
              <a:gsLst>
                <a:gs pos="44000">
                  <a:schemeClr val="accent5">
                    <a:lumMod val="60000"/>
                    <a:lumOff val="40000"/>
                  </a:schemeClr>
                </a:gs>
                <a:gs pos="99000">
                  <a:schemeClr val="accent5">
                    <a:lumMod val="40000"/>
                    <a:lumOff val="60000"/>
                  </a:schemeClr>
                </a:gs>
                <a:gs pos="83000">
                  <a:schemeClr val="accent5">
                    <a:lumMod val="20000"/>
                    <a:lumOff val="80000"/>
                  </a:schemeClr>
                </a:gs>
              </a:gsLst>
              <a:lin ang="5400000" scaled="0"/>
            </a:gradFill>
            <a:ln>
              <a:solidFill>
                <a:schemeClr val="accent5">
                  <a:lumMod val="75000"/>
                </a:schemeClr>
              </a:solidFill>
            </a:ln>
          </c:spPr>
          <c:cat>
            <c:strRef>
              <c:f>'2 - Econ Growth Revenues'!$I$35:$I$45</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'2 - Econ Growth Revenues'!$R$35:$R$45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325-454E-B0BE-DCF5CD91EDB5}"/>
            </c:ext>
          </c:extLst>
        </c:ser>
        <c:ser>
          <c:idx val="1"/>
          <c:order val="1"/>
          <c:tx>
            <c:v>Constant Dollar Revenues</c:v>
          </c:tx>
          <c:spPr>
            <a:gradFill>
              <a:gsLst>
                <a:gs pos="24000">
                  <a:schemeClr val="tx2">
                    <a:lumMod val="60000"/>
                    <a:lumOff val="40000"/>
                  </a:schemeClr>
                </a:gs>
                <a:gs pos="98000">
                  <a:srgbClr val="9EBFE7"/>
                </a:gs>
                <a:gs pos="80000">
                  <a:schemeClr val="tx2">
                    <a:lumMod val="40000"/>
                    <a:lumOff val="60000"/>
                  </a:schemeClr>
                </a:gs>
              </a:gsLst>
              <a:lin ang="5400000" scaled="0"/>
            </a:gradFill>
            <a:ln w="25400">
              <a:solidFill>
                <a:schemeClr val="accent1"/>
              </a:solidFill>
            </a:ln>
          </c:spPr>
          <c:val>
            <c:numRef>
              <c:f>'2 - Econ Growth Revenues'!$U$35:$U$45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325-454E-B0BE-DCF5CD91EDB5}"/>
            </c:ext>
          </c:extLst>
        </c:ser>
        <c:dLbls>
          <c:showLegendKey val="0"/>
          <c:showVal val="0"/>
          <c:showCatName val="0"/>
          <c:showSerName val="0"/>
          <c:showPercent val="0"/>
          <c:showBubbleSize val="0"/>
        </c:dLbls>
        <c:axId val="99417088"/>
        <c:axId val="91296512"/>
      </c:areaChart>
      <c:catAx>
        <c:axId val="99417088"/>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1296512"/>
        <c:crosses val="autoZero"/>
        <c:auto val="1"/>
        <c:lblAlgn val="ctr"/>
        <c:lblOffset val="100"/>
        <c:noMultiLvlLbl val="0"/>
      </c:catAx>
      <c:valAx>
        <c:axId val="91296512"/>
        <c:scaling>
          <c:orientation val="minMax"/>
          <c:min val="2000000"/>
        </c:scaling>
        <c:delete val="0"/>
        <c:axPos val="l"/>
        <c:numFmt formatCode="&quot;$&quot;#,##0.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417088"/>
        <c:crosses val="autoZero"/>
        <c:crossBetween val="midCat"/>
        <c:majorUnit val="500000"/>
        <c:dispUnits>
          <c:builtInUnit val="millions"/>
          <c:dispUnitsLbl>
            <c:layout>
              <c:manualLayout>
                <c:xMode val="edge"/>
                <c:yMode val="edge"/>
                <c:x val="1.6613869040367423E-3"/>
                <c:y val="0.13327340558175751"/>
              </c:manualLayout>
            </c:layout>
            <c:txPr>
              <a:bodyPr/>
              <a:lstStyle/>
              <a:p>
                <a:pPr>
                  <a:defRPr sz="1200">
                    <a:latin typeface="Arial" panose="020B0604020202020204" pitchFamily="34" charset="0"/>
                    <a:cs typeface="Arial" panose="020B0604020202020204" pitchFamily="34" charset="0"/>
                  </a:defRPr>
                </a:pPr>
                <a:endParaRPr lang="en-US"/>
              </a:p>
            </c:txPr>
          </c:dispUnitsLbl>
        </c:dispUnits>
      </c:valAx>
      <c:spPr>
        <a:noFill/>
        <a:ln w="25400">
          <a:noFill/>
        </a:ln>
      </c:spPr>
    </c:plotArea>
    <c:legend>
      <c:legendPos val="b"/>
      <c:layout>
        <c:manualLayout>
          <c:xMode val="edge"/>
          <c:yMode val="edge"/>
          <c:x val="6.5402763108556708E-2"/>
          <c:y val="0.93020723371330283"/>
          <c:w val="0.86925614216923441"/>
          <c:h val="6.7868756091146759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Economic Growth Revenues by Source</a:t>
            </a:r>
          </a:p>
        </c:rich>
      </c:tx>
      <c:layout>
        <c:manualLayout>
          <c:xMode val="edge"/>
          <c:yMode val="edge"/>
          <c:x val="6.5368568820224585E-2"/>
          <c:y val="5.7296312749536213E-3"/>
        </c:manualLayout>
      </c:layout>
      <c:overlay val="1"/>
    </c:title>
    <c:autoTitleDeleted val="0"/>
    <c:plotArea>
      <c:layout>
        <c:manualLayout>
          <c:layoutTarget val="inner"/>
          <c:xMode val="edge"/>
          <c:yMode val="edge"/>
          <c:x val="6.7237728729422991E-2"/>
          <c:y val="5.1955935135770327E-2"/>
          <c:w val="0.90745721987896899"/>
          <c:h val="0.79204267061756162"/>
        </c:manualLayout>
      </c:layout>
      <c:areaChart>
        <c:grouping val="stacked"/>
        <c:varyColors val="0"/>
        <c:ser>
          <c:idx val="1"/>
          <c:order val="0"/>
          <c:tx>
            <c:strRef>
              <c:f>'2 - Econ Growth Revenues'!$L$34</c:f>
              <c:strCache>
                <c:ptCount val="1"/>
                <c:pt idx="0">
                  <c:v>Meals, Rooms, Other Excise</c:v>
                </c:pt>
              </c:strCache>
            </c:strRef>
          </c:tx>
          <c:spPr>
            <a:gradFill>
              <a:gsLst>
                <a:gs pos="31000">
                  <a:schemeClr val="accent2">
                    <a:lumMod val="75000"/>
                  </a:schemeClr>
                </a:gs>
                <a:gs pos="100000">
                  <a:schemeClr val="accent2">
                    <a:lumMod val="40000"/>
                    <a:lumOff val="60000"/>
                  </a:schemeClr>
                </a:gs>
                <a:gs pos="95000">
                  <a:schemeClr val="accent2">
                    <a:lumMod val="60000"/>
                    <a:lumOff val="40000"/>
                  </a:schemeClr>
                </a:gs>
              </a:gsLst>
              <a:lin ang="5400000" scaled="0"/>
            </a:gradFill>
            <a:ln w="25400">
              <a:solidFill>
                <a:schemeClr val="accent2">
                  <a:lumMod val="75000"/>
                </a:schemeClr>
              </a:solidFill>
            </a:ln>
          </c:spPr>
          <c:cat>
            <c:strRef>
              <c:f>'2 - Econ Growth Revenues'!$I$35:$I$45</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'2 - Econ Growth Revenues'!$L$35:$L$45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C8EB-41E1-9CA9-5B3B9B0AD4DF}"/>
            </c:ext>
          </c:extLst>
        </c:ser>
        <c:ser>
          <c:idx val="0"/>
          <c:order val="1"/>
          <c:tx>
            <c:strRef>
              <c:f>'2 - Econ Growth Revenues'!$K$34</c:f>
              <c:strCache>
                <c:ptCount val="1"/>
                <c:pt idx="0">
                  <c:v>Building-Related Fees and Permits</c:v>
                </c:pt>
              </c:strCache>
            </c:strRef>
          </c:tx>
          <c:spPr>
            <a:gradFill>
              <a:gsLst>
                <a:gs pos="35000">
                  <a:schemeClr val="tx2">
                    <a:lumMod val="60000"/>
                    <a:lumOff val="40000"/>
                  </a:schemeClr>
                </a:gs>
                <a:gs pos="100000">
                  <a:schemeClr val="tx2">
                    <a:lumMod val="20000"/>
                    <a:lumOff val="80000"/>
                  </a:schemeClr>
                </a:gs>
                <a:gs pos="57000">
                  <a:schemeClr val="tx2">
                    <a:lumMod val="40000"/>
                    <a:lumOff val="60000"/>
                  </a:schemeClr>
                </a:gs>
              </a:gsLst>
              <a:lin ang="5400000" scaled="0"/>
            </a:gradFill>
            <a:ln w="25400">
              <a:solidFill>
                <a:schemeClr val="accent5"/>
              </a:solidFill>
            </a:ln>
          </c:spPr>
          <c:cat>
            <c:strRef>
              <c:f>'2 - Econ Growth Revenues'!$I$35:$I$45</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'2 - Econ Growth Revenues'!$K$35:$K$45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C8EB-41E1-9CA9-5B3B9B0AD4DF}"/>
            </c:ext>
          </c:extLst>
        </c:ser>
        <c:ser>
          <c:idx val="3"/>
          <c:order val="2"/>
          <c:tx>
            <c:strRef>
              <c:f>'2 - Econ Growth Revenues'!$Q$34</c:f>
              <c:strCache>
                <c:ptCount val="1"/>
                <c:pt idx="0">
                  <c:v>Total New Growth</c:v>
                </c:pt>
              </c:strCache>
            </c:strRef>
          </c:tx>
          <c:spPr>
            <a:gradFill>
              <a:gsLst>
                <a:gs pos="0">
                  <a:schemeClr val="accent4">
                    <a:lumMod val="94000"/>
                    <a:lumOff val="6000"/>
                  </a:schemeClr>
                </a:gs>
                <a:gs pos="100000">
                  <a:schemeClr val="accent4">
                    <a:lumMod val="56000"/>
                    <a:lumOff val="44000"/>
                  </a:schemeClr>
                </a:gs>
                <a:gs pos="77000">
                  <a:schemeClr val="accent4">
                    <a:lumMod val="81000"/>
                    <a:lumOff val="19000"/>
                  </a:schemeClr>
                </a:gs>
              </a:gsLst>
              <a:lin ang="5400000" scaled="0"/>
            </a:gradFill>
            <a:ln w="25400">
              <a:solidFill>
                <a:schemeClr val="accent4">
                  <a:lumMod val="60000"/>
                  <a:lumOff val="40000"/>
                </a:schemeClr>
              </a:solidFill>
            </a:ln>
          </c:spPr>
          <c:cat>
            <c:strRef>
              <c:f>'2 - Econ Growth Revenues'!$I$35:$I$45</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'2 - Econ Growth Revenues'!$Q$35:$Q$45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C8EB-41E1-9CA9-5B3B9B0AD4DF}"/>
            </c:ext>
          </c:extLst>
        </c:ser>
        <c:ser>
          <c:idx val="2"/>
          <c:order val="3"/>
          <c:tx>
            <c:strRef>
              <c:f>'2 - Econ Growth Revenues'!$M$34</c:f>
              <c:strCache>
                <c:ptCount val="1"/>
                <c:pt idx="0">
                  <c:v>Motor Vehicle Excise</c:v>
                </c:pt>
              </c:strCache>
            </c:strRef>
          </c:tx>
          <c:spPr>
            <a:gradFill>
              <a:gsLst>
                <a:gs pos="31000">
                  <a:schemeClr val="accent3">
                    <a:lumMod val="75000"/>
                  </a:schemeClr>
                </a:gs>
                <a:gs pos="100000">
                  <a:schemeClr val="accent3">
                    <a:lumMod val="40000"/>
                    <a:lumOff val="60000"/>
                  </a:schemeClr>
                </a:gs>
                <a:gs pos="83000">
                  <a:schemeClr val="accent3">
                    <a:lumMod val="60000"/>
                    <a:lumOff val="40000"/>
                  </a:schemeClr>
                </a:gs>
              </a:gsLst>
              <a:lin ang="5400000" scaled="0"/>
            </a:gradFill>
            <a:ln w="25400">
              <a:solidFill>
                <a:schemeClr val="accent3">
                  <a:lumMod val="75000"/>
                </a:schemeClr>
              </a:solidFill>
            </a:ln>
          </c:spPr>
          <c:cat>
            <c:strRef>
              <c:f>'2 - Econ Growth Revenues'!$I$35:$I$45</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'2 - Econ Growth Revenues'!$M$35:$M$45</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C8EB-41E1-9CA9-5B3B9B0AD4DF}"/>
            </c:ext>
          </c:extLst>
        </c:ser>
        <c:dLbls>
          <c:showLegendKey val="0"/>
          <c:showVal val="0"/>
          <c:showCatName val="0"/>
          <c:showSerName val="0"/>
          <c:showPercent val="0"/>
          <c:showBubbleSize val="0"/>
        </c:dLbls>
        <c:axId val="91321472"/>
        <c:axId val="91323008"/>
      </c:areaChart>
      <c:catAx>
        <c:axId val="91321472"/>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1323008"/>
        <c:crosses val="autoZero"/>
        <c:auto val="1"/>
        <c:lblAlgn val="ctr"/>
        <c:lblOffset val="100"/>
        <c:noMultiLvlLbl val="0"/>
      </c:catAx>
      <c:valAx>
        <c:axId val="91323008"/>
        <c:scaling>
          <c:orientation val="minMax"/>
          <c:max val="4500000"/>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1321472"/>
        <c:crosses val="autoZero"/>
        <c:crossBetween val="midCat"/>
        <c:majorUnit val="1500000"/>
        <c:dispUnits>
          <c:builtInUnit val="millions"/>
          <c:dispUnitsLbl>
            <c:layout>
              <c:manualLayout>
                <c:xMode val="edge"/>
                <c:yMode val="edge"/>
                <c:x val="1.8588489415010685E-2"/>
                <c:y val="0.10890666368126378"/>
              </c:manualLayout>
            </c:layout>
            <c:txPr>
              <a:bodyPr/>
              <a:lstStyle/>
              <a:p>
                <a:pPr>
                  <a:defRPr sz="1200">
                    <a:latin typeface="Arial" panose="020B0604020202020204" pitchFamily="34" charset="0"/>
                    <a:cs typeface="Arial" panose="020B0604020202020204" pitchFamily="34" charset="0"/>
                  </a:defRPr>
                </a:pPr>
                <a:endParaRPr lang="en-US"/>
              </a:p>
            </c:txPr>
          </c:dispUnitsLbl>
        </c:dispUnits>
      </c:valAx>
      <c:spPr>
        <a:noFill/>
        <a:ln w="25400">
          <a:noFill/>
        </a:ln>
      </c:spPr>
    </c:plotArea>
    <c:legend>
      <c:legendPos val="b"/>
      <c:layout>
        <c:manualLayout>
          <c:xMode val="edge"/>
          <c:yMode val="edge"/>
          <c:x val="5.1876244486665354E-3"/>
          <c:y val="0.90597687980140718"/>
          <c:w val="0.9948123865747549"/>
          <c:h val="9.328828233336231E-2"/>
        </c:manualLayout>
      </c:layout>
      <c:overlay val="0"/>
      <c:txPr>
        <a:bodyPr/>
        <a:lstStyle/>
        <a:p>
          <a:pPr>
            <a:defRPr sz="1600">
              <a:latin typeface="Arial" panose="020B0604020202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State Aid </a:t>
            </a:r>
            <a:r>
              <a:rPr lang="en-US" sz="1400" baseline="0">
                <a:latin typeface="Arial" panose="020B0604020202020204" pitchFamily="34" charset="0"/>
                <a:cs typeface="Arial" panose="020B0604020202020204" pitchFamily="34" charset="0"/>
              </a:rPr>
              <a:t>as a Percentage of Net Operating Revenues (Constant Dollars)</a:t>
            </a:r>
          </a:p>
        </c:rich>
      </c:tx>
      <c:layout>
        <c:manualLayout>
          <c:xMode val="edge"/>
          <c:yMode val="edge"/>
          <c:x val="5.0710845873967667E-2"/>
          <c:y val="6.2558495509582321E-3"/>
        </c:manualLayout>
      </c:layout>
      <c:overlay val="0"/>
    </c:title>
    <c:autoTitleDeleted val="0"/>
    <c:plotArea>
      <c:layout>
        <c:manualLayout>
          <c:layoutTarget val="inner"/>
          <c:xMode val="edge"/>
          <c:yMode val="edge"/>
          <c:x val="5.4709582615630553E-2"/>
          <c:y val="6.5198298422794149E-2"/>
          <c:w val="0.93074912736511195"/>
          <c:h val="0.81811088169287249"/>
        </c:manualLayout>
      </c:layout>
      <c:lineChart>
        <c:grouping val="standard"/>
        <c:varyColors val="0"/>
        <c:ser>
          <c:idx val="0"/>
          <c:order val="0"/>
          <c:tx>
            <c:v>% Change from Prior Years</c:v>
          </c:tx>
          <c:spPr>
            <a:ln w="47625">
              <a:solidFill>
                <a:schemeClr val="tx2">
                  <a:lumMod val="60000"/>
                  <a:lumOff val="40000"/>
                </a:schemeClr>
              </a:solidFill>
            </a:ln>
          </c:spPr>
          <c:marker>
            <c:symbol val="diamond"/>
            <c:size val="9"/>
            <c:spPr>
              <a:solidFill>
                <a:schemeClr val="accent1"/>
              </a:solidFill>
              <a:ln>
                <a:solidFill>
                  <a:schemeClr val="tx1"/>
                </a:solidFill>
              </a:ln>
            </c:spPr>
          </c:marker>
          <c:dPt>
            <c:idx val="2"/>
            <c:bubble3D val="0"/>
            <c:extLst>
              <c:ext xmlns:c16="http://schemas.microsoft.com/office/drawing/2014/chart" uri="{C3380CC4-5D6E-409C-BE32-E72D297353CC}">
                <c16:uniqueId val="{00000000-A55A-45BE-AE29-251E949F8885}"/>
              </c:ext>
            </c:extLst>
          </c:dPt>
          <c:dPt>
            <c:idx val="3"/>
            <c:bubble3D val="0"/>
            <c:extLst>
              <c:ext xmlns:c16="http://schemas.microsoft.com/office/drawing/2014/chart" uri="{C3380CC4-5D6E-409C-BE32-E72D297353CC}">
                <c16:uniqueId val="{00000001-A55A-45BE-AE29-251E949F8885}"/>
              </c:ext>
            </c:extLst>
          </c:dPt>
          <c:dPt>
            <c:idx val="5"/>
            <c:bubble3D val="0"/>
            <c:extLst>
              <c:ext xmlns:c16="http://schemas.microsoft.com/office/drawing/2014/chart" uri="{C3380CC4-5D6E-409C-BE32-E72D297353CC}">
                <c16:uniqueId val="{00000002-A55A-45BE-AE29-251E949F8885}"/>
              </c:ext>
            </c:extLst>
          </c:dPt>
          <c:cat>
            <c:strRef>
              <c:f>'3 - State Aid'!$I$31:$I$41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'3 - State Aid'!$Q$31:$Q$41</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A55A-45BE-AE29-251E949F8885}"/>
            </c:ext>
          </c:extLst>
        </c:ser>
        <c:dLbls>
          <c:showLegendKey val="0"/>
          <c:showVal val="0"/>
          <c:showCatName val="0"/>
          <c:showSerName val="0"/>
          <c:showPercent val="0"/>
          <c:showBubbleSize val="0"/>
        </c:dLbls>
        <c:marker val="1"/>
        <c:smooth val="0"/>
        <c:axId val="99476992"/>
        <c:axId val="99478912"/>
      </c:lineChart>
      <c:catAx>
        <c:axId val="99476992"/>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9478912"/>
        <c:crosses val="autoZero"/>
        <c:auto val="1"/>
        <c:lblAlgn val="ctr"/>
        <c:lblOffset val="100"/>
        <c:noMultiLvlLbl val="0"/>
      </c:catAx>
      <c:valAx>
        <c:axId val="99478912"/>
        <c:scaling>
          <c:orientation val="minMax"/>
          <c:min val="0.16000000000000003"/>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476992"/>
        <c:crosses val="autoZero"/>
        <c:crossBetween val="between"/>
        <c:majorUnit val="4.0000000000000008E-2"/>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Net State</a:t>
            </a:r>
            <a:r>
              <a:rPr lang="en-US" sz="1400" baseline="0">
                <a:latin typeface="Arial" panose="020B0604020202020204" pitchFamily="34" charset="0"/>
                <a:cs typeface="Arial" panose="020B0604020202020204" pitchFamily="34" charset="0"/>
              </a:rPr>
              <a:t> Aid </a:t>
            </a:r>
            <a:endParaRPr lang="en-US" sz="1400">
              <a:latin typeface="Arial" panose="020B0604020202020204" pitchFamily="34" charset="0"/>
              <a:cs typeface="Arial" panose="020B0604020202020204" pitchFamily="34" charset="0"/>
            </a:endParaRPr>
          </a:p>
        </c:rich>
      </c:tx>
      <c:layout>
        <c:manualLayout>
          <c:xMode val="edge"/>
          <c:yMode val="edge"/>
          <c:x val="7.8516635958731665E-2"/>
          <c:y val="1.0478061558611657E-2"/>
        </c:manualLayout>
      </c:layout>
      <c:overlay val="1"/>
    </c:title>
    <c:autoTitleDeleted val="0"/>
    <c:plotArea>
      <c:layout>
        <c:manualLayout>
          <c:layoutTarget val="inner"/>
          <c:xMode val="edge"/>
          <c:yMode val="edge"/>
          <c:x val="6.9580797651623685E-2"/>
          <c:y val="6.5048342434602349E-2"/>
          <c:w val="0.90114879067988152"/>
          <c:h val="0.73922332400002078"/>
        </c:manualLayout>
      </c:layout>
      <c:areaChart>
        <c:grouping val="standard"/>
        <c:varyColors val="0"/>
        <c:ser>
          <c:idx val="1"/>
          <c:order val="0"/>
          <c:tx>
            <c:v>Nominal Revenues</c:v>
          </c:tx>
          <c:spPr>
            <a:gradFill>
              <a:gsLst>
                <a:gs pos="0">
                  <a:schemeClr val="accent5">
                    <a:lumMod val="60000"/>
                    <a:lumOff val="40000"/>
                  </a:schemeClr>
                </a:gs>
                <a:gs pos="50000">
                  <a:schemeClr val="accent5">
                    <a:lumMod val="60000"/>
                    <a:lumOff val="40000"/>
                  </a:schemeClr>
                </a:gs>
                <a:gs pos="100000">
                  <a:schemeClr val="accent5">
                    <a:lumMod val="20000"/>
                    <a:lumOff val="80000"/>
                  </a:schemeClr>
                </a:gs>
              </a:gsLst>
              <a:lin ang="5400000" scaled="0"/>
            </a:gradFill>
            <a:ln>
              <a:solidFill>
                <a:schemeClr val="tx1">
                  <a:lumMod val="65000"/>
                  <a:lumOff val="35000"/>
                </a:schemeClr>
              </a:solidFill>
            </a:ln>
          </c:spPr>
          <c:cat>
            <c:strRef>
              <c:f>'3 - State Aid'!$I$31:$I$41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'3 - State Aid'!$M$31:$M$41</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7E6-4CA4-840B-43A8434A6C47}"/>
            </c:ext>
          </c:extLst>
        </c:ser>
        <c:ser>
          <c:idx val="2"/>
          <c:order val="1"/>
          <c:tx>
            <c:v>Constant Dollar Revenues</c:v>
          </c:tx>
          <c:spPr>
            <a:gradFill>
              <a:gsLst>
                <a:gs pos="8000">
                  <a:schemeClr val="tx2">
                    <a:lumMod val="60000"/>
                    <a:lumOff val="40000"/>
                  </a:schemeClr>
                </a:gs>
                <a:gs pos="78000">
                  <a:schemeClr val="tx2">
                    <a:lumMod val="40000"/>
                    <a:lumOff val="60000"/>
                  </a:schemeClr>
                </a:gs>
                <a:gs pos="100000">
                  <a:schemeClr val="tx2">
                    <a:lumMod val="20000"/>
                    <a:lumOff val="80000"/>
                  </a:schemeClr>
                </a:gs>
              </a:gsLst>
              <a:lin ang="5400000" scaled="0"/>
            </a:gradFill>
            <a:ln>
              <a:solidFill>
                <a:schemeClr val="tx1">
                  <a:lumMod val="65000"/>
                  <a:lumOff val="35000"/>
                </a:schemeClr>
              </a:solidFill>
            </a:ln>
          </c:spPr>
          <c:cat>
            <c:strRef>
              <c:f>'3 - State Aid'!$I$31:$I$41</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'3 - State Aid'!$O$31:$O$41</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7E6-4CA4-840B-43A8434A6C47}"/>
            </c:ext>
          </c:extLst>
        </c:ser>
        <c:dLbls>
          <c:showLegendKey val="0"/>
          <c:showVal val="0"/>
          <c:showCatName val="0"/>
          <c:showSerName val="0"/>
          <c:showPercent val="0"/>
          <c:showBubbleSize val="0"/>
        </c:dLbls>
        <c:axId val="91437696"/>
        <c:axId val="91459968"/>
      </c:areaChart>
      <c:catAx>
        <c:axId val="91437696"/>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defRPr>
            </a:pPr>
            <a:endParaRPr lang="en-US"/>
          </a:p>
        </c:txPr>
        <c:crossAx val="91459968"/>
        <c:crosses val="autoZero"/>
        <c:auto val="1"/>
        <c:lblAlgn val="ctr"/>
        <c:lblOffset val="100"/>
        <c:noMultiLvlLbl val="0"/>
      </c:catAx>
      <c:valAx>
        <c:axId val="91459968"/>
        <c:scaling>
          <c:orientation val="minMax"/>
          <c:min val="12000000"/>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1437696"/>
        <c:crosses val="autoZero"/>
        <c:crossBetween val="midCat"/>
        <c:majorUnit val="2000000"/>
        <c:dispUnits>
          <c:builtInUnit val="millions"/>
          <c:dispUnitsLbl>
            <c:layout>
              <c:manualLayout>
                <c:xMode val="edge"/>
                <c:yMode val="edge"/>
                <c:x val="1.7163706102138934E-3"/>
                <c:y val="0.13577525795523104"/>
              </c:manualLayout>
            </c:layout>
            <c:txPr>
              <a:bodyPr/>
              <a:lstStyle/>
              <a:p>
                <a:pPr>
                  <a:defRPr sz="1050"/>
                </a:pPr>
                <a:endParaRPr lang="en-US"/>
              </a:p>
            </c:txPr>
          </c:dispUnitsLbl>
        </c:dispUnits>
      </c:valAx>
      <c:spPr>
        <a:noFill/>
        <a:ln w="25400">
          <a:noFill/>
        </a:ln>
      </c:spPr>
    </c:plotArea>
    <c:legend>
      <c:legendPos val="b"/>
      <c:layout>
        <c:manualLayout>
          <c:xMode val="edge"/>
          <c:yMode val="edge"/>
          <c:x val="2.2024281483755476E-2"/>
          <c:y val="0.9075212062146456"/>
          <c:w val="0.89814783551871213"/>
          <c:h val="7.2479594105191461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Property Tax</a:t>
            </a:r>
            <a:r>
              <a:rPr lang="en-US" sz="1400" baseline="0">
                <a:latin typeface="Arial" panose="020B0604020202020204" pitchFamily="34" charset="0"/>
                <a:cs typeface="Arial" panose="020B0604020202020204" pitchFamily="34" charset="0"/>
              </a:rPr>
              <a:t> Levy</a:t>
            </a:r>
            <a:endParaRPr lang="en-US" sz="1400">
              <a:latin typeface="Arial" panose="020B0604020202020204" pitchFamily="34" charset="0"/>
              <a:cs typeface="Arial" panose="020B0604020202020204" pitchFamily="34" charset="0"/>
            </a:endParaRPr>
          </a:p>
        </c:rich>
      </c:tx>
      <c:layout>
        <c:manualLayout>
          <c:xMode val="edge"/>
          <c:yMode val="edge"/>
          <c:x val="8.2738384320435857E-2"/>
          <c:y val="1.7054007262565399E-2"/>
        </c:manualLayout>
      </c:layout>
      <c:overlay val="1"/>
    </c:title>
    <c:autoTitleDeleted val="0"/>
    <c:plotArea>
      <c:layout>
        <c:manualLayout>
          <c:layoutTarget val="inner"/>
          <c:xMode val="edge"/>
          <c:yMode val="edge"/>
          <c:x val="8.9550806985777193E-2"/>
          <c:y val="8.0563296076923863E-2"/>
          <c:w val="0.88090812531546414"/>
          <c:h val="0.74384069006826625"/>
        </c:manualLayout>
      </c:layout>
      <c:areaChart>
        <c:grouping val="standard"/>
        <c:varyColors val="0"/>
        <c:ser>
          <c:idx val="1"/>
          <c:order val="0"/>
          <c:tx>
            <c:v>Nominal Revenues</c:v>
          </c:tx>
          <c:spPr>
            <a:gradFill>
              <a:gsLst>
                <a:gs pos="0">
                  <a:schemeClr val="accent5">
                    <a:lumMod val="75000"/>
                  </a:schemeClr>
                </a:gs>
                <a:gs pos="74000">
                  <a:schemeClr val="accent5">
                    <a:lumMod val="40000"/>
                    <a:lumOff val="60000"/>
                  </a:schemeClr>
                </a:gs>
                <a:gs pos="38000">
                  <a:schemeClr val="accent5">
                    <a:lumMod val="60000"/>
                    <a:lumOff val="40000"/>
                  </a:schemeClr>
                </a:gs>
              </a:gsLst>
              <a:lin ang="5400000" scaled="0"/>
            </a:gradFill>
            <a:ln>
              <a:solidFill>
                <a:schemeClr val="tx1">
                  <a:lumMod val="65000"/>
                  <a:lumOff val="35000"/>
                </a:schemeClr>
              </a:solidFill>
            </a:ln>
          </c:spPr>
          <c:cat>
            <c:strRef>
              <c:f>'4 - Property Tax Revenue'!$I$30:$I$40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'4 - Property Tax Revenue'!$L$30:$L$40</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8C9-4C15-AF86-41591E26D491}"/>
            </c:ext>
          </c:extLst>
        </c:ser>
        <c:ser>
          <c:idx val="2"/>
          <c:order val="1"/>
          <c:tx>
            <c:v>Constant Dollar Revenues</c:v>
          </c:tx>
          <c:spPr>
            <a:gradFill>
              <a:gsLst>
                <a:gs pos="8000">
                  <a:schemeClr val="tx2">
                    <a:lumMod val="60000"/>
                    <a:lumOff val="40000"/>
                  </a:schemeClr>
                </a:gs>
                <a:gs pos="78000">
                  <a:schemeClr val="tx2">
                    <a:lumMod val="40000"/>
                    <a:lumOff val="60000"/>
                  </a:schemeClr>
                </a:gs>
                <a:gs pos="100000">
                  <a:schemeClr val="tx2">
                    <a:lumMod val="20000"/>
                    <a:lumOff val="80000"/>
                  </a:schemeClr>
                </a:gs>
              </a:gsLst>
              <a:lin ang="5400000" scaled="0"/>
            </a:gradFill>
            <a:ln>
              <a:solidFill>
                <a:schemeClr val="tx1">
                  <a:lumMod val="65000"/>
                  <a:lumOff val="35000"/>
                </a:schemeClr>
              </a:solidFill>
            </a:ln>
          </c:spPr>
          <c:cat>
            <c:strRef>
              <c:f>'4 - Property Tax Revenue'!$I$30:$I$40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'4 - Property Tax Revenue'!$N$30:$N$40</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8C9-4C15-AF86-41591E26D491}"/>
            </c:ext>
          </c:extLst>
        </c:ser>
        <c:dLbls>
          <c:showLegendKey val="0"/>
          <c:showVal val="0"/>
          <c:showCatName val="0"/>
          <c:showSerName val="0"/>
          <c:showPercent val="0"/>
          <c:showBubbleSize val="0"/>
        </c:dLbls>
        <c:axId val="99634560"/>
        <c:axId val="99640448"/>
      </c:areaChart>
      <c:catAx>
        <c:axId val="99634560"/>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cs typeface="Arial" panose="020B0604020202020204" pitchFamily="34" charset="0"/>
              </a:defRPr>
            </a:pPr>
            <a:endParaRPr lang="en-US"/>
          </a:p>
        </c:txPr>
        <c:crossAx val="99640448"/>
        <c:crosses val="autoZero"/>
        <c:auto val="1"/>
        <c:lblAlgn val="ctr"/>
        <c:lblOffset val="100"/>
        <c:noMultiLvlLbl val="0"/>
      </c:catAx>
      <c:valAx>
        <c:axId val="99640448"/>
        <c:scaling>
          <c:orientation val="minMax"/>
          <c:max val="40000000"/>
          <c:min val="16000000"/>
        </c:scaling>
        <c:delete val="0"/>
        <c:axPos val="l"/>
        <c:numFmt formatCode="&quot;$&quot;#,##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634560"/>
        <c:crosses val="autoZero"/>
        <c:crossBetween val="midCat"/>
        <c:majorUnit val="4000000"/>
        <c:dispUnits>
          <c:builtInUnit val="millions"/>
          <c:dispUnitsLbl>
            <c:layout>
              <c:manualLayout>
                <c:xMode val="edge"/>
                <c:yMode val="edge"/>
                <c:x val="1.4433117047009018E-4"/>
                <c:y val="0.13577532471502868"/>
              </c:manualLayout>
            </c:layout>
            <c:txPr>
              <a:bodyPr/>
              <a:lstStyle/>
              <a:p>
                <a:pPr>
                  <a:defRPr sz="1200" b="1">
                    <a:latin typeface="Arial Narrow" panose="020B0606020202030204" pitchFamily="34" charset="0"/>
                  </a:defRPr>
                </a:pPr>
                <a:endParaRPr lang="en-US"/>
              </a:p>
            </c:txPr>
          </c:dispUnitsLbl>
        </c:dispUnits>
      </c:valAx>
      <c:spPr>
        <a:noFill/>
        <a:ln w="25400">
          <a:noFill/>
        </a:ln>
      </c:spPr>
    </c:plotArea>
    <c:legend>
      <c:legendPos val="b"/>
      <c:layout>
        <c:manualLayout>
          <c:xMode val="edge"/>
          <c:yMode val="edge"/>
          <c:x val="2.8336401198777245E-2"/>
          <c:y val="0.91301679539018454"/>
          <c:w val="0.89814783551871213"/>
          <c:h val="7.2479594105191461E-2"/>
        </c:manualLayout>
      </c:layout>
      <c:overlay val="0"/>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Property</a:t>
            </a:r>
            <a:r>
              <a:rPr lang="en-US" sz="1400" baseline="0">
                <a:latin typeface="Arial" panose="020B0604020202020204" pitchFamily="34" charset="0"/>
                <a:cs typeface="Arial" panose="020B0604020202020204" pitchFamily="34" charset="0"/>
              </a:rPr>
              <a:t> Tax Levy </a:t>
            </a:r>
            <a:r>
              <a:rPr lang="en-US" sz="1400">
                <a:latin typeface="Arial" panose="020B0604020202020204" pitchFamily="34" charset="0"/>
                <a:cs typeface="Arial" panose="020B0604020202020204" pitchFamily="34" charset="0"/>
              </a:rPr>
              <a:t>As a Percentage of Operating Revenues</a:t>
            </a:r>
          </a:p>
        </c:rich>
      </c:tx>
      <c:layout>
        <c:manualLayout>
          <c:xMode val="edge"/>
          <c:yMode val="edge"/>
          <c:x val="5.969567648382515E-2"/>
          <c:y val="7.1040902322209868E-3"/>
        </c:manualLayout>
      </c:layout>
      <c:overlay val="0"/>
    </c:title>
    <c:autoTitleDeleted val="0"/>
    <c:plotArea>
      <c:layout>
        <c:manualLayout>
          <c:layoutTarget val="inner"/>
          <c:xMode val="edge"/>
          <c:yMode val="edge"/>
          <c:x val="6.7970663415960392E-2"/>
          <c:y val="8.8044783357281359E-2"/>
          <c:w val="0.93074912736511195"/>
          <c:h val="0.81119753007037365"/>
        </c:manualLayout>
      </c:layout>
      <c:lineChart>
        <c:grouping val="standard"/>
        <c:varyColors val="0"/>
        <c:ser>
          <c:idx val="0"/>
          <c:order val="0"/>
          <c:tx>
            <c:v>As a % Operating Revenue</c:v>
          </c:tx>
          <c:spPr>
            <a:ln w="47625">
              <a:solidFill>
                <a:schemeClr val="tx2">
                  <a:lumMod val="60000"/>
                  <a:lumOff val="40000"/>
                </a:schemeClr>
              </a:solidFill>
            </a:ln>
          </c:spPr>
          <c:marker>
            <c:symbol val="diamond"/>
            <c:size val="8"/>
            <c:spPr>
              <a:ln>
                <a:solidFill>
                  <a:schemeClr val="tx1"/>
                </a:solidFill>
              </a:ln>
            </c:spPr>
          </c:marker>
          <c:dPt>
            <c:idx val="2"/>
            <c:bubble3D val="0"/>
            <c:extLst>
              <c:ext xmlns:c16="http://schemas.microsoft.com/office/drawing/2014/chart" uri="{C3380CC4-5D6E-409C-BE32-E72D297353CC}">
                <c16:uniqueId val="{00000001-DBE3-4A02-9B72-DB74455756C3}"/>
              </c:ext>
            </c:extLst>
          </c:dPt>
          <c:dPt>
            <c:idx val="3"/>
            <c:bubble3D val="0"/>
            <c:extLst>
              <c:ext xmlns:c16="http://schemas.microsoft.com/office/drawing/2014/chart" uri="{C3380CC4-5D6E-409C-BE32-E72D297353CC}">
                <c16:uniqueId val="{00000003-DBE3-4A02-9B72-DB74455756C3}"/>
              </c:ext>
            </c:extLst>
          </c:dPt>
          <c:dPt>
            <c:idx val="5"/>
            <c:bubble3D val="0"/>
            <c:extLst>
              <c:ext xmlns:c16="http://schemas.microsoft.com/office/drawing/2014/chart" uri="{C3380CC4-5D6E-409C-BE32-E72D297353CC}">
                <c16:uniqueId val="{00000005-DBE3-4A02-9B72-DB74455756C3}"/>
              </c:ext>
            </c:extLst>
          </c:dPt>
          <c:cat>
            <c:strRef>
              <c:f>'4 - Property Tax Revenue'!$I$30:$I$40</c:f>
              <c:strCache>
                <c:ptCount val="11"/>
                <c:pt idx="0">
                  <c:v>20XX</c:v>
                </c:pt>
                <c:pt idx="1">
                  <c:v>20XX</c:v>
                </c:pt>
                <c:pt idx="2">
                  <c:v>20XX</c:v>
                </c:pt>
                <c:pt idx="3">
                  <c:v>20XX</c:v>
                </c:pt>
                <c:pt idx="4">
                  <c:v>20XX</c:v>
                </c:pt>
                <c:pt idx="5">
                  <c:v>20XX</c:v>
                </c:pt>
                <c:pt idx="6">
                  <c:v>20XX</c:v>
                </c:pt>
                <c:pt idx="7">
                  <c:v>20XX</c:v>
                </c:pt>
                <c:pt idx="8">
                  <c:v>20XX</c:v>
                </c:pt>
                <c:pt idx="9">
                  <c:v>20XX</c:v>
                </c:pt>
                <c:pt idx="10">
                  <c:v>20XX</c:v>
                </c:pt>
              </c:strCache>
            </c:strRef>
          </c:cat>
          <c:val>
            <c:numRef>
              <c:f>'4 - Property Tax Revenue'!$P$30:$P$40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6-DBE3-4A02-9B72-DB74455756C3}"/>
            </c:ext>
          </c:extLst>
        </c:ser>
        <c:dLbls>
          <c:showLegendKey val="0"/>
          <c:showVal val="0"/>
          <c:showCatName val="0"/>
          <c:showSerName val="0"/>
          <c:showPercent val="0"/>
          <c:showBubbleSize val="0"/>
        </c:dLbls>
        <c:marker val="1"/>
        <c:smooth val="0"/>
        <c:axId val="99554432"/>
        <c:axId val="99654656"/>
      </c:lineChart>
      <c:catAx>
        <c:axId val="99554432"/>
        <c:scaling>
          <c:orientation val="minMax"/>
        </c:scaling>
        <c:delete val="0"/>
        <c:axPos val="b"/>
        <c:numFmt formatCode="General" sourceLinked="1"/>
        <c:majorTickMark val="out"/>
        <c:minorTickMark val="none"/>
        <c:tickLblPos val="nextTo"/>
        <c:spPr>
          <a:ln w="25400">
            <a:solidFill>
              <a:schemeClr val="tx1"/>
            </a:solidFill>
          </a:ln>
        </c:spPr>
        <c:txPr>
          <a:bodyPr/>
          <a:lstStyle/>
          <a:p>
            <a:pPr>
              <a:defRPr sz="1400" b="1">
                <a:latin typeface="Arial Narrow" panose="020B0606020202030204" pitchFamily="34" charset="0"/>
                <a:cs typeface="Arial" panose="020B0604020202020204" pitchFamily="34" charset="0"/>
              </a:defRPr>
            </a:pPr>
            <a:endParaRPr lang="en-US"/>
          </a:p>
        </c:txPr>
        <c:crossAx val="99654656"/>
        <c:crosses val="autoZero"/>
        <c:auto val="1"/>
        <c:lblAlgn val="ctr"/>
        <c:lblOffset val="100"/>
        <c:noMultiLvlLbl val="0"/>
      </c:catAx>
      <c:valAx>
        <c:axId val="99654656"/>
        <c:scaling>
          <c:orientation val="minMax"/>
          <c:min val="0.30000000000000004"/>
        </c:scaling>
        <c:delete val="0"/>
        <c:axPos val="l"/>
        <c:numFmt formatCode="0%" sourceLinked="0"/>
        <c:majorTickMark val="out"/>
        <c:minorTickMark val="none"/>
        <c:tickLblPos val="low"/>
        <c:spPr>
          <a:ln w="25400">
            <a:solidFill>
              <a:schemeClr val="tx1"/>
            </a:solidFill>
          </a:ln>
        </c:spPr>
        <c:txPr>
          <a:bodyPr/>
          <a:lstStyle/>
          <a:p>
            <a:pPr>
              <a:defRPr sz="1400" b="1">
                <a:latin typeface="Arial Narrow" panose="020B0606020202030204" pitchFamily="34" charset="0"/>
              </a:defRPr>
            </a:pPr>
            <a:endParaRPr lang="en-US"/>
          </a:p>
        </c:txPr>
        <c:crossAx val="99554432"/>
        <c:crosses val="autoZero"/>
        <c:crossBetween val="between"/>
        <c:majorUnit val="0.1"/>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5" Type="http://schemas.openxmlformats.org/officeDocument/2006/relationships/chart" Target="../charts/chart24.xml"/><Relationship Id="rId4" Type="http://schemas.openxmlformats.org/officeDocument/2006/relationships/chart" Target="../charts/chart2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692726</xdr:colOff>
      <xdr:row>2</xdr:row>
      <xdr:rowOff>64943</xdr:rowOff>
    </xdr:from>
    <xdr:to>
      <xdr:col>11</xdr:col>
      <xdr:colOff>8659</xdr:colOff>
      <xdr:row>7</xdr:row>
      <xdr:rowOff>25977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68851" y="198293"/>
          <a:ext cx="6869258" cy="761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b="1" i="0" u="none">
              <a:solidFill>
                <a:srgbClr val="0070C0"/>
              </a:solidFill>
              <a:latin typeface="Tahoma" panose="020B0604030504040204" pitchFamily="34" charset="0"/>
              <a:ea typeface="Tahoma" panose="020B0604030504040204" pitchFamily="34" charset="0"/>
              <a:cs typeface="Tahoma" panose="020B0604030504040204" pitchFamily="34" charset="0"/>
            </a:rPr>
            <a:t>City/Town</a:t>
          </a:r>
          <a:r>
            <a:rPr lang="en-US" sz="3600" b="1" i="0" u="none" baseline="0">
              <a:solidFill>
                <a:srgbClr val="0070C0"/>
              </a:solidFill>
              <a:latin typeface="Tahoma" panose="020B0604030504040204" pitchFamily="34" charset="0"/>
              <a:ea typeface="Tahoma" panose="020B0604030504040204" pitchFamily="34" charset="0"/>
              <a:cs typeface="Tahoma" panose="020B0604030504040204" pitchFamily="34" charset="0"/>
            </a:rPr>
            <a:t> Name</a:t>
          </a:r>
          <a:endParaRPr lang="en-US" sz="3600" b="1" i="0" u="none">
            <a:solidFill>
              <a:srgbClr val="0070C0"/>
            </a:solidFill>
            <a:latin typeface="Tahoma" panose="020B0604030504040204" pitchFamily="34" charset="0"/>
            <a:ea typeface="Tahoma" panose="020B0604030504040204" pitchFamily="34" charset="0"/>
            <a:cs typeface="Tahoma" panose="020B0604030504040204" pitchFamily="34" charset="0"/>
          </a:endParaRPr>
        </a:p>
        <a:p>
          <a:pPr algn="ctr"/>
          <a:endParaRPr lang="en-US" sz="1400" b="1" i="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17317</xdr:colOff>
      <xdr:row>26</xdr:row>
      <xdr:rowOff>143744</xdr:rowOff>
    </xdr:from>
    <xdr:to>
      <xdr:col>10</xdr:col>
      <xdr:colOff>684068</xdr:colOff>
      <xdr:row>34</xdr:row>
      <xdr:rowOff>51956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8767" y="4515719"/>
          <a:ext cx="6838951" cy="1356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latin typeface="Tahoma" panose="020B0604030504040204" pitchFamily="34" charset="0"/>
              <a:ea typeface="Tahoma" panose="020B0604030504040204" pitchFamily="34" charset="0"/>
              <a:cs typeface="Tahoma" panose="020B0604030504040204" pitchFamily="34" charset="0"/>
            </a:rPr>
            <a:t>Financial</a:t>
          </a:r>
          <a:r>
            <a:rPr lang="en-US" sz="2400" b="1" baseline="0">
              <a:latin typeface="Tahoma" panose="020B0604030504040204" pitchFamily="34" charset="0"/>
              <a:ea typeface="Tahoma" panose="020B0604030504040204" pitchFamily="34" charset="0"/>
              <a:cs typeface="Tahoma" panose="020B0604030504040204" pitchFamily="34" charset="0"/>
            </a:rPr>
            <a:t> Indicator Analysis</a:t>
          </a:r>
        </a:p>
        <a:p>
          <a:pPr algn="ctr"/>
          <a:r>
            <a:rPr lang="en-US" sz="2400" baseline="0">
              <a:latin typeface="Tahoma" panose="020B0604030504040204" pitchFamily="34" charset="0"/>
              <a:ea typeface="Tahoma" panose="020B0604030504040204" pitchFamily="34" charset="0"/>
              <a:cs typeface="Tahoma" panose="020B0604030504040204" pitchFamily="34" charset="0"/>
            </a:rPr>
            <a:t>FY20XX - FY20XX</a:t>
          </a:r>
          <a:endParaRPr lang="en-US" sz="2400">
            <a:latin typeface="Tahoma" panose="020B0604030504040204" pitchFamily="34" charset="0"/>
            <a:ea typeface="Tahoma" panose="020B0604030504040204" pitchFamily="34" charset="0"/>
            <a:cs typeface="Tahoma" panose="020B0604030504040204" pitchFamily="34" charset="0"/>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175855</xdr:colOff>
      <xdr:row>3</xdr:row>
      <xdr:rowOff>41422</xdr:rowOff>
    </xdr:from>
    <xdr:to>
      <xdr:col>7</xdr:col>
      <xdr:colOff>872656</xdr:colOff>
      <xdr:row>28</xdr:row>
      <xdr:rowOff>86807</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876979</xdr:colOff>
      <xdr:row>1</xdr:row>
      <xdr:rowOff>150358</xdr:rowOff>
    </xdr:from>
    <xdr:to>
      <xdr:col>15</xdr:col>
      <xdr:colOff>559129</xdr:colOff>
      <xdr:row>26</xdr:row>
      <xdr:rowOff>69396</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71439</xdr:colOff>
      <xdr:row>30</xdr:row>
      <xdr:rowOff>109721</xdr:rowOff>
    </xdr:from>
    <xdr:to>
      <xdr:col>6</xdr:col>
      <xdr:colOff>1452563</xdr:colOff>
      <xdr:row>47</xdr:row>
      <xdr:rowOff>82506</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7</xdr:col>
      <xdr:colOff>902711</xdr:colOff>
      <xdr:row>30</xdr:row>
      <xdr:rowOff>175182</xdr:rowOff>
    </xdr:from>
    <xdr:to>
      <xdr:col>15</xdr:col>
      <xdr:colOff>1299955</xdr:colOff>
      <xdr:row>47</xdr:row>
      <xdr:rowOff>160502</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34636</xdr:colOff>
      <xdr:row>49</xdr:row>
      <xdr:rowOff>102363</xdr:rowOff>
    </xdr:from>
    <xdr:to>
      <xdr:col>6</xdr:col>
      <xdr:colOff>1837892</xdr:colOff>
      <xdr:row>66</xdr:row>
      <xdr:rowOff>137000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294409" y="11255272"/>
          <a:ext cx="8591983" cy="45200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a:solidFill>
                <a:sysClr val="windowText" lastClr="000000"/>
              </a:solidFill>
              <a:latin typeface="Arial" panose="020B0604020202020204" pitchFamily="34" charset="0"/>
              <a:cs typeface="Arial" panose="020B0604020202020204" pitchFamily="34" charset="0"/>
            </a:rPr>
            <a:t>A trend of increasing salaries,</a:t>
          </a:r>
          <a:r>
            <a:rPr lang="en-US" sz="1400" baseline="0">
              <a:solidFill>
                <a:sysClr val="windowText" lastClr="000000"/>
              </a:solidFill>
              <a:latin typeface="Arial" panose="020B0604020202020204" pitchFamily="34" charset="0"/>
              <a:cs typeface="Arial" panose="020B0604020202020204" pitchFamily="34" charset="0"/>
            </a:rPr>
            <a:t> wages, and employee health benefits as a percentage of  a community's annual operating expenditures may indicate that those costs are rising at an unsustainable rate. As these costs grow relative to the total budget they may crowd out departmental spending on other areas, including routine facility maintenance and necessary capital investment.</a:t>
          </a:r>
        </a:p>
        <a:p>
          <a:pPr algn="just">
            <a:lnSpc>
              <a:spcPct val="150000"/>
            </a:lnSpc>
          </a:pPr>
          <a:endParaRPr lang="en-US" sz="1400"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absolute">
    <xdr:from>
      <xdr:col>15</xdr:col>
      <xdr:colOff>686387</xdr:colOff>
      <xdr:row>2</xdr:row>
      <xdr:rowOff>256407</xdr:rowOff>
    </xdr:from>
    <xdr:to>
      <xdr:col>26</xdr:col>
      <xdr:colOff>641701</xdr:colOff>
      <xdr:row>28</xdr:row>
      <xdr:rowOff>80715</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236342</xdr:colOff>
      <xdr:row>31</xdr:row>
      <xdr:rowOff>102363</xdr:rowOff>
    </xdr:from>
    <xdr:to>
      <xdr:col>6</xdr:col>
      <xdr:colOff>1781863</xdr:colOff>
      <xdr:row>47</xdr:row>
      <xdr:rowOff>69765</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236342" y="6236463"/>
          <a:ext cx="8717846" cy="4825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a:solidFill>
                <a:sysClr val="windowText" lastClr="000000"/>
              </a:solidFill>
              <a:latin typeface="Arial" panose="020B0604020202020204" pitchFamily="34" charset="0"/>
              <a:cs typeface="Arial" panose="020B0604020202020204" pitchFamily="34" charset="0"/>
            </a:rPr>
            <a:t>A community's funded ratio is the total value of a pension plan’s assets weighed against its accrued liabilities. A trend showing the funded ratio decreasing over time indicates a diminishing ability for the community to cover its accrued liability, which may put pressure on the budget as other items are cut to make pension payments.</a:t>
          </a:r>
        </a:p>
        <a:p>
          <a:pPr algn="just">
            <a:lnSpc>
              <a:spcPct val="150000"/>
            </a:lnSpc>
          </a:pPr>
          <a:r>
            <a:rPr lang="en-US" sz="1400">
              <a:solidFill>
                <a:sysClr val="windowText" lastClr="000000"/>
              </a:solidFill>
              <a:latin typeface="Arial" panose="020B0604020202020204" pitchFamily="34" charset="0"/>
              <a:cs typeface="Arial" panose="020B0604020202020204" pitchFamily="34" charset="0"/>
            </a:rPr>
            <a:t> </a:t>
          </a:r>
        </a:p>
        <a:p>
          <a:pPr algn="just">
            <a:lnSpc>
              <a:spcPct val="150000"/>
            </a:lnSpc>
          </a:pPr>
          <a:r>
            <a:rPr lang="en-US" sz="1400" baseline="0">
              <a:solidFill>
                <a:sysClr val="windowText" lastClr="000000"/>
              </a:solidFill>
              <a:latin typeface="Arial" panose="020B0604020202020204" pitchFamily="34" charset="0"/>
              <a:cs typeface="Arial" panose="020B0604020202020204" pitchFamily="34" charset="0"/>
            </a:rPr>
            <a:t>.   </a:t>
          </a:r>
          <a:endParaRPr lang="en-US" sz="14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absolute">
    <xdr:from>
      <xdr:col>6</xdr:col>
      <xdr:colOff>1362021</xdr:colOff>
      <xdr:row>4</xdr:row>
      <xdr:rowOff>117035</xdr:rowOff>
    </xdr:from>
    <xdr:to>
      <xdr:col>13</xdr:col>
      <xdr:colOff>79039</xdr:colOff>
      <xdr:row>29</xdr:row>
      <xdr:rowOff>134470</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57224</xdr:colOff>
      <xdr:row>5</xdr:row>
      <xdr:rowOff>1</xdr:rowOff>
    </xdr:from>
    <xdr:to>
      <xdr:col>6</xdr:col>
      <xdr:colOff>1018759</xdr:colOff>
      <xdr:row>28</xdr:row>
      <xdr:rowOff>11205</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7</xdr:col>
      <xdr:colOff>4771</xdr:colOff>
      <xdr:row>2</xdr:row>
      <xdr:rowOff>223961</xdr:rowOff>
    </xdr:from>
    <xdr:to>
      <xdr:col>12</xdr:col>
      <xdr:colOff>1259910</xdr:colOff>
      <xdr:row>25</xdr:row>
      <xdr:rowOff>22111</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206374</xdr:colOff>
      <xdr:row>3</xdr:row>
      <xdr:rowOff>125788</xdr:rowOff>
    </xdr:from>
    <xdr:to>
      <xdr:col>7</xdr:col>
      <xdr:colOff>230654</xdr:colOff>
      <xdr:row>26</xdr:row>
      <xdr:rowOff>84667</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450636</xdr:colOff>
      <xdr:row>27</xdr:row>
      <xdr:rowOff>92226</xdr:rowOff>
    </xdr:from>
    <xdr:to>
      <xdr:col>7</xdr:col>
      <xdr:colOff>190499</xdr:colOff>
      <xdr:row>40</xdr:row>
      <xdr:rowOff>27214</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709172" y="5467047"/>
          <a:ext cx="7645613" cy="4234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latin typeface="Arial" panose="020B0604020202020204" pitchFamily="34" charset="0"/>
              <a:cs typeface="Arial" panose="020B0604020202020204" pitchFamily="34" charset="0"/>
            </a:rPr>
            <a:t>Total long-term debt in excess of 5 percent of a community's assessed valuation is generally prohibited under MGL Chapter 44 §10, and approaching this limit is often considered a warning sign by bond rating agencies. Evaluating a community's debt in this way is an indicator of both a community's overall debt burden as well as its effort in consistently investing in its capital assets. While a high debt load may be an indication of fiscal strain, low and decreasing debt may indicate underinvestment in capital assets and infrastructure. </a:t>
          </a:r>
        </a:p>
        <a:p>
          <a:pPr algn="just">
            <a:lnSpc>
              <a:spcPct val="150000"/>
            </a:lnSpc>
          </a:pPr>
          <a:endParaRPr lang="en-US" sz="1400" baseline="0">
            <a:latin typeface="Arial" panose="020B0604020202020204" pitchFamily="34" charset="0"/>
            <a:cs typeface="Arial" panose="020B0604020202020204" pitchFamily="34" charset="0"/>
          </a:endParaRPr>
        </a:p>
      </xdr:txBody>
    </xdr:sp>
    <xdr:clientData/>
  </xdr:twoCellAnchor>
  <xdr:twoCellAnchor editAs="absolute">
    <xdr:from>
      <xdr:col>12</xdr:col>
      <xdr:colOff>1088570</xdr:colOff>
      <xdr:row>3</xdr:row>
      <xdr:rowOff>27217</xdr:rowOff>
    </xdr:from>
    <xdr:to>
      <xdr:col>23</xdr:col>
      <xdr:colOff>660401</xdr:colOff>
      <xdr:row>26</xdr:row>
      <xdr:rowOff>154781</xdr:rowOff>
    </xdr:to>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8</xdr:col>
      <xdr:colOff>664716</xdr:colOff>
      <xdr:row>3</xdr:row>
      <xdr:rowOff>89592</xdr:rowOff>
    </xdr:from>
    <xdr:to>
      <xdr:col>14</xdr:col>
      <xdr:colOff>200025</xdr:colOff>
      <xdr:row>27</xdr:row>
      <xdr:rowOff>35719</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204107</xdr:colOff>
      <xdr:row>27</xdr:row>
      <xdr:rowOff>47322</xdr:rowOff>
    </xdr:from>
    <xdr:to>
      <xdr:col>6</xdr:col>
      <xdr:colOff>907677</xdr:colOff>
      <xdr:row>41</xdr:row>
      <xdr:rowOff>48985</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461282" y="5447997"/>
          <a:ext cx="8333095" cy="4592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latin typeface="Arial" panose="020B0604020202020204" pitchFamily="34" charset="0"/>
              <a:cs typeface="Arial" panose="020B0604020202020204" pitchFamily="34" charset="0"/>
            </a:rPr>
            <a:t>Annual debt service in excess of 10 percent of net operating revenues may indicate that the town's debt load is too high. A trend of increasing debt load may negatively affect a community's ability to maintain spending on essential services as more revenues must be set aside to service debt. Conversely, a declining trend may indicate that the town is not maintaining investment in its capital assets and is losing the capacity to do so as operating expenses take on a greater proportion of the budget. The town should find a favorable balance between these two extremes, ideally set by policy.</a:t>
          </a:r>
        </a:p>
        <a:p>
          <a:pPr algn="just">
            <a:lnSpc>
              <a:spcPct val="150000"/>
            </a:lnSpc>
          </a:pPr>
          <a:endParaRPr lang="en-US" sz="1400" baseline="0">
            <a:latin typeface="Arial" panose="020B0604020202020204" pitchFamily="34" charset="0"/>
            <a:cs typeface="Arial" panose="020B0604020202020204" pitchFamily="34" charset="0"/>
          </a:endParaRPr>
        </a:p>
        <a:p>
          <a:pPr algn="just">
            <a:lnSpc>
              <a:spcPct val="150000"/>
            </a:lnSpc>
          </a:pPr>
          <a:r>
            <a:rPr lang="en-US" sz="1400" baseline="0">
              <a:latin typeface="Arial" panose="020B0604020202020204" pitchFamily="34" charset="0"/>
              <a:cs typeface="Arial" panose="020B0604020202020204" pitchFamily="34" charset="0"/>
            </a:rPr>
            <a:t> </a:t>
          </a:r>
        </a:p>
        <a:p>
          <a:pPr algn="just">
            <a:lnSpc>
              <a:spcPct val="150000"/>
            </a:lnSpc>
          </a:pPr>
          <a:endParaRPr lang="en-US" sz="1400">
            <a:latin typeface="Arial" panose="020B0604020202020204" pitchFamily="34" charset="0"/>
            <a:cs typeface="Arial" panose="020B0604020202020204" pitchFamily="34" charset="0"/>
          </a:endParaRPr>
        </a:p>
      </xdr:txBody>
    </xdr:sp>
    <xdr:clientData/>
  </xdr:twoCellAnchor>
  <xdr:twoCellAnchor editAs="absolute">
    <xdr:from>
      <xdr:col>0</xdr:col>
      <xdr:colOff>246530</xdr:colOff>
      <xdr:row>3</xdr:row>
      <xdr:rowOff>62235</xdr:rowOff>
    </xdr:from>
    <xdr:to>
      <xdr:col>5</xdr:col>
      <xdr:colOff>1524000</xdr:colOff>
      <xdr:row>26</xdr:row>
      <xdr:rowOff>54429</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7</xdr:col>
      <xdr:colOff>298871</xdr:colOff>
      <xdr:row>3</xdr:row>
      <xdr:rowOff>90675</xdr:rowOff>
    </xdr:from>
    <xdr:to>
      <xdr:col>12</xdr:col>
      <xdr:colOff>596612</xdr:colOff>
      <xdr:row>26</xdr:row>
      <xdr:rowOff>20566</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209022</xdr:colOff>
      <xdr:row>4</xdr:row>
      <xdr:rowOff>54350</xdr:rowOff>
    </xdr:from>
    <xdr:to>
      <xdr:col>6</xdr:col>
      <xdr:colOff>476250</xdr:colOff>
      <xdr:row>26</xdr:row>
      <xdr:rowOff>178593</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312963</xdr:colOff>
      <xdr:row>27</xdr:row>
      <xdr:rowOff>302560</xdr:rowOff>
    </xdr:from>
    <xdr:to>
      <xdr:col>6</xdr:col>
      <xdr:colOff>1042147</xdr:colOff>
      <xdr:row>40</xdr:row>
      <xdr:rowOff>89647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570698" y="5692589"/>
          <a:ext cx="8001802" cy="3328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14000"/>
            </a:lnSpc>
          </a:pPr>
          <a:r>
            <a:rPr lang="en-US" sz="1400" baseline="0">
              <a:solidFill>
                <a:sysClr val="windowText" lastClr="000000"/>
              </a:solidFill>
              <a:latin typeface="Arial" panose="020B0604020202020204" pitchFamily="34" charset="0"/>
              <a:cs typeface="Arial" panose="020B0604020202020204" pitchFamily="34" charset="0"/>
            </a:rPr>
            <a:t>Maintaining a healthy level of reserves allows a town to finance emergencies and other unforeseen needs, hold money for specific future purposes, or in limited instances, to serve as revenue sources for the annual budget. Reserve balances and policies can also positively impact the Town’s credit rating and consequently its long-term cost to fund major projects. </a:t>
          </a:r>
        </a:p>
        <a:p>
          <a:pPr algn="just">
            <a:lnSpc>
              <a:spcPct val="114000"/>
            </a:lnSpc>
          </a:pPr>
          <a:endParaRPr lang="en-US" sz="1400" baseline="0">
            <a:solidFill>
              <a:sysClr val="windowText" lastClr="000000"/>
            </a:solidFill>
            <a:latin typeface="Arial" panose="020B0604020202020204" pitchFamily="34" charset="0"/>
            <a:cs typeface="Arial" panose="020B0604020202020204" pitchFamily="34" charset="0"/>
          </a:endParaRPr>
        </a:p>
        <a:p>
          <a:pPr algn="just">
            <a:lnSpc>
              <a:spcPct val="114000"/>
            </a:lnSpc>
          </a:pPr>
          <a:r>
            <a:rPr lang="en-US" sz="1400" baseline="0">
              <a:solidFill>
                <a:sysClr val="windowText" lastClr="000000"/>
              </a:solidFill>
              <a:latin typeface="Arial" panose="020B0604020202020204" pitchFamily="34" charset="0"/>
              <a:cs typeface="Arial" panose="020B0604020202020204" pitchFamily="34" charset="0"/>
            </a:rPr>
            <a:t>Declining reserves as a percentage of a town's net operating revenue is considered a warning indicator by credit rating agencies, and may indicate a declining ability to  finance town obligations in the face of an emergency.  Reserves below 5-7% of revenues may be considered unfavorable. Ideally, town reserve levels should be set by policy.</a:t>
          </a:r>
        </a:p>
        <a:p>
          <a:pPr algn="just">
            <a:lnSpc>
              <a:spcPct val="114000"/>
            </a:lnSpc>
          </a:pPr>
          <a:endParaRPr lang="en-US" sz="140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193613</xdr:colOff>
      <xdr:row>27</xdr:row>
      <xdr:rowOff>23737</xdr:rowOff>
    </xdr:from>
    <xdr:to>
      <xdr:col>6</xdr:col>
      <xdr:colOff>294217</xdr:colOff>
      <xdr:row>48</xdr:row>
      <xdr:rowOff>108858</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452149" y="5344130"/>
          <a:ext cx="8019961" cy="57592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solidFill>
                <a:sysClr val="windowText" lastClr="000000"/>
              </a:solidFill>
              <a:latin typeface="Arial" panose="020B0604020202020204" pitchFamily="34" charset="0"/>
              <a:cs typeface="Arial" panose="020B0604020202020204" pitchFamily="34" charset="0"/>
            </a:rPr>
            <a:t>A trend of population growth over time indicates an increased burden on government services and should be monitored to better plan for future expenses. As the number of residents increase, there is a greater need for police and fire protection, trash collection, an increase in wear and tear on local roads and infrastrucutre, and increases in demand for other government services. Additionally, a population increase may also lead to more school-age children and a corresponding uptick in school enrollment, which greatly impacts education costs. </a:t>
          </a:r>
        </a:p>
        <a:p>
          <a:pPr algn="just">
            <a:lnSpc>
              <a:spcPct val="150000"/>
            </a:lnSpc>
          </a:pPr>
          <a:endParaRPr lang="en-US" sz="1400" baseline="0">
            <a:solidFill>
              <a:sysClr val="windowText" lastClr="000000"/>
            </a:solidFill>
            <a:latin typeface="Arial" panose="020B0604020202020204" pitchFamily="34" charset="0"/>
            <a:cs typeface="Arial" panose="020B0604020202020204" pitchFamily="34" charset="0"/>
          </a:endParaRPr>
        </a:p>
        <a:p>
          <a:pPr algn="just">
            <a:lnSpc>
              <a:spcPct val="150000"/>
            </a:lnSpc>
          </a:pPr>
          <a:endParaRPr lang="en-US" sz="1400" baseline="0">
            <a:solidFill>
              <a:srgbClr val="FF0000"/>
            </a:solidFill>
            <a:latin typeface="Arial" panose="020B0604020202020204" pitchFamily="34" charset="0"/>
            <a:cs typeface="Arial" panose="020B0604020202020204" pitchFamily="34" charset="0"/>
          </a:endParaRPr>
        </a:p>
        <a:p>
          <a:pPr>
            <a:lnSpc>
              <a:spcPct val="150000"/>
            </a:lnSpc>
          </a:pPr>
          <a:endParaRPr lang="en-US" sz="1400">
            <a:latin typeface="Arial" panose="020B0604020202020204" pitchFamily="34" charset="0"/>
            <a:cs typeface="Arial" panose="020B0604020202020204" pitchFamily="34" charset="0"/>
          </a:endParaRPr>
        </a:p>
      </xdr:txBody>
    </xdr:sp>
    <xdr:clientData/>
  </xdr:twoCellAnchor>
  <xdr:twoCellAnchor editAs="absolute">
    <xdr:from>
      <xdr:col>17</xdr:col>
      <xdr:colOff>1515667</xdr:colOff>
      <xdr:row>3</xdr:row>
      <xdr:rowOff>4205</xdr:rowOff>
    </xdr:from>
    <xdr:to>
      <xdr:col>24</xdr:col>
      <xdr:colOff>0</xdr:colOff>
      <xdr:row>25</xdr:row>
      <xdr:rowOff>61833</xdr:rowOff>
    </xdr:to>
    <xdr:graphicFrame macro="">
      <xdr:nvGraphicFramePr>
        <xdr:cNvPr id="5" name="Chart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159575</xdr:colOff>
      <xdr:row>3</xdr:row>
      <xdr:rowOff>11133</xdr:rowOff>
    </xdr:from>
    <xdr:to>
      <xdr:col>5</xdr:col>
      <xdr:colOff>1170391</xdr:colOff>
      <xdr:row>25</xdr:row>
      <xdr:rowOff>135854</xdr:rowOff>
    </xdr:to>
    <xdr:graphicFrame macro="">
      <xdr:nvGraphicFramePr>
        <xdr:cNvPr id="6" name="Chart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1509155</xdr:colOff>
      <xdr:row>2</xdr:row>
      <xdr:rowOff>267195</xdr:rowOff>
    </xdr:from>
    <xdr:to>
      <xdr:col>10</xdr:col>
      <xdr:colOff>1373703</xdr:colOff>
      <xdr:row>25</xdr:row>
      <xdr:rowOff>18864</xdr:rowOff>
    </xdr:to>
    <xdr:graphicFrame macro="">
      <xdr:nvGraphicFramePr>
        <xdr:cNvPr id="7" name="Chart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216316</xdr:colOff>
      <xdr:row>3</xdr:row>
      <xdr:rowOff>8002</xdr:rowOff>
    </xdr:from>
    <xdr:to>
      <xdr:col>17</xdr:col>
      <xdr:colOff>1384528</xdr:colOff>
      <xdr:row>27</xdr:row>
      <xdr:rowOff>13606</xdr:rowOff>
    </xdr:to>
    <xdr:graphicFrame macro="">
      <xdr:nvGraphicFramePr>
        <xdr:cNvPr id="9" name="Chart 8">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106856</xdr:colOff>
      <xdr:row>3</xdr:row>
      <xdr:rowOff>155201</xdr:rowOff>
    </xdr:from>
    <xdr:to>
      <xdr:col>14</xdr:col>
      <xdr:colOff>1095375</xdr:colOff>
      <xdr:row>29</xdr:row>
      <xdr:rowOff>78440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241486</xdr:colOff>
      <xdr:row>4</xdr:row>
      <xdr:rowOff>146235</xdr:rowOff>
    </xdr:from>
    <xdr:to>
      <xdr:col>7</xdr:col>
      <xdr:colOff>964266</xdr:colOff>
      <xdr:row>30</xdr:row>
      <xdr:rowOff>79560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149681</xdr:colOff>
      <xdr:row>29</xdr:row>
      <xdr:rowOff>123505</xdr:rowOff>
    </xdr:from>
    <xdr:to>
      <xdr:col>6</xdr:col>
      <xdr:colOff>246529</xdr:colOff>
      <xdr:row>46</xdr:row>
      <xdr:rowOff>67235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07416" y="5782476"/>
          <a:ext cx="6898819" cy="48743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200">
              <a:latin typeface="Arial" panose="020B0604020202020204" pitchFamily="34" charset="0"/>
              <a:cs typeface="Arial" panose="020B0604020202020204" pitchFamily="34" charset="0"/>
            </a:rPr>
            <a:t>Consistent revenue growth is one</a:t>
          </a:r>
          <a:r>
            <a:rPr lang="en-US" sz="1200" baseline="0">
              <a:latin typeface="Arial" panose="020B0604020202020204" pitchFamily="34" charset="0"/>
              <a:cs typeface="Arial" panose="020B0604020202020204" pitchFamily="34" charset="0"/>
            </a:rPr>
            <a:t> measure of a town's ability to maintain existing service levels in the face of increasing costs. This indicator shows the change net operating revenues over time. Net operating revenues are calculated by using the total gross revenue available from all sources, less tax revenue raised from a debt exclusion. Revenue raised for the purpose of servicing exempt debt is temporary and tied to a specific use, and so excluding it from this calculation provides a more accurate representation of the revenue available to the town for funding routine public services.</a:t>
          </a:r>
        </a:p>
        <a:p>
          <a:pPr algn="just">
            <a:lnSpc>
              <a:spcPct val="150000"/>
            </a:lnSpc>
          </a:pPr>
          <a:endParaRPr lang="en-US" sz="1200" baseline="0">
            <a:latin typeface="Arial" panose="020B0604020202020204" pitchFamily="34" charset="0"/>
            <a:cs typeface="Arial" panose="020B0604020202020204" pitchFamily="34" charset="0"/>
          </a:endParaRPr>
        </a:p>
        <a:p>
          <a:pPr algn="just">
            <a:lnSpc>
              <a:spcPct val="150000"/>
            </a:lnSpc>
          </a:pPr>
          <a:r>
            <a:rPr lang="en-US" sz="1200" baseline="0">
              <a:latin typeface="Arial" panose="020B0604020202020204" pitchFamily="34" charset="0"/>
              <a:cs typeface="Arial" panose="020B0604020202020204" pitchFamily="34" charset="0"/>
            </a:rPr>
            <a:t>Ideally, the annual percentage increase from prior year revenues should be steady, posititve, and predictable. </a:t>
          </a:r>
          <a:r>
            <a:rPr lang="en-US" sz="1200" b="0" baseline="0">
              <a:solidFill>
                <a:sysClr val="windowText" lastClr="000000"/>
              </a:solidFill>
              <a:latin typeface="Arial" panose="020B0604020202020204" pitchFamily="34" charset="0"/>
              <a:cs typeface="Arial" panose="020B0604020202020204" pitchFamily="34" charset="0"/>
            </a:rPr>
            <a:t>A trend of decreasing net operating revenues, after accounting for the effects of inflation, is a warning indicator; if municipal revenues are decreasing, they may soon be insufficient to maintain a consistent level of service. </a:t>
          </a:r>
          <a:r>
            <a:rPr lang="en-US" sz="1200" baseline="0">
              <a:latin typeface="Arial" panose="020B0604020202020204" pitchFamily="34" charset="0"/>
              <a:cs typeface="Arial" panose="020B0604020202020204" pitchFamily="34" charset="0"/>
            </a:rPr>
            <a:t>Likewise, a high degree of volatility in the rate of year-to-year change may also be a warning sign. From FY2008 to FY2013 net operating revenues  declined on a constant dollar basis. In </a:t>
          </a:r>
        </a:p>
        <a:p>
          <a:endParaRPr lang="en-US" sz="1400" baseline="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203443</xdr:colOff>
      <xdr:row>4</xdr:row>
      <xdr:rowOff>69273</xdr:rowOff>
    </xdr:from>
    <xdr:to>
      <xdr:col>6</xdr:col>
      <xdr:colOff>1107312</xdr:colOff>
      <xdr:row>29</xdr:row>
      <xdr:rowOff>68190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1083081</xdr:colOff>
      <xdr:row>3</xdr:row>
      <xdr:rowOff>152143</xdr:rowOff>
    </xdr:from>
    <xdr:to>
      <xdr:col>13</xdr:col>
      <xdr:colOff>458933</xdr:colOff>
      <xdr:row>30</xdr:row>
      <xdr:rowOff>81418</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30</xdr:row>
      <xdr:rowOff>176892</xdr:rowOff>
    </xdr:from>
    <xdr:to>
      <xdr:col>7</xdr:col>
      <xdr:colOff>993321</xdr:colOff>
      <xdr:row>71</xdr:row>
      <xdr:rowOff>108856</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90500" y="6150428"/>
          <a:ext cx="9239250" cy="5687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a:solidFill>
                <a:sysClr val="windowText" lastClr="000000"/>
              </a:solidFill>
              <a:latin typeface="Arial" panose="020B0604020202020204" pitchFamily="34" charset="0"/>
              <a:cs typeface="Arial" panose="020B0604020202020204" pitchFamily="34" charset="0"/>
            </a:rPr>
            <a:t>New growth and certain local receipts are generally responsive to changes in the local economy. Periods of healthy economic activity are often linked to an increase in local economic development, which creates</a:t>
          </a:r>
          <a:r>
            <a:rPr lang="en-US" sz="1400" baseline="0">
              <a:solidFill>
                <a:sysClr val="windowText" lastClr="000000"/>
              </a:solidFill>
              <a:latin typeface="Arial" panose="020B0604020202020204" pitchFamily="34" charset="0"/>
              <a:cs typeface="Arial" panose="020B0604020202020204" pitchFamily="34" charset="0"/>
            </a:rPr>
            <a:t> </a:t>
          </a:r>
          <a:r>
            <a:rPr lang="en-US" sz="1400">
              <a:solidFill>
                <a:sysClr val="windowText" lastClr="000000"/>
              </a:solidFill>
              <a:latin typeface="Arial" panose="020B0604020202020204" pitchFamily="34" charset="0"/>
              <a:cs typeface="Arial" panose="020B0604020202020204" pitchFamily="34" charset="0"/>
            </a:rPr>
            <a:t>new growth for the property tax levy while</a:t>
          </a:r>
          <a:r>
            <a:rPr lang="en-US" sz="1400" baseline="0">
              <a:solidFill>
                <a:sysClr val="windowText" lastClr="000000"/>
              </a:solidFill>
              <a:latin typeface="Arial" panose="020B0604020202020204" pitchFamily="34" charset="0"/>
              <a:cs typeface="Arial" panose="020B0604020202020204" pitchFamily="34" charset="0"/>
            </a:rPr>
            <a:t> also g</a:t>
          </a:r>
          <a:r>
            <a:rPr lang="en-US" sz="1400">
              <a:solidFill>
                <a:sysClr val="windowText" lastClr="000000"/>
              </a:solidFill>
              <a:latin typeface="Arial" panose="020B0604020202020204" pitchFamily="34" charset="0"/>
              <a:cs typeface="Arial" panose="020B0604020202020204" pitchFamily="34" charset="0"/>
            </a:rPr>
            <a:t>enerating increases in permit fees related to new construction and an acquisition of business-related personal property. Additionally, periods of prosperity generally affect the meals and rooms taxes, and make it more likely that residents will purchase vehicles. Conversely, a downturn in the economy may lead to a decrease in these revenue-generating factors. </a:t>
          </a:r>
        </a:p>
        <a:p>
          <a:pPr algn="just">
            <a:lnSpc>
              <a:spcPct val="150000"/>
            </a:lnSpc>
          </a:pPr>
          <a:endParaRPr lang="en-US" sz="1400">
            <a:solidFill>
              <a:sysClr val="windowText" lastClr="000000"/>
            </a:solidFill>
            <a:latin typeface="Arial" panose="020B0604020202020204" pitchFamily="34" charset="0"/>
            <a:cs typeface="Arial" panose="020B0604020202020204" pitchFamily="34" charset="0"/>
          </a:endParaRPr>
        </a:p>
        <a:p>
          <a:pPr algn="just">
            <a:lnSpc>
              <a:spcPct val="150000"/>
            </a:lnSpc>
          </a:pPr>
          <a:r>
            <a:rPr lang="en-US" sz="1400">
              <a:solidFill>
                <a:sysClr val="windowText" lastClr="000000"/>
              </a:solidFill>
              <a:latin typeface="Arial" panose="020B0604020202020204" pitchFamily="34" charset="0"/>
              <a:cs typeface="Arial" panose="020B0604020202020204" pitchFamily="34" charset="0"/>
            </a:rPr>
            <a:t>Maintaining a balance between revenues tied closely to the economy and other revenues helps mitigate the effects of economic slowdowns or recessions. Even though new growth is part of the property tax, it is included in this analysis since it is a reflection of new value added to the tax rolls as a result of construction. A  declining trend in revenues related to economic growth may indicate that these revenue sources will need to be supplemented or replaced by others in the future. </a:t>
          </a:r>
        </a:p>
        <a:p>
          <a:pPr algn="just">
            <a:lnSpc>
              <a:spcPct val="150000"/>
            </a:lnSpc>
          </a:pPr>
          <a:endParaRPr lang="en-US" sz="1400">
            <a:solidFill>
              <a:sysClr val="windowText" lastClr="000000"/>
            </a:solidFill>
            <a:latin typeface="Arial" panose="020B0604020202020204" pitchFamily="34" charset="0"/>
            <a:cs typeface="Arial" panose="020B0604020202020204" pitchFamily="34" charset="0"/>
          </a:endParaRPr>
        </a:p>
        <a:p>
          <a:endParaRPr lang="en-US" sz="1400" baseline="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xdr:txBody>
    </xdr:sp>
    <xdr:clientData/>
  </xdr:twoCellAnchor>
  <xdr:twoCellAnchor editAs="absolute">
    <xdr:from>
      <xdr:col>13</xdr:col>
      <xdr:colOff>394190</xdr:colOff>
      <xdr:row>4</xdr:row>
      <xdr:rowOff>155057</xdr:rowOff>
    </xdr:from>
    <xdr:to>
      <xdr:col>24</xdr:col>
      <xdr:colOff>595312</xdr:colOff>
      <xdr:row>31</xdr:row>
      <xdr:rowOff>49403</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8245</xdr:colOff>
      <xdr:row>4</xdr:row>
      <xdr:rowOff>2137</xdr:rowOff>
    </xdr:from>
    <xdr:to>
      <xdr:col>7</xdr:col>
      <xdr:colOff>653144</xdr:colOff>
      <xdr:row>28</xdr:row>
      <xdr:rowOff>39121</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994681</xdr:colOff>
      <xdr:row>3</xdr:row>
      <xdr:rowOff>56509</xdr:rowOff>
    </xdr:from>
    <xdr:to>
      <xdr:col>13</xdr:col>
      <xdr:colOff>795377</xdr:colOff>
      <xdr:row>28</xdr:row>
      <xdr:rowOff>142234</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438150</xdr:colOff>
      <xdr:row>29</xdr:row>
      <xdr:rowOff>9525</xdr:rowOff>
    </xdr:from>
    <xdr:to>
      <xdr:col>7</xdr:col>
      <xdr:colOff>1129393</xdr:colOff>
      <xdr:row>41</xdr:row>
      <xdr:rowOff>100854</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696686" y="5670096"/>
          <a:ext cx="8161564" cy="4214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latin typeface="Arial" panose="020B0604020202020204" pitchFamily="34" charset="0"/>
              <a:cs typeface="Arial" panose="020B0604020202020204" pitchFamily="34" charset="0"/>
            </a:rPr>
            <a:t>A trend showing decline in state aid as a percentage of total revenue may be considered a warning indicator. </a:t>
          </a:r>
        </a:p>
        <a:p>
          <a:pPr algn="just">
            <a:lnSpc>
              <a:spcPct val="150000"/>
            </a:lnSpc>
          </a:pPr>
          <a:endParaRPr lang="en-US" sz="1400" baseline="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177613</xdr:colOff>
      <xdr:row>3</xdr:row>
      <xdr:rowOff>77037</xdr:rowOff>
    </xdr:from>
    <xdr:to>
      <xdr:col>8</xdr:col>
      <xdr:colOff>115103</xdr:colOff>
      <xdr:row>26</xdr:row>
      <xdr:rowOff>111332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232833</xdr:colOff>
      <xdr:row>27</xdr:row>
      <xdr:rowOff>224118</xdr:rowOff>
    </xdr:from>
    <xdr:to>
      <xdr:col>7</xdr:col>
      <xdr:colOff>136071</xdr:colOff>
      <xdr:row>51</xdr:row>
      <xdr:rowOff>83343</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232833" y="5486681"/>
          <a:ext cx="7678019" cy="6002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latin typeface="Arial" panose="020B0604020202020204" pitchFamily="34" charset="0"/>
              <a:cs typeface="Arial" panose="020B0604020202020204" pitchFamily="34" charset="0"/>
            </a:rPr>
            <a:t>A decline in property tax revenues, adjusted for inflation, indicates a city or town may face increasing difficulty funding a consistent level of service into the future.</a:t>
          </a:r>
        </a:p>
        <a:p>
          <a:pPr algn="just">
            <a:lnSpc>
              <a:spcPct val="150000"/>
            </a:lnSpc>
          </a:pPr>
          <a:endParaRPr lang="en-US" sz="1400" baseline="0">
            <a:latin typeface="Arial" panose="020B0604020202020204" pitchFamily="34" charset="0"/>
            <a:cs typeface="Arial" panose="020B0604020202020204" pitchFamily="34" charset="0"/>
          </a:endParaRPr>
        </a:p>
        <a:p>
          <a:pPr algn="just">
            <a:lnSpc>
              <a:spcPct val="150000"/>
            </a:lnSpc>
          </a:pPr>
          <a:endParaRPr lang="en-US" sz="1400" baseline="0">
            <a:latin typeface="Arial" panose="020B0604020202020204" pitchFamily="34" charset="0"/>
            <a:cs typeface="Arial" panose="020B0604020202020204" pitchFamily="34" charset="0"/>
          </a:endParaRPr>
        </a:p>
        <a:p>
          <a:pPr algn="just">
            <a:lnSpc>
              <a:spcPct val="150000"/>
            </a:lnSpc>
          </a:pPr>
          <a:r>
            <a:rPr lang="en-US" sz="1400" baseline="0">
              <a:latin typeface="Arial" panose="020B0604020202020204" pitchFamily="34" charset="0"/>
              <a:cs typeface="Arial" panose="020B0604020202020204" pitchFamily="34" charset="0"/>
            </a:rPr>
            <a:t>Tax levy growth is attributed both to the 2.5% annual increase in the levy limit allowed by Proposition 2.5, as well as any new growth. See indicators </a:t>
          </a:r>
          <a:r>
            <a:rPr lang="en-US" sz="1400" b="1" baseline="0">
              <a:latin typeface="Arial" panose="020B0604020202020204" pitchFamily="34" charset="0"/>
              <a:cs typeface="Arial" panose="020B0604020202020204" pitchFamily="34" charset="0"/>
            </a:rPr>
            <a:t>4a - Levy Limit</a:t>
          </a:r>
          <a:r>
            <a:rPr lang="en-US" sz="1400" baseline="0">
              <a:latin typeface="Arial" panose="020B0604020202020204" pitchFamily="34" charset="0"/>
              <a:cs typeface="Arial" panose="020B0604020202020204" pitchFamily="34" charset="0"/>
            </a:rPr>
            <a:t>, and </a:t>
          </a:r>
          <a:r>
            <a:rPr lang="en-US" sz="1400" b="1" baseline="0">
              <a:latin typeface="Arial" panose="020B0604020202020204" pitchFamily="34" charset="0"/>
              <a:cs typeface="Arial" panose="020B0604020202020204" pitchFamily="34" charset="0"/>
            </a:rPr>
            <a:t>4b - Assessed Values</a:t>
          </a:r>
          <a:r>
            <a:rPr lang="en-US" sz="1400" baseline="0">
              <a:latin typeface="Arial" panose="020B0604020202020204" pitchFamily="34" charset="0"/>
              <a:cs typeface="Arial" panose="020B0604020202020204" pitchFamily="34" charset="0"/>
            </a:rPr>
            <a:t>, for more detailed information. </a:t>
          </a:r>
        </a:p>
        <a:p>
          <a:pPr algn="just">
            <a:lnSpc>
              <a:spcPct val="150000"/>
            </a:lnSpc>
          </a:pPr>
          <a:endParaRPr lang="en-US" sz="1400" baseline="0">
            <a:latin typeface="Arial" panose="020B0604020202020204" pitchFamily="34" charset="0"/>
            <a:cs typeface="Arial" panose="020B0604020202020204" pitchFamily="34" charset="0"/>
          </a:endParaRPr>
        </a:p>
        <a:p>
          <a:pPr algn="just">
            <a:lnSpc>
              <a:spcPct val="150000"/>
            </a:lnSpc>
          </a:pPr>
          <a:endParaRPr lang="en-US" sz="1400" baseline="0">
            <a:latin typeface="Arial" panose="020B0604020202020204" pitchFamily="34" charset="0"/>
            <a:cs typeface="Arial" panose="020B0604020202020204" pitchFamily="34" charset="0"/>
          </a:endParaRPr>
        </a:p>
        <a:p>
          <a:pPr algn="just"/>
          <a:endParaRPr lang="en-US" sz="1400" baseline="0">
            <a:latin typeface="Arial" panose="020B0604020202020204" pitchFamily="34" charset="0"/>
            <a:cs typeface="Arial" panose="020B0604020202020204" pitchFamily="34" charset="0"/>
          </a:endParaRPr>
        </a:p>
        <a:p>
          <a:pPr algn="just"/>
          <a:endParaRPr lang="en-US" sz="1400">
            <a:latin typeface="Arial" panose="020B0604020202020204" pitchFamily="34" charset="0"/>
            <a:cs typeface="Arial" panose="020B0604020202020204" pitchFamily="34" charset="0"/>
          </a:endParaRPr>
        </a:p>
      </xdr:txBody>
    </xdr:sp>
    <xdr:clientData/>
  </xdr:twoCellAnchor>
  <xdr:twoCellAnchor editAs="absolute">
    <xdr:from>
      <xdr:col>8</xdr:col>
      <xdr:colOff>301044</xdr:colOff>
      <xdr:row>3</xdr:row>
      <xdr:rowOff>171450</xdr:rowOff>
    </xdr:from>
    <xdr:to>
      <xdr:col>14</xdr:col>
      <xdr:colOff>678655</xdr:colOff>
      <xdr:row>24</xdr:row>
      <xdr:rowOff>83344</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15</xdr:col>
      <xdr:colOff>16780</xdr:colOff>
      <xdr:row>44</xdr:row>
      <xdr:rowOff>44132</xdr:rowOff>
    </xdr:from>
    <xdr:to>
      <xdr:col>22</xdr:col>
      <xdr:colOff>710292</xdr:colOff>
      <xdr:row>61</xdr:row>
      <xdr:rowOff>88322</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152893</xdr:colOff>
      <xdr:row>29</xdr:row>
      <xdr:rowOff>77639</xdr:rowOff>
    </xdr:from>
    <xdr:to>
      <xdr:col>7</xdr:col>
      <xdr:colOff>2163536</xdr:colOff>
      <xdr:row>47</xdr:row>
      <xdr:rowOff>253588</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411429" y="7112532"/>
          <a:ext cx="9358500" cy="62768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latin typeface="Arial" panose="020B0604020202020204" pitchFamily="34" charset="0"/>
              <a:cs typeface="Arial" panose="020B0604020202020204" pitchFamily="34" charset="0"/>
            </a:rPr>
            <a:t>The levy ceiling (an amount equal to 2.5% of the community's total assessed value) is a cap on the size of a city or town's maximum allowable levy. Although a community can pass an override or a debt exclusion to exceed its levy limit, it cannot exceed the levy ceiling. If the levy limit calculation produces a number greater than the levy ceiling, the ceiling must be used in its place. If a community cannot increase its levy limit normally, it is said to have reached the "levy cap." </a:t>
          </a:r>
        </a:p>
        <a:p>
          <a:pPr algn="just">
            <a:lnSpc>
              <a:spcPct val="150000"/>
            </a:lnSpc>
          </a:pPr>
          <a:r>
            <a:rPr lang="en-US" sz="1400" baseline="0">
              <a:latin typeface="Arial" panose="020B0604020202020204" pitchFamily="34" charset="0"/>
              <a:cs typeface="Arial" panose="020B0604020202020204" pitchFamily="34" charset="0"/>
            </a:rPr>
            <a:t> </a:t>
          </a:r>
        </a:p>
        <a:p>
          <a:pPr algn="just">
            <a:lnSpc>
              <a:spcPct val="150000"/>
            </a:lnSpc>
          </a:pPr>
          <a:r>
            <a:rPr lang="en-US" sz="1400" baseline="0">
              <a:latin typeface="Arial" panose="020B0604020202020204" pitchFamily="34" charset="0"/>
              <a:cs typeface="Arial" panose="020B0604020202020204" pitchFamily="34" charset="0"/>
            </a:rPr>
            <a:t>When a community hits the levy cap and its levy ceiling is in decline, it becomes progressively more difficult to raise funds from the property tax. This environment also severely hampers a town's ability to expand services or finance large capital projects through an override or exclusions, since the levy ceiling is directly tied to a town's override capacity (the difference between the levy limit and the levy ceiling). </a:t>
          </a:r>
        </a:p>
        <a:p>
          <a:pPr algn="just">
            <a:lnSpc>
              <a:spcPct val="150000"/>
            </a:lnSpc>
          </a:pPr>
          <a:endParaRPr lang="en-US" sz="1400" baseline="0">
            <a:latin typeface="Arial" panose="020B0604020202020204" pitchFamily="34" charset="0"/>
            <a:cs typeface="Arial" panose="020B0604020202020204" pitchFamily="34" charset="0"/>
          </a:endParaRPr>
        </a:p>
        <a:p>
          <a:pPr algn="just">
            <a:lnSpc>
              <a:spcPct val="150000"/>
            </a:lnSpc>
          </a:pPr>
          <a:endParaRPr lang="en-US" sz="1400" baseline="0">
            <a:latin typeface="Arial" panose="020B0604020202020204" pitchFamily="34" charset="0"/>
            <a:cs typeface="Arial" panose="020B0604020202020204" pitchFamily="34" charset="0"/>
          </a:endParaRPr>
        </a:p>
        <a:p>
          <a:pPr algn="just"/>
          <a:endParaRPr lang="en-US" sz="1400" baseline="0">
            <a:latin typeface="Arial" panose="020B0604020202020204" pitchFamily="34" charset="0"/>
            <a:cs typeface="Arial" panose="020B0604020202020204" pitchFamily="34" charset="0"/>
          </a:endParaRPr>
        </a:p>
        <a:p>
          <a:pPr algn="just"/>
          <a:endParaRPr lang="en-US" sz="1400" baseline="0">
            <a:latin typeface="Arial" panose="020B0604020202020204" pitchFamily="34" charset="0"/>
            <a:cs typeface="Arial" panose="020B0604020202020204" pitchFamily="34" charset="0"/>
          </a:endParaRPr>
        </a:p>
        <a:p>
          <a:pPr algn="just"/>
          <a:r>
            <a:rPr lang="en-US" sz="1400" baseline="0">
              <a:latin typeface="Arial" panose="020B0604020202020204" pitchFamily="34" charset="0"/>
              <a:cs typeface="Arial" panose="020B0604020202020204" pitchFamily="34" charset="0"/>
            </a:rPr>
            <a:t> </a:t>
          </a:r>
        </a:p>
        <a:p>
          <a:pPr algn="just"/>
          <a:endParaRPr lang="en-US" sz="1400">
            <a:latin typeface="Arial" panose="020B0604020202020204" pitchFamily="34" charset="0"/>
            <a:cs typeface="Arial" panose="020B0604020202020204" pitchFamily="34" charset="0"/>
          </a:endParaRPr>
        </a:p>
      </xdr:txBody>
    </xdr:sp>
    <xdr:clientData/>
  </xdr:twoCellAnchor>
  <xdr:twoCellAnchor editAs="absolute">
    <xdr:from>
      <xdr:col>11</xdr:col>
      <xdr:colOff>420947</xdr:colOff>
      <xdr:row>3</xdr:row>
      <xdr:rowOff>38419</xdr:rowOff>
    </xdr:from>
    <xdr:to>
      <xdr:col>19</xdr:col>
      <xdr:colOff>751115</xdr:colOff>
      <xdr:row>27</xdr:row>
      <xdr:rowOff>367392</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52694</xdr:colOff>
      <xdr:row>3</xdr:row>
      <xdr:rowOff>44824</xdr:rowOff>
    </xdr:from>
    <xdr:to>
      <xdr:col>11</xdr:col>
      <xdr:colOff>483671</xdr:colOff>
      <xdr:row>28</xdr:row>
      <xdr:rowOff>598714</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19</xdr:col>
      <xdr:colOff>794409</xdr:colOff>
      <xdr:row>4</xdr:row>
      <xdr:rowOff>34636</xdr:rowOff>
    </xdr:from>
    <xdr:to>
      <xdr:col>28</xdr:col>
      <xdr:colOff>200242</xdr:colOff>
      <xdr:row>27</xdr:row>
      <xdr:rowOff>346363</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141515</xdr:colOff>
      <xdr:row>3</xdr:row>
      <xdr:rowOff>48988</xdr:rowOff>
    </xdr:from>
    <xdr:to>
      <xdr:col>7</xdr:col>
      <xdr:colOff>117514</xdr:colOff>
      <xdr:row>28</xdr:row>
      <xdr:rowOff>134711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180975</xdr:colOff>
      <xdr:row>3</xdr:row>
      <xdr:rowOff>121443</xdr:rowOff>
    </xdr:from>
    <xdr:to>
      <xdr:col>12</xdr:col>
      <xdr:colOff>1176680</xdr:colOff>
      <xdr:row>27</xdr:row>
      <xdr:rowOff>57150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212913</xdr:colOff>
      <xdr:row>29</xdr:row>
      <xdr:rowOff>156881</xdr:rowOff>
    </xdr:from>
    <xdr:to>
      <xdr:col>7</xdr:col>
      <xdr:colOff>979715</xdr:colOff>
      <xdr:row>46</xdr:row>
      <xdr:rowOff>300020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471449" y="5776631"/>
          <a:ext cx="8958302" cy="47967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endParaRPr lang="en-US" sz="1400" baseline="0">
            <a:latin typeface="Arial" panose="020B0604020202020204" pitchFamily="34" charset="0"/>
            <a:cs typeface="Arial" panose="020B0604020202020204" pitchFamily="34" charset="0"/>
          </a:endParaRPr>
        </a:p>
        <a:p>
          <a:pPr algn="just"/>
          <a:endParaRPr lang="en-US" sz="1400" baseline="0">
            <a:latin typeface="Arial" panose="020B0604020202020204" pitchFamily="34" charset="0"/>
            <a:cs typeface="Arial" panose="020B0604020202020204" pitchFamily="34" charset="0"/>
          </a:endParaRPr>
        </a:p>
        <a:p>
          <a:pPr algn="just"/>
          <a:endParaRPr lang="en-US" sz="1400" baseline="0">
            <a:latin typeface="Arial" panose="020B0604020202020204" pitchFamily="34" charset="0"/>
            <a:cs typeface="Arial" panose="020B0604020202020204" pitchFamily="34" charset="0"/>
          </a:endParaRPr>
        </a:p>
        <a:p>
          <a:pPr algn="just"/>
          <a:r>
            <a:rPr lang="en-US" sz="1400" baseline="0">
              <a:latin typeface="Arial" panose="020B0604020202020204" pitchFamily="34" charset="0"/>
              <a:cs typeface="Arial" panose="020B0604020202020204" pitchFamily="34" charset="0"/>
            </a:rPr>
            <a:t> </a:t>
          </a:r>
        </a:p>
        <a:p>
          <a:pPr algn="just"/>
          <a:endParaRPr lang="en-US" sz="140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229689</xdr:colOff>
      <xdr:row>3</xdr:row>
      <xdr:rowOff>142472</xdr:rowOff>
    </xdr:from>
    <xdr:to>
      <xdr:col>7</xdr:col>
      <xdr:colOff>752475</xdr:colOff>
      <xdr:row>26</xdr:row>
      <xdr:rowOff>95250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1038224</xdr:colOff>
      <xdr:row>3</xdr:row>
      <xdr:rowOff>83609</xdr:rowOff>
    </xdr:from>
    <xdr:to>
      <xdr:col>12</xdr:col>
      <xdr:colOff>1087997</xdr:colOff>
      <xdr:row>26</xdr:row>
      <xdr:rowOff>178595</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150018</xdr:colOff>
      <xdr:row>27</xdr:row>
      <xdr:rowOff>86783</xdr:rowOff>
    </xdr:from>
    <xdr:to>
      <xdr:col>6</xdr:col>
      <xdr:colOff>976312</xdr:colOff>
      <xdr:row>41</xdr:row>
      <xdr:rowOff>9524</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411956" y="5361252"/>
          <a:ext cx="7600950" cy="3589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latin typeface="Arial" panose="020B0604020202020204" pitchFamily="34" charset="0"/>
              <a:cs typeface="Arial" panose="020B0604020202020204" pitchFamily="34" charset="0"/>
            </a:rPr>
            <a:t>A trend of uncollected property tax receivables greater than 5% of the total annual property tax levy (net of overlay) is a warning indicator. Practically speaking, an increase in uncollected taxes may lead to a decrease in liquidity, introducing some uncertainty as to whether the town will have available revenue to fund its appropriations.</a:t>
          </a:r>
        </a:p>
        <a:p>
          <a:pPr algn="just">
            <a:lnSpc>
              <a:spcPct val="150000"/>
            </a:lnSpc>
          </a:pPr>
          <a:endParaRPr lang="en-US" sz="1400" baseline="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6</xdr:col>
      <xdr:colOff>1087084</xdr:colOff>
      <xdr:row>3</xdr:row>
      <xdr:rowOff>169895</xdr:rowOff>
    </xdr:from>
    <xdr:to>
      <xdr:col>10</xdr:col>
      <xdr:colOff>1835727</xdr:colOff>
      <xdr:row>28</xdr:row>
      <xdr:rowOff>34637</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173566</xdr:colOff>
      <xdr:row>3</xdr:row>
      <xdr:rowOff>50176</xdr:rowOff>
    </xdr:from>
    <xdr:to>
      <xdr:col>6</xdr:col>
      <xdr:colOff>726192</xdr:colOff>
      <xdr:row>28</xdr:row>
      <xdr:rowOff>135901</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51955</xdr:colOff>
      <xdr:row>29</xdr:row>
      <xdr:rowOff>173182</xdr:rowOff>
    </xdr:from>
    <xdr:to>
      <xdr:col>5</xdr:col>
      <xdr:colOff>1524000</xdr:colOff>
      <xdr:row>48</xdr:row>
      <xdr:rowOff>51954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51955" y="6130637"/>
          <a:ext cx="7412181" cy="4745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en-US" sz="1400" baseline="0">
              <a:latin typeface="Arial" panose="020B0604020202020204" pitchFamily="34" charset="0"/>
              <a:cs typeface="Arial" panose="020B0604020202020204" pitchFamily="34" charset="0"/>
            </a:rPr>
            <a:t>A steep increase in annual operating costs, after accounting for inflation, may indicate that a community's expenses are unsustainable without accompanying revenue increases or budget adjustments.</a:t>
          </a:r>
        </a:p>
        <a:p>
          <a:pPr algn="just">
            <a:lnSpc>
              <a:spcPct val="150000"/>
            </a:lnSpc>
          </a:pPr>
          <a:endParaRPr lang="en-US" sz="1400" baseline="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sexec/tashare/TA%20Reports/Somerset_financial_indicators_ZB_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ashboard"/>
      <sheetName val="1 - Net Operating Revenues"/>
      <sheetName val="2 - Econ Growth Revenues"/>
      <sheetName val="3 - State Aid"/>
      <sheetName val="4 - Property Tax Revenue"/>
      <sheetName val="4a - Levy Limit"/>
      <sheetName val="4b - Assessed Values"/>
      <sheetName val="5 - Uncollected Receivables"/>
      <sheetName val="6 - Operating Expenditures"/>
      <sheetName val="7 - Personnel Costs"/>
      <sheetName val="8 - Pension Liability"/>
      <sheetName val="9 - Long Term Debt"/>
      <sheetName val="10 - Debt Service"/>
      <sheetName val="11 - Reserves"/>
      <sheetName val="12 - Pop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9">
          <cell r="I29">
            <v>2008</v>
          </cell>
        </row>
        <row r="30">
          <cell r="I30">
            <v>2009</v>
          </cell>
        </row>
        <row r="31">
          <cell r="I31">
            <v>2010</v>
          </cell>
          <cell r="S31">
            <v>2009</v>
          </cell>
        </row>
        <row r="32">
          <cell r="I32">
            <v>2011</v>
          </cell>
          <cell r="S32">
            <v>2010</v>
          </cell>
        </row>
        <row r="33">
          <cell r="I33">
            <v>2012</v>
          </cell>
          <cell r="S33">
            <v>2011</v>
          </cell>
        </row>
        <row r="34">
          <cell r="I34">
            <v>2013</v>
          </cell>
          <cell r="S34">
            <v>2012</v>
          </cell>
        </row>
        <row r="35">
          <cell r="I35">
            <v>2014</v>
          </cell>
          <cell r="S35">
            <v>2013</v>
          </cell>
        </row>
        <row r="36">
          <cell r="I36">
            <v>2015</v>
          </cell>
          <cell r="S36">
            <v>2014</v>
          </cell>
        </row>
        <row r="37">
          <cell r="I37">
            <v>2016</v>
          </cell>
          <cell r="S37">
            <v>2015</v>
          </cell>
        </row>
        <row r="38">
          <cell r="I38">
            <v>2017</v>
          </cell>
          <cell r="S38">
            <v>2016</v>
          </cell>
        </row>
        <row r="39">
          <cell r="I39">
            <v>2018</v>
          </cell>
          <cell r="S39">
            <v>2017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mass.gov/lists/schedule-a-reports-revenues-expenditures-and-more" TargetMode="External"/><Relationship Id="rId1" Type="http://schemas.openxmlformats.org/officeDocument/2006/relationships/hyperlink" Target="https://www.mass.gov/lists/schedule-a-reports-revenues-expenditures-and-more"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mass.gov/lists/schedule-a-reports-revenues-expenditures-and-mor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mass.gov/lists/schedule-a-reports-revenues-expenditures-and-more"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mass.gov/service-details/municipal-finance-trend-dashboard"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factfinder.census.gov/faces/nav/jsf/pages/index.xhtml" TargetMode="External"/><Relationship Id="rId1" Type="http://schemas.openxmlformats.org/officeDocument/2006/relationships/hyperlink" Target="https://www.mass.gov/service-details/socioeconomic-data"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mass.gov/service-details/cherry-sheets-state-owned-land-payments-municipal-revenue-growth-factors-mrg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mass.gov/lists/reports-relating-to-property-tax-data-and-statistic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mass.gov/service-details/municipal-finance-trend-dashbo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abSelected="1" showWhiteSpace="0" view="pageBreakPreview" zoomScale="130" zoomScaleNormal="100" zoomScaleSheetLayoutView="130" zoomScalePageLayoutView="130" workbookViewId="0"/>
  </sheetViews>
  <sheetFormatPr defaultRowHeight="14.25" x14ac:dyDescent="0.2"/>
  <cols>
    <col min="1" max="1" width="2.125" customWidth="1"/>
    <col min="12" max="12" width="2.625" customWidth="1"/>
  </cols>
  <sheetData>
    <row r="1" spans="1:12" ht="8.25" customHeight="1" x14ac:dyDescent="0.2">
      <c r="A1" s="147"/>
      <c r="B1" s="123"/>
      <c r="C1" s="123"/>
      <c r="D1" s="123"/>
      <c r="E1" s="123"/>
      <c r="F1" s="123"/>
      <c r="G1" s="123"/>
      <c r="H1" s="123"/>
      <c r="I1" s="123"/>
      <c r="J1" s="123"/>
      <c r="K1" s="123"/>
      <c r="L1" s="147"/>
    </row>
    <row r="2" spans="1:12" ht="2.25" customHeight="1" thickBot="1" x14ac:dyDescent="0.25">
      <c r="A2" s="147"/>
      <c r="B2" s="148"/>
      <c r="C2" s="148"/>
      <c r="D2" s="148"/>
      <c r="E2" s="148"/>
      <c r="F2" s="148"/>
      <c r="G2" s="148"/>
      <c r="H2" s="148"/>
      <c r="I2" s="148"/>
      <c r="J2" s="148"/>
      <c r="K2" s="148"/>
      <c r="L2" s="147"/>
    </row>
    <row r="3" spans="1:12" ht="15" thickTop="1" x14ac:dyDescent="0.2">
      <c r="A3" s="147"/>
      <c r="B3" s="149"/>
      <c r="C3" s="123"/>
      <c r="D3" s="123"/>
      <c r="E3" s="123"/>
      <c r="F3" s="123"/>
      <c r="G3" s="123"/>
      <c r="H3" s="123"/>
      <c r="I3" s="123"/>
      <c r="J3" s="123"/>
      <c r="K3" s="150"/>
      <c r="L3" s="147"/>
    </row>
    <row r="4" spans="1:12" x14ac:dyDescent="0.2">
      <c r="A4" s="147"/>
      <c r="B4" s="151"/>
      <c r="C4" s="123"/>
      <c r="D4" s="123"/>
      <c r="E4" s="123"/>
      <c r="F4" s="123"/>
      <c r="G4" s="123"/>
      <c r="H4" s="123"/>
      <c r="I4" s="123"/>
      <c r="J4" s="123"/>
      <c r="K4" s="152"/>
      <c r="L4" s="147"/>
    </row>
    <row r="5" spans="1:12" x14ac:dyDescent="0.2">
      <c r="A5" s="147"/>
      <c r="B5" s="151"/>
      <c r="C5" s="123"/>
      <c r="D5" s="123"/>
      <c r="E5" s="123"/>
      <c r="F5" s="123"/>
      <c r="G5" s="123"/>
      <c r="H5" s="123"/>
      <c r="I5" s="123"/>
      <c r="J5" s="123"/>
      <c r="K5" s="152"/>
      <c r="L5" s="147"/>
    </row>
    <row r="6" spans="1:12" ht="5.25" customHeight="1" x14ac:dyDescent="0.2">
      <c r="A6" s="147"/>
      <c r="B6" s="151"/>
      <c r="C6" s="123"/>
      <c r="D6" s="123"/>
      <c r="E6" s="123"/>
      <c r="F6" s="123"/>
      <c r="G6" s="123"/>
      <c r="H6" s="123"/>
      <c r="I6" s="123"/>
      <c r="J6" s="123"/>
      <c r="K6" s="152"/>
      <c r="L6" s="147"/>
    </row>
    <row r="7" spans="1:12" x14ac:dyDescent="0.2">
      <c r="A7" s="147"/>
      <c r="B7" s="151"/>
      <c r="C7" s="123"/>
      <c r="D7" s="123"/>
      <c r="E7" s="123"/>
      <c r="F7" s="123"/>
      <c r="G7" s="123"/>
      <c r="H7" s="123"/>
      <c r="I7" s="123"/>
      <c r="J7" s="123"/>
      <c r="K7" s="152"/>
      <c r="L7" s="147"/>
    </row>
    <row r="8" spans="1:12" x14ac:dyDescent="0.2">
      <c r="A8" s="147"/>
      <c r="B8" s="151"/>
      <c r="C8" s="123"/>
      <c r="D8" s="123"/>
      <c r="E8" s="123"/>
      <c r="F8" s="123"/>
      <c r="G8" s="123"/>
      <c r="H8" s="123"/>
      <c r="I8" s="123"/>
      <c r="J8" s="123"/>
      <c r="K8" s="152"/>
      <c r="L8" s="147"/>
    </row>
    <row r="9" spans="1:12" x14ac:dyDescent="0.2">
      <c r="A9" s="147"/>
      <c r="B9" s="151"/>
      <c r="C9" s="123"/>
      <c r="D9" s="123"/>
      <c r="E9" s="123"/>
      <c r="F9" s="123"/>
      <c r="G9" s="123"/>
      <c r="H9" s="123"/>
      <c r="I9" s="123"/>
      <c r="J9" s="123"/>
      <c r="K9" s="152"/>
      <c r="L9" s="147"/>
    </row>
    <row r="10" spans="1:12" x14ac:dyDescent="0.2">
      <c r="A10" s="147"/>
      <c r="B10" s="151"/>
      <c r="C10" s="123"/>
      <c r="D10" s="123"/>
      <c r="E10" s="123"/>
      <c r="F10" s="123"/>
      <c r="G10" s="123"/>
      <c r="H10" s="123"/>
      <c r="I10" s="123"/>
      <c r="J10" s="123"/>
      <c r="K10" s="152"/>
      <c r="L10" s="147"/>
    </row>
    <row r="11" spans="1:12" x14ac:dyDescent="0.2">
      <c r="A11" s="147"/>
      <c r="B11" s="151"/>
      <c r="C11" s="123"/>
      <c r="D11" s="123"/>
      <c r="E11" s="123"/>
      <c r="F11" s="123"/>
      <c r="G11" s="123"/>
      <c r="H11" s="123"/>
      <c r="I11" s="123"/>
      <c r="J11" s="123"/>
      <c r="K11" s="152"/>
      <c r="L11" s="147"/>
    </row>
    <row r="12" spans="1:12" x14ac:dyDescent="0.2">
      <c r="A12" s="147"/>
      <c r="B12" s="151"/>
      <c r="C12" s="123"/>
      <c r="D12" s="123"/>
      <c r="E12" s="123"/>
      <c r="F12" s="123"/>
      <c r="G12" s="123"/>
      <c r="H12" s="123"/>
      <c r="I12" s="123"/>
      <c r="J12" s="123"/>
      <c r="K12" s="152"/>
      <c r="L12" s="147"/>
    </row>
    <row r="13" spans="1:12" x14ac:dyDescent="0.2">
      <c r="A13" s="147"/>
      <c r="B13" s="151"/>
      <c r="C13" s="123"/>
      <c r="D13" s="123"/>
      <c r="E13" s="123"/>
      <c r="F13" s="123"/>
      <c r="G13" s="123"/>
      <c r="H13" s="123"/>
      <c r="I13" s="123"/>
      <c r="J13" s="123"/>
      <c r="K13" s="152"/>
      <c r="L13" s="147"/>
    </row>
    <row r="14" spans="1:12" x14ac:dyDescent="0.2">
      <c r="A14" s="147"/>
      <c r="B14" s="151"/>
      <c r="C14" s="123"/>
      <c r="D14" s="123"/>
      <c r="E14" s="123"/>
      <c r="F14" s="123"/>
      <c r="G14" s="123"/>
      <c r="H14" s="123"/>
      <c r="I14" s="123"/>
      <c r="J14" s="123"/>
      <c r="K14" s="152"/>
      <c r="L14" s="147"/>
    </row>
    <row r="15" spans="1:12" x14ac:dyDescent="0.2">
      <c r="A15" s="147"/>
      <c r="B15" s="151"/>
      <c r="C15" s="123"/>
      <c r="D15" s="123"/>
      <c r="E15" s="123"/>
      <c r="F15" s="123"/>
      <c r="G15" s="123"/>
      <c r="H15" s="123"/>
      <c r="I15" s="123"/>
      <c r="J15" s="123"/>
      <c r="K15" s="152"/>
      <c r="L15" s="147"/>
    </row>
    <row r="16" spans="1:12" x14ac:dyDescent="0.2">
      <c r="A16" s="147"/>
      <c r="B16" s="151"/>
      <c r="C16" s="123"/>
      <c r="D16" s="123"/>
      <c r="E16" s="123"/>
      <c r="F16" s="123"/>
      <c r="G16" s="123"/>
      <c r="H16" s="123"/>
      <c r="I16" s="123"/>
      <c r="J16" s="123"/>
      <c r="K16" s="152"/>
      <c r="L16" s="147"/>
    </row>
    <row r="17" spans="1:12" x14ac:dyDescent="0.2">
      <c r="A17" s="147"/>
      <c r="B17" s="151"/>
      <c r="C17" s="123"/>
      <c r="D17" s="123"/>
      <c r="E17" s="123"/>
      <c r="F17" s="123"/>
      <c r="G17" s="123"/>
      <c r="H17" s="123"/>
      <c r="I17" s="123"/>
      <c r="J17" s="123"/>
      <c r="K17" s="152"/>
      <c r="L17" s="147"/>
    </row>
    <row r="18" spans="1:12" x14ac:dyDescent="0.2">
      <c r="A18" s="147"/>
      <c r="B18" s="151"/>
      <c r="C18" s="123"/>
      <c r="D18" s="123"/>
      <c r="E18" s="123"/>
      <c r="F18" s="123"/>
      <c r="G18" s="123"/>
      <c r="H18" s="123"/>
      <c r="I18" s="123"/>
      <c r="J18" s="123"/>
      <c r="K18" s="152"/>
      <c r="L18" s="147"/>
    </row>
    <row r="19" spans="1:12" x14ac:dyDescent="0.2">
      <c r="A19" s="147"/>
      <c r="B19" s="151"/>
      <c r="C19" s="123"/>
      <c r="D19" s="123"/>
      <c r="E19" s="123"/>
      <c r="F19" s="123"/>
      <c r="G19" s="123"/>
      <c r="H19" s="123"/>
      <c r="I19" s="123"/>
      <c r="J19" s="123"/>
      <c r="K19" s="152"/>
      <c r="L19" s="147"/>
    </row>
    <row r="20" spans="1:12" x14ac:dyDescent="0.2">
      <c r="A20" s="147"/>
      <c r="B20" s="151"/>
      <c r="C20" s="123"/>
      <c r="D20" s="123"/>
      <c r="E20" s="123"/>
      <c r="F20" s="123"/>
      <c r="G20" s="123"/>
      <c r="H20" s="123"/>
      <c r="I20" s="123"/>
      <c r="J20" s="123"/>
      <c r="K20" s="152"/>
      <c r="L20" s="147"/>
    </row>
    <row r="21" spans="1:12" x14ac:dyDescent="0.2">
      <c r="A21" s="147"/>
      <c r="B21" s="151"/>
      <c r="C21" s="123"/>
      <c r="D21" s="123"/>
      <c r="E21" s="123"/>
      <c r="F21" s="123"/>
      <c r="G21" s="123"/>
      <c r="H21" s="123"/>
      <c r="I21" s="123"/>
      <c r="J21" s="123"/>
      <c r="K21" s="152"/>
      <c r="L21" s="147"/>
    </row>
    <row r="22" spans="1:12" x14ac:dyDescent="0.2">
      <c r="A22" s="147"/>
      <c r="B22" s="151"/>
      <c r="C22" s="123"/>
      <c r="D22" s="123"/>
      <c r="E22" s="123"/>
      <c r="F22" s="123"/>
      <c r="G22" s="123"/>
      <c r="H22" s="123"/>
      <c r="I22" s="123"/>
      <c r="J22" s="123"/>
      <c r="K22" s="152"/>
      <c r="L22" s="147"/>
    </row>
    <row r="23" spans="1:12" x14ac:dyDescent="0.2">
      <c r="A23" s="147"/>
      <c r="B23" s="151"/>
      <c r="C23" s="123"/>
      <c r="D23" s="123"/>
      <c r="E23" s="123"/>
      <c r="F23" s="123"/>
      <c r="G23" s="123"/>
      <c r="H23" s="123"/>
      <c r="I23" s="123"/>
      <c r="J23" s="123"/>
      <c r="K23" s="152"/>
      <c r="L23" s="147"/>
    </row>
    <row r="24" spans="1:12" x14ac:dyDescent="0.2">
      <c r="A24" s="147"/>
      <c r="B24" s="151"/>
      <c r="C24" s="123"/>
      <c r="D24" s="123"/>
      <c r="E24" s="123"/>
      <c r="F24" s="123"/>
      <c r="G24" s="123"/>
      <c r="H24" s="123"/>
      <c r="I24" s="123"/>
      <c r="J24" s="123"/>
      <c r="K24" s="152"/>
      <c r="L24" s="147"/>
    </row>
    <row r="25" spans="1:12" x14ac:dyDescent="0.2">
      <c r="A25" s="147"/>
      <c r="B25" s="151"/>
      <c r="C25" s="123"/>
      <c r="D25" s="123"/>
      <c r="E25" s="123"/>
      <c r="F25" s="123"/>
      <c r="G25" s="123"/>
      <c r="H25" s="123"/>
      <c r="I25" s="123"/>
      <c r="J25" s="123"/>
      <c r="K25" s="152"/>
      <c r="L25" s="147"/>
    </row>
    <row r="26" spans="1:12" x14ac:dyDescent="0.2">
      <c r="A26" s="147"/>
      <c r="B26" s="151"/>
      <c r="C26" s="123"/>
      <c r="D26" s="123"/>
      <c r="E26" s="123"/>
      <c r="F26" s="123"/>
      <c r="G26" s="123"/>
      <c r="H26" s="123"/>
      <c r="I26" s="123"/>
      <c r="J26" s="123"/>
      <c r="K26" s="152"/>
      <c r="L26" s="147"/>
    </row>
    <row r="27" spans="1:12" x14ac:dyDescent="0.2">
      <c r="A27" s="147"/>
      <c r="B27" s="151"/>
      <c r="C27" s="123"/>
      <c r="D27" s="123"/>
      <c r="E27" s="123"/>
      <c r="F27" s="123"/>
      <c r="G27" s="123"/>
      <c r="H27" s="123"/>
      <c r="I27" s="123"/>
      <c r="J27" s="123"/>
      <c r="K27" s="152"/>
      <c r="L27" s="147"/>
    </row>
    <row r="28" spans="1:12" x14ac:dyDescent="0.2">
      <c r="A28" s="147"/>
      <c r="B28" s="151"/>
      <c r="C28" s="123"/>
      <c r="D28" s="123"/>
      <c r="E28" s="123"/>
      <c r="F28" s="123"/>
      <c r="G28" s="123"/>
      <c r="H28" s="123"/>
      <c r="I28" s="123"/>
      <c r="J28" s="123"/>
      <c r="K28" s="152"/>
      <c r="L28" s="147"/>
    </row>
    <row r="29" spans="1:12" x14ac:dyDescent="0.2">
      <c r="A29" s="147"/>
      <c r="B29" s="151"/>
      <c r="C29" s="123"/>
      <c r="D29" s="123"/>
      <c r="E29" s="123"/>
      <c r="F29" s="123"/>
      <c r="G29" s="123"/>
      <c r="H29" s="123"/>
      <c r="I29" s="123"/>
      <c r="J29" s="123"/>
      <c r="K29" s="152"/>
      <c r="L29" s="147"/>
    </row>
    <row r="30" spans="1:12" x14ac:dyDescent="0.2">
      <c r="A30" s="147"/>
      <c r="B30" s="151"/>
      <c r="C30" s="123"/>
      <c r="D30" s="123"/>
      <c r="E30" s="123"/>
      <c r="F30" s="123"/>
      <c r="G30" s="123"/>
      <c r="H30" s="123"/>
      <c r="I30" s="123"/>
      <c r="J30" s="123"/>
      <c r="K30" s="152"/>
      <c r="L30" s="147"/>
    </row>
    <row r="31" spans="1:12" x14ac:dyDescent="0.2">
      <c r="A31" s="147"/>
      <c r="B31" s="151"/>
      <c r="C31" s="123"/>
      <c r="D31" s="123"/>
      <c r="E31" s="123"/>
      <c r="F31" s="123"/>
      <c r="G31" s="123"/>
      <c r="H31" s="123"/>
      <c r="I31" s="123"/>
      <c r="J31" s="123"/>
      <c r="K31" s="152"/>
      <c r="L31" s="147"/>
    </row>
    <row r="32" spans="1:12" x14ac:dyDescent="0.2">
      <c r="A32" s="147"/>
      <c r="B32" s="151"/>
      <c r="C32" s="123"/>
      <c r="D32" s="123"/>
      <c r="E32" s="123"/>
      <c r="F32" s="123"/>
      <c r="G32" s="123"/>
      <c r="H32" s="123"/>
      <c r="I32" s="123"/>
      <c r="J32" s="123"/>
      <c r="K32" s="152"/>
      <c r="L32" s="147"/>
    </row>
    <row r="33" spans="1:12" x14ac:dyDescent="0.2">
      <c r="A33" s="147"/>
      <c r="B33" s="151"/>
      <c r="C33" s="123"/>
      <c r="D33" s="123"/>
      <c r="E33" s="123"/>
      <c r="F33" s="123"/>
      <c r="G33" s="123"/>
      <c r="H33" s="123"/>
      <c r="I33" s="123"/>
      <c r="J33" s="123"/>
      <c r="K33" s="152"/>
      <c r="L33" s="147"/>
    </row>
    <row r="34" spans="1:12" x14ac:dyDescent="0.2">
      <c r="A34" s="147"/>
      <c r="B34" s="151"/>
      <c r="C34" s="123"/>
      <c r="D34" s="123"/>
      <c r="E34" s="123"/>
      <c r="F34" s="123"/>
      <c r="G34" s="123"/>
      <c r="H34" s="123"/>
      <c r="I34" s="123"/>
      <c r="J34" s="123"/>
      <c r="K34" s="152"/>
      <c r="L34" s="147"/>
    </row>
    <row r="35" spans="1:12" x14ac:dyDescent="0.2">
      <c r="A35" s="147"/>
      <c r="B35" s="151"/>
      <c r="C35" s="123"/>
      <c r="D35" s="123"/>
      <c r="E35" s="123"/>
      <c r="F35" s="123"/>
      <c r="G35" s="123"/>
      <c r="H35" s="123"/>
      <c r="I35" s="123"/>
      <c r="J35" s="123"/>
      <c r="K35" s="152"/>
      <c r="L35" s="147"/>
    </row>
    <row r="36" spans="1:12" ht="15" thickBot="1" x14ac:dyDescent="0.25">
      <c r="A36" s="147"/>
      <c r="B36" s="153"/>
      <c r="C36" s="148"/>
      <c r="D36" s="148"/>
      <c r="E36" s="148"/>
      <c r="F36" s="148"/>
      <c r="G36" s="148"/>
      <c r="H36" s="148"/>
      <c r="I36" s="148"/>
      <c r="J36" s="148"/>
      <c r="K36" s="154"/>
      <c r="L36" s="147"/>
    </row>
    <row r="37" spans="1:12" ht="10.5" customHeight="1" thickTop="1" x14ac:dyDescent="0.2">
      <c r="A37" s="147"/>
      <c r="B37" s="147"/>
      <c r="C37" s="147"/>
      <c r="D37" s="147"/>
      <c r="E37" s="147"/>
      <c r="F37" s="147"/>
      <c r="G37" s="147"/>
      <c r="H37" s="147"/>
      <c r="I37" s="147"/>
      <c r="J37" s="147"/>
      <c r="K37" s="147"/>
      <c r="L37" s="147"/>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T77"/>
  <sheetViews>
    <sheetView showGridLines="0" zoomScale="55" zoomScaleNormal="55" workbookViewId="0">
      <selection activeCell="G51" sqref="G51:G61"/>
    </sheetView>
  </sheetViews>
  <sheetFormatPr defaultRowHeight="14.25" x14ac:dyDescent="0.2"/>
  <cols>
    <col min="1" max="1" width="3.375" customWidth="1"/>
    <col min="2" max="5" width="18.625" customWidth="1"/>
    <col min="6" max="6" width="22.5" customWidth="1"/>
    <col min="7" max="7" width="23.5" customWidth="1"/>
    <col min="8" max="8" width="25.625" customWidth="1"/>
    <col min="9" max="9" width="23.375" customWidth="1"/>
    <col min="10" max="17" width="25.625" customWidth="1"/>
    <col min="18" max="18" width="27.5" customWidth="1"/>
    <col min="19" max="19" width="25.625" customWidth="1"/>
    <col min="20" max="20" width="15" customWidth="1"/>
    <col min="21" max="21" width="25.625" customWidth="1"/>
    <col min="22" max="22" width="15.5" customWidth="1"/>
  </cols>
  <sheetData>
    <row r="1" spans="2:15" ht="21" thickBot="1" x14ac:dyDescent="0.35">
      <c r="B1" s="144" t="s">
        <v>154</v>
      </c>
      <c r="C1" s="105"/>
      <c r="D1" s="105"/>
      <c r="E1" s="105"/>
      <c r="F1" s="105"/>
      <c r="G1" s="105"/>
      <c r="H1" s="106"/>
      <c r="I1" s="106"/>
      <c r="J1" s="106"/>
      <c r="K1" s="106"/>
      <c r="L1" s="106"/>
      <c r="M1" s="106"/>
      <c r="N1" s="106"/>
    </row>
    <row r="2" spans="2:15" ht="20.25" thickTop="1" thickBot="1" x14ac:dyDescent="0.35">
      <c r="B2" s="5"/>
      <c r="C2" s="4"/>
      <c r="D2" s="4"/>
      <c r="E2" s="4"/>
      <c r="F2" s="4"/>
      <c r="G2" s="4"/>
      <c r="H2" s="3"/>
      <c r="I2" s="3"/>
      <c r="J2" s="3"/>
      <c r="K2" s="3"/>
      <c r="L2" s="3"/>
      <c r="M2" s="3"/>
      <c r="N2" s="3"/>
      <c r="O2" s="3"/>
    </row>
    <row r="3" spans="2:15" ht="25.5" customHeight="1" thickBot="1" x14ac:dyDescent="0.3">
      <c r="B3" s="49" t="s">
        <v>5</v>
      </c>
      <c r="C3" s="50" t="s">
        <v>70</v>
      </c>
      <c r="D3" s="51" t="s">
        <v>37</v>
      </c>
      <c r="E3" s="116"/>
      <c r="F3" s="4"/>
      <c r="G3" s="4"/>
      <c r="H3" s="3"/>
      <c r="I3" s="3"/>
      <c r="J3" s="3"/>
      <c r="K3" s="3"/>
      <c r="L3" s="3"/>
      <c r="M3" s="3"/>
      <c r="N3" s="3"/>
      <c r="O3" s="3"/>
    </row>
    <row r="4" spans="2:15" ht="15" x14ac:dyDescent="0.25">
      <c r="B4" s="4"/>
      <c r="C4" s="4"/>
      <c r="D4" s="4"/>
      <c r="E4" s="4"/>
      <c r="F4" s="4"/>
      <c r="G4" s="4"/>
      <c r="H4" s="3"/>
      <c r="I4" s="3"/>
      <c r="J4" s="3"/>
      <c r="K4" s="3"/>
      <c r="L4" s="3"/>
      <c r="M4" s="3"/>
      <c r="N4" s="3"/>
      <c r="O4" s="3"/>
    </row>
    <row r="5" spans="2:15" ht="15" x14ac:dyDescent="0.25">
      <c r="B5" s="4"/>
      <c r="C5" s="4"/>
      <c r="D5" s="4"/>
      <c r="E5" s="4"/>
      <c r="F5" s="4"/>
      <c r="G5" s="4"/>
      <c r="H5" s="3"/>
      <c r="I5" s="3"/>
      <c r="J5" s="3"/>
      <c r="K5" s="3"/>
      <c r="L5" s="3"/>
      <c r="M5" s="3"/>
    </row>
    <row r="6" spans="2:15" ht="15" x14ac:dyDescent="0.25">
      <c r="B6" s="4"/>
      <c r="C6" s="4"/>
      <c r="D6" s="4"/>
      <c r="E6" s="4"/>
      <c r="F6" s="4"/>
      <c r="G6" s="4"/>
      <c r="H6" s="3"/>
      <c r="I6" s="3"/>
      <c r="J6" s="3"/>
      <c r="K6" s="3"/>
      <c r="L6" s="3"/>
      <c r="M6" s="3"/>
    </row>
    <row r="7" spans="2:15" ht="15" x14ac:dyDescent="0.25">
      <c r="B7" s="4"/>
      <c r="C7" s="4"/>
      <c r="D7" s="4"/>
      <c r="E7" s="4"/>
      <c r="F7" s="4"/>
      <c r="G7" s="4"/>
      <c r="H7" s="3"/>
      <c r="I7" s="3"/>
      <c r="J7" s="3"/>
      <c r="K7" s="3"/>
      <c r="L7" s="3"/>
      <c r="M7" s="3"/>
    </row>
    <row r="8" spans="2:15" ht="15" x14ac:dyDescent="0.25">
      <c r="B8" s="4"/>
      <c r="C8" s="4"/>
      <c r="D8" s="4"/>
      <c r="E8" s="4"/>
      <c r="F8" s="4"/>
      <c r="G8" s="4"/>
      <c r="H8" s="3"/>
      <c r="I8" s="3"/>
      <c r="J8" s="3"/>
      <c r="K8" s="3"/>
      <c r="L8" s="3"/>
      <c r="M8" s="3"/>
    </row>
    <row r="9" spans="2:15" ht="15" x14ac:dyDescent="0.25">
      <c r="B9" s="4"/>
      <c r="C9" s="4"/>
      <c r="D9" s="4"/>
      <c r="E9" s="4"/>
      <c r="F9" s="4"/>
      <c r="G9" s="4"/>
      <c r="H9" s="3"/>
      <c r="I9" s="3"/>
      <c r="J9" s="3"/>
      <c r="K9" s="3"/>
      <c r="L9" s="3"/>
      <c r="M9" s="3"/>
    </row>
    <row r="10" spans="2:15" ht="15" x14ac:dyDescent="0.25">
      <c r="B10" s="4"/>
      <c r="C10" s="4"/>
      <c r="D10" s="4"/>
      <c r="E10" s="4"/>
      <c r="F10" s="4"/>
      <c r="G10" s="4"/>
      <c r="H10" s="3"/>
      <c r="I10" s="3"/>
      <c r="J10" s="3"/>
      <c r="K10" s="3"/>
      <c r="L10" s="3"/>
      <c r="M10" s="3"/>
    </row>
    <row r="11" spans="2:15" ht="15" x14ac:dyDescent="0.25">
      <c r="B11" s="4"/>
      <c r="C11" s="4"/>
      <c r="D11" s="4"/>
      <c r="E11" s="4"/>
      <c r="F11" s="4"/>
      <c r="G11" s="4"/>
      <c r="H11" s="3"/>
      <c r="I11" s="3"/>
      <c r="J11" s="3"/>
      <c r="K11" s="3"/>
      <c r="L11" s="3"/>
      <c r="M11" s="3"/>
    </row>
    <row r="12" spans="2:15" ht="15" x14ac:dyDescent="0.25">
      <c r="B12" s="4"/>
      <c r="C12" s="4"/>
      <c r="D12" s="4"/>
      <c r="E12" s="4"/>
      <c r="F12" s="4"/>
      <c r="G12" s="4"/>
      <c r="H12" s="3"/>
      <c r="I12" s="3"/>
      <c r="J12" s="3"/>
      <c r="K12" s="3"/>
      <c r="L12" s="3"/>
      <c r="M12" s="3"/>
    </row>
    <row r="13" spans="2:15" ht="15" x14ac:dyDescent="0.25">
      <c r="B13" s="4"/>
      <c r="C13" s="4"/>
      <c r="D13" s="4"/>
      <c r="E13" s="4"/>
      <c r="F13" s="4"/>
      <c r="G13" s="4"/>
      <c r="H13" s="3"/>
      <c r="I13" s="3"/>
      <c r="J13" s="3"/>
      <c r="K13" s="3"/>
      <c r="L13" s="3"/>
      <c r="M13" s="3"/>
    </row>
    <row r="14" spans="2:15" ht="15" x14ac:dyDescent="0.25">
      <c r="B14" s="4"/>
      <c r="C14" s="4"/>
      <c r="D14" s="4"/>
      <c r="E14" s="4"/>
      <c r="F14" s="4"/>
      <c r="G14" s="4"/>
      <c r="H14" s="3"/>
      <c r="I14" s="3"/>
      <c r="J14" s="3"/>
      <c r="K14" s="3"/>
      <c r="L14" s="3"/>
      <c r="M14" s="3"/>
    </row>
    <row r="15" spans="2:15" ht="15" x14ac:dyDescent="0.25">
      <c r="B15" s="4"/>
      <c r="C15" s="4"/>
      <c r="D15" s="4"/>
      <c r="E15" s="4"/>
      <c r="F15" s="4"/>
      <c r="G15" s="4"/>
      <c r="H15" s="3"/>
      <c r="I15" s="3"/>
      <c r="J15" s="3"/>
      <c r="K15" s="3"/>
      <c r="L15" s="3"/>
      <c r="M15" s="3"/>
    </row>
    <row r="16" spans="2:15" ht="15" x14ac:dyDescent="0.25">
      <c r="B16" s="4"/>
      <c r="C16" s="4"/>
      <c r="D16" s="4"/>
      <c r="E16" s="4"/>
      <c r="F16" s="4"/>
      <c r="G16" s="4"/>
      <c r="H16" s="3"/>
      <c r="I16" s="3"/>
      <c r="J16" s="3"/>
      <c r="K16" s="3"/>
      <c r="L16" s="3"/>
      <c r="M16" s="3"/>
    </row>
    <row r="17" spans="2:13" ht="15" x14ac:dyDescent="0.25">
      <c r="B17" s="4"/>
      <c r="C17" s="4"/>
      <c r="D17" s="4"/>
      <c r="E17" s="4"/>
      <c r="F17" s="4"/>
      <c r="G17" s="4"/>
      <c r="H17" s="3"/>
      <c r="I17" s="3"/>
      <c r="J17" s="3"/>
      <c r="K17" s="3"/>
      <c r="L17" s="3"/>
      <c r="M17" s="3"/>
    </row>
    <row r="18" spans="2:13" ht="15" x14ac:dyDescent="0.25">
      <c r="B18" s="4"/>
      <c r="C18" s="4"/>
      <c r="D18" s="4"/>
      <c r="E18" s="4"/>
      <c r="F18" s="4"/>
      <c r="G18" s="4"/>
      <c r="H18" s="3"/>
      <c r="I18" s="3"/>
      <c r="J18" s="3"/>
      <c r="K18" s="3"/>
      <c r="L18" s="3"/>
      <c r="M18" s="3"/>
    </row>
    <row r="19" spans="2:13" ht="15" x14ac:dyDescent="0.25">
      <c r="B19" s="4"/>
      <c r="C19" s="4"/>
      <c r="D19" s="4"/>
      <c r="E19" s="4"/>
      <c r="F19" s="4"/>
      <c r="G19" s="4"/>
      <c r="H19" s="3"/>
      <c r="I19" s="3"/>
      <c r="J19" s="3"/>
      <c r="K19" s="3"/>
      <c r="L19" s="3"/>
      <c r="M19" s="3"/>
    </row>
    <row r="20" spans="2:13" ht="15" x14ac:dyDescent="0.25">
      <c r="B20" s="4"/>
      <c r="C20" s="4"/>
      <c r="D20" s="4"/>
      <c r="E20" s="4"/>
      <c r="F20" s="4"/>
      <c r="G20" s="4"/>
      <c r="H20" s="3"/>
      <c r="I20" s="3"/>
      <c r="J20" s="3"/>
      <c r="K20" s="3"/>
      <c r="L20" s="3"/>
      <c r="M20" s="3"/>
    </row>
    <row r="21" spans="2:13" ht="15" x14ac:dyDescent="0.25">
      <c r="B21" s="4"/>
      <c r="C21" s="4"/>
      <c r="D21" s="4"/>
      <c r="E21" s="4"/>
      <c r="F21" s="4"/>
      <c r="G21" s="4"/>
      <c r="H21" s="3"/>
      <c r="I21" s="3"/>
      <c r="J21" s="3"/>
      <c r="K21" s="3"/>
      <c r="L21" s="3"/>
      <c r="M21" s="3"/>
    </row>
    <row r="22" spans="2:13" ht="15" x14ac:dyDescent="0.25">
      <c r="B22" s="4"/>
      <c r="C22" s="4"/>
      <c r="D22" s="4"/>
      <c r="E22" s="4"/>
      <c r="F22" s="4"/>
      <c r="G22" s="4"/>
      <c r="H22" s="3"/>
      <c r="I22" s="3"/>
      <c r="J22" s="3"/>
      <c r="K22" s="3"/>
      <c r="L22" s="3"/>
      <c r="M22" s="3"/>
    </row>
    <row r="23" spans="2:13" ht="15" x14ac:dyDescent="0.25">
      <c r="B23" s="4"/>
      <c r="C23" s="4"/>
      <c r="D23" s="4"/>
      <c r="E23" s="4"/>
      <c r="F23" s="4"/>
      <c r="G23" s="4"/>
      <c r="H23" s="3"/>
      <c r="I23" s="3"/>
      <c r="J23" s="3"/>
      <c r="K23" s="3"/>
      <c r="L23" s="3"/>
      <c r="M23" s="3"/>
    </row>
    <row r="24" spans="2:13" ht="15" x14ac:dyDescent="0.25">
      <c r="B24" s="4"/>
      <c r="C24" s="4"/>
      <c r="D24" s="4"/>
      <c r="E24" s="4"/>
      <c r="F24" s="4"/>
      <c r="G24" s="4"/>
      <c r="H24" s="3"/>
      <c r="I24" s="3"/>
      <c r="J24" s="3"/>
      <c r="K24" s="3"/>
      <c r="L24" s="3"/>
      <c r="M24" s="3"/>
    </row>
    <row r="25" spans="2:13" ht="15" x14ac:dyDescent="0.25">
      <c r="B25" s="4"/>
      <c r="C25" s="4"/>
      <c r="D25" s="4"/>
      <c r="E25" s="4"/>
      <c r="F25" s="4"/>
      <c r="G25" s="4"/>
      <c r="H25" s="3"/>
      <c r="I25" s="3"/>
      <c r="J25" s="3"/>
      <c r="K25" s="3"/>
      <c r="L25" s="3"/>
      <c r="M25" s="3"/>
    </row>
    <row r="26" spans="2:13" ht="15" x14ac:dyDescent="0.25">
      <c r="B26" s="4"/>
      <c r="C26" s="4"/>
      <c r="D26" s="4"/>
      <c r="E26" s="4"/>
      <c r="F26" s="4"/>
      <c r="G26" s="4"/>
      <c r="H26" s="3"/>
      <c r="I26" s="3"/>
      <c r="J26" s="3"/>
      <c r="K26" s="3"/>
      <c r="L26" s="3"/>
      <c r="M26" s="3"/>
    </row>
    <row r="27" spans="2:13" ht="15" x14ac:dyDescent="0.25">
      <c r="B27" s="4"/>
      <c r="C27" s="4"/>
      <c r="D27" s="4"/>
      <c r="E27" s="4"/>
      <c r="F27" s="4"/>
      <c r="G27" s="4"/>
      <c r="H27" s="3"/>
      <c r="I27" s="3"/>
      <c r="J27" s="3"/>
      <c r="K27" s="3"/>
      <c r="L27" s="3"/>
      <c r="M27" s="3"/>
    </row>
    <row r="28" spans="2:13" ht="15" x14ac:dyDescent="0.25">
      <c r="B28" s="4"/>
      <c r="C28" s="4"/>
      <c r="D28" s="4"/>
      <c r="E28" s="4"/>
      <c r="F28" s="4"/>
      <c r="G28" s="4"/>
      <c r="H28" s="3"/>
      <c r="I28" s="3"/>
      <c r="J28" s="3"/>
      <c r="K28" s="3"/>
      <c r="L28" s="3"/>
      <c r="M28" s="3"/>
    </row>
    <row r="29" spans="2:13" ht="15" x14ac:dyDescent="0.25">
      <c r="B29" s="4"/>
      <c r="C29" s="4"/>
      <c r="D29" s="4"/>
      <c r="E29" s="4"/>
      <c r="F29" s="4"/>
      <c r="G29" s="4"/>
      <c r="H29" s="3"/>
      <c r="I29" s="3"/>
      <c r="J29" s="3"/>
      <c r="K29" s="3"/>
      <c r="L29" s="3"/>
      <c r="M29" s="3"/>
    </row>
    <row r="30" spans="2:13" ht="15" x14ac:dyDescent="0.25">
      <c r="B30" s="4"/>
      <c r="C30" s="4"/>
      <c r="D30" s="4"/>
      <c r="E30" s="4"/>
      <c r="F30" s="4"/>
      <c r="G30" s="4"/>
      <c r="H30" s="3"/>
      <c r="I30" s="3"/>
      <c r="J30" s="3"/>
      <c r="K30" s="3"/>
      <c r="L30" s="3"/>
      <c r="M30" s="3"/>
    </row>
    <row r="31" spans="2:13" ht="15" x14ac:dyDescent="0.25">
      <c r="B31" s="4"/>
      <c r="C31" s="4"/>
      <c r="D31" s="4"/>
      <c r="E31" s="4"/>
      <c r="F31" s="4"/>
      <c r="G31" s="4"/>
      <c r="H31" s="3"/>
      <c r="I31" s="3"/>
      <c r="J31" s="3"/>
      <c r="K31" s="3"/>
      <c r="L31" s="3"/>
      <c r="M31" s="3"/>
    </row>
    <row r="32" spans="2:13" ht="21" customHeight="1" x14ac:dyDescent="0.25">
      <c r="B32" s="4"/>
      <c r="C32" s="4"/>
      <c r="D32" s="4"/>
      <c r="E32" s="4"/>
      <c r="F32" s="4"/>
      <c r="G32" s="203" t="s">
        <v>43</v>
      </c>
      <c r="H32" s="204"/>
      <c r="I32" s="204"/>
      <c r="J32" s="204"/>
      <c r="K32" s="57"/>
      <c r="L32" s="107"/>
      <c r="M32" s="3"/>
    </row>
    <row r="33" spans="2:20" ht="31.5" customHeight="1" x14ac:dyDescent="0.25">
      <c r="B33" s="4"/>
      <c r="C33" s="4"/>
      <c r="D33" s="4"/>
      <c r="E33" s="4"/>
      <c r="F33" s="4"/>
      <c r="G33" s="193" t="s">
        <v>0</v>
      </c>
      <c r="H33" s="193" t="s">
        <v>45</v>
      </c>
      <c r="I33" s="145" t="s">
        <v>67</v>
      </c>
      <c r="J33" s="193" t="s">
        <v>46</v>
      </c>
      <c r="K33" s="193" t="s">
        <v>116</v>
      </c>
      <c r="L33" s="107"/>
      <c r="M33" s="3"/>
    </row>
    <row r="34" spans="2:20" ht="24.95" hidden="1" customHeight="1" x14ac:dyDescent="0.25">
      <c r="B34" s="4"/>
      <c r="C34" s="4"/>
      <c r="D34" s="4"/>
      <c r="E34" s="4"/>
      <c r="F34" s="4"/>
      <c r="G34" s="200">
        <v>2007</v>
      </c>
      <c r="H34" s="201">
        <f t="shared" ref="H34:H45" si="0">SUM(H50:R50)</f>
        <v>46042152</v>
      </c>
      <c r="I34" s="205">
        <v>1.0192738682205289</v>
      </c>
      <c r="J34" s="201">
        <f t="shared" ref="J34:J45" si="1">I34*H34</f>
        <v>46929562.370237559</v>
      </c>
      <c r="K34" s="57"/>
      <c r="L34" s="107"/>
      <c r="M34" s="3"/>
    </row>
    <row r="35" spans="2:20" ht="24.95" customHeight="1" x14ac:dyDescent="0.25">
      <c r="B35" s="4"/>
      <c r="C35" s="4"/>
      <c r="D35" s="4"/>
      <c r="E35" s="4"/>
      <c r="F35" s="4"/>
      <c r="G35" s="172" t="s">
        <v>212</v>
      </c>
      <c r="H35" s="202">
        <f t="shared" si="0"/>
        <v>0</v>
      </c>
      <c r="I35" s="171">
        <v>0</v>
      </c>
      <c r="J35" s="202">
        <f t="shared" si="1"/>
        <v>0</v>
      </c>
      <c r="K35" s="189">
        <f>(J35/J34)-1</f>
        <v>-1</v>
      </c>
      <c r="L35" s="107"/>
      <c r="M35" s="3"/>
    </row>
    <row r="36" spans="2:20" ht="24.95" customHeight="1" x14ac:dyDescent="0.25">
      <c r="B36" s="4"/>
      <c r="C36" s="4"/>
      <c r="D36" s="4"/>
      <c r="E36" s="4"/>
      <c r="F36" s="4"/>
      <c r="G36" s="172" t="s">
        <v>212</v>
      </c>
      <c r="H36" s="202">
        <f t="shared" si="0"/>
        <v>0</v>
      </c>
      <c r="I36" s="171">
        <v>0</v>
      </c>
      <c r="J36" s="202">
        <f t="shared" si="1"/>
        <v>0</v>
      </c>
      <c r="K36" s="189" t="e">
        <f>(J36/J35)-1</f>
        <v>#DIV/0!</v>
      </c>
      <c r="L36" s="107"/>
      <c r="M36" s="3"/>
    </row>
    <row r="37" spans="2:20" ht="24.95" customHeight="1" x14ac:dyDescent="0.25">
      <c r="B37" s="4"/>
      <c r="C37" s="4"/>
      <c r="D37" s="4"/>
      <c r="E37" s="4"/>
      <c r="F37" s="4"/>
      <c r="G37" s="172" t="s">
        <v>212</v>
      </c>
      <c r="H37" s="202">
        <f t="shared" si="0"/>
        <v>0</v>
      </c>
      <c r="I37" s="171">
        <v>0</v>
      </c>
      <c r="J37" s="202">
        <f t="shared" si="1"/>
        <v>0</v>
      </c>
      <c r="K37" s="189" t="e">
        <f t="shared" ref="K37:K45" si="2">(J37/J36)-1</f>
        <v>#DIV/0!</v>
      </c>
      <c r="L37" s="107"/>
      <c r="M37" s="3"/>
    </row>
    <row r="38" spans="2:20" ht="24.95" customHeight="1" x14ac:dyDescent="0.25">
      <c r="B38" s="4"/>
      <c r="C38" s="4"/>
      <c r="D38" s="4"/>
      <c r="E38" s="4"/>
      <c r="F38" s="4"/>
      <c r="G38" s="172" t="s">
        <v>212</v>
      </c>
      <c r="H38" s="202">
        <f t="shared" si="0"/>
        <v>0</v>
      </c>
      <c r="I38" s="171">
        <v>0</v>
      </c>
      <c r="J38" s="202">
        <f t="shared" si="1"/>
        <v>0</v>
      </c>
      <c r="K38" s="189" t="e">
        <f t="shared" si="2"/>
        <v>#DIV/0!</v>
      </c>
      <c r="L38" s="107"/>
      <c r="M38" s="3"/>
    </row>
    <row r="39" spans="2:20" ht="24.95" customHeight="1" x14ac:dyDescent="0.25">
      <c r="B39" s="4"/>
      <c r="C39" s="4"/>
      <c r="D39" s="4"/>
      <c r="E39" s="4"/>
      <c r="F39" s="4"/>
      <c r="G39" s="172" t="s">
        <v>212</v>
      </c>
      <c r="H39" s="202">
        <f t="shared" si="0"/>
        <v>0</v>
      </c>
      <c r="I39" s="171">
        <v>0</v>
      </c>
      <c r="J39" s="202">
        <f t="shared" si="1"/>
        <v>0</v>
      </c>
      <c r="K39" s="189" t="e">
        <f t="shared" si="2"/>
        <v>#DIV/0!</v>
      </c>
      <c r="L39" s="107"/>
      <c r="M39" s="3"/>
    </row>
    <row r="40" spans="2:20" ht="24.95" customHeight="1" x14ac:dyDescent="0.25">
      <c r="B40" s="4"/>
      <c r="C40" s="4"/>
      <c r="D40" s="4"/>
      <c r="E40" s="4"/>
      <c r="F40" s="4"/>
      <c r="G40" s="172" t="s">
        <v>212</v>
      </c>
      <c r="H40" s="202">
        <f t="shared" si="0"/>
        <v>0</v>
      </c>
      <c r="I40" s="171">
        <v>0</v>
      </c>
      <c r="J40" s="202">
        <f t="shared" si="1"/>
        <v>0</v>
      </c>
      <c r="K40" s="189" t="e">
        <f t="shared" si="2"/>
        <v>#DIV/0!</v>
      </c>
      <c r="L40" s="107"/>
      <c r="M40" s="3"/>
    </row>
    <row r="41" spans="2:20" ht="24.95" customHeight="1" x14ac:dyDescent="0.25">
      <c r="B41" s="4"/>
      <c r="C41" s="4"/>
      <c r="D41" s="4"/>
      <c r="E41" s="4"/>
      <c r="F41" s="4"/>
      <c r="G41" s="172" t="s">
        <v>212</v>
      </c>
      <c r="H41" s="202">
        <f t="shared" si="0"/>
        <v>0</v>
      </c>
      <c r="I41" s="171">
        <v>0</v>
      </c>
      <c r="J41" s="202">
        <f t="shared" si="1"/>
        <v>0</v>
      </c>
      <c r="K41" s="189" t="e">
        <f t="shared" si="2"/>
        <v>#DIV/0!</v>
      </c>
      <c r="L41" s="107"/>
      <c r="M41" s="3"/>
    </row>
    <row r="42" spans="2:20" ht="24.95" customHeight="1" x14ac:dyDescent="0.25">
      <c r="B42" s="4"/>
      <c r="C42" s="4"/>
      <c r="D42" s="4"/>
      <c r="E42" s="4"/>
      <c r="F42" s="4"/>
      <c r="G42" s="172" t="s">
        <v>212</v>
      </c>
      <c r="H42" s="202">
        <f t="shared" si="0"/>
        <v>0</v>
      </c>
      <c r="I42" s="171">
        <v>0</v>
      </c>
      <c r="J42" s="202">
        <f t="shared" si="1"/>
        <v>0</v>
      </c>
      <c r="K42" s="189" t="e">
        <f t="shared" si="2"/>
        <v>#DIV/0!</v>
      </c>
      <c r="L42" s="107"/>
      <c r="M42" s="3"/>
    </row>
    <row r="43" spans="2:20" ht="24.95" customHeight="1" x14ac:dyDescent="0.25">
      <c r="B43" s="4"/>
      <c r="C43" s="4"/>
      <c r="D43" s="4"/>
      <c r="E43" s="4"/>
      <c r="F43" s="4"/>
      <c r="G43" s="172" t="s">
        <v>212</v>
      </c>
      <c r="H43" s="202">
        <f t="shared" si="0"/>
        <v>0</v>
      </c>
      <c r="I43" s="171">
        <v>0</v>
      </c>
      <c r="J43" s="202">
        <f t="shared" si="1"/>
        <v>0</v>
      </c>
      <c r="K43" s="189" t="e">
        <f t="shared" si="2"/>
        <v>#DIV/0!</v>
      </c>
      <c r="L43" s="107"/>
      <c r="M43" s="3"/>
    </row>
    <row r="44" spans="2:20" ht="24.95" customHeight="1" x14ac:dyDescent="0.25">
      <c r="B44" s="4"/>
      <c r="C44" s="4"/>
      <c r="D44" s="4"/>
      <c r="E44" s="4"/>
      <c r="F44" s="4"/>
      <c r="G44" s="172" t="s">
        <v>212</v>
      </c>
      <c r="H44" s="202">
        <f t="shared" si="0"/>
        <v>0</v>
      </c>
      <c r="I44" s="171">
        <v>0</v>
      </c>
      <c r="J44" s="202">
        <f t="shared" si="1"/>
        <v>0</v>
      </c>
      <c r="K44" s="189" t="e">
        <f t="shared" si="2"/>
        <v>#DIV/0!</v>
      </c>
      <c r="L44" s="107"/>
      <c r="M44" s="3"/>
    </row>
    <row r="45" spans="2:20" ht="24.95" customHeight="1" x14ac:dyDescent="0.25">
      <c r="B45" s="4"/>
      <c r="C45" s="4"/>
      <c r="D45" s="4"/>
      <c r="E45" s="4"/>
      <c r="F45" s="4"/>
      <c r="G45" s="172" t="s">
        <v>212</v>
      </c>
      <c r="H45" s="202">
        <f t="shared" si="0"/>
        <v>0</v>
      </c>
      <c r="I45" s="171">
        <v>0</v>
      </c>
      <c r="J45" s="202">
        <f t="shared" si="1"/>
        <v>0</v>
      </c>
      <c r="K45" s="189" t="e">
        <f t="shared" si="2"/>
        <v>#DIV/0!</v>
      </c>
      <c r="L45" s="107"/>
      <c r="M45" s="3"/>
    </row>
    <row r="46" spans="2:20" ht="15" x14ac:dyDescent="0.25">
      <c r="B46" s="4"/>
      <c r="C46" s="4"/>
      <c r="D46" s="4"/>
      <c r="E46" s="4"/>
      <c r="F46" s="4"/>
      <c r="G46" s="206" t="s">
        <v>179</v>
      </c>
      <c r="H46" s="107"/>
      <c r="I46" s="107"/>
      <c r="J46" s="107"/>
      <c r="K46" s="107"/>
      <c r="L46" s="107"/>
      <c r="M46" s="3"/>
    </row>
    <row r="47" spans="2:20" ht="15" x14ac:dyDescent="0.25">
      <c r="B47" s="4"/>
      <c r="C47" s="4"/>
      <c r="D47" s="4"/>
      <c r="E47" s="4"/>
      <c r="F47" s="4"/>
      <c r="G47" s="4"/>
      <c r="H47" s="3"/>
      <c r="I47" s="3"/>
      <c r="J47" s="3"/>
      <c r="K47" s="3"/>
      <c r="L47" s="3"/>
      <c r="M47" s="3"/>
    </row>
    <row r="48" spans="2:20" ht="18" customHeight="1" x14ac:dyDescent="0.25">
      <c r="B48" s="4"/>
      <c r="C48" s="4"/>
      <c r="D48" s="4"/>
      <c r="E48" s="4"/>
      <c r="F48" s="4"/>
      <c r="G48" s="199" t="s">
        <v>180</v>
      </c>
      <c r="H48" s="107"/>
      <c r="I48" s="107"/>
      <c r="J48" s="107"/>
      <c r="K48" s="107"/>
      <c r="L48" s="107"/>
      <c r="M48" s="107"/>
      <c r="N48" s="57"/>
      <c r="O48" s="57"/>
      <c r="P48" s="57"/>
      <c r="Q48" s="57"/>
      <c r="R48" s="57"/>
      <c r="S48" s="57"/>
      <c r="T48" s="57"/>
    </row>
    <row r="49" spans="2:20" ht="34.5" customHeight="1" x14ac:dyDescent="0.2">
      <c r="C49" s="114"/>
      <c r="D49" s="114"/>
      <c r="E49" s="114"/>
      <c r="G49" s="193" t="s">
        <v>0</v>
      </c>
      <c r="H49" s="193" t="s">
        <v>28</v>
      </c>
      <c r="I49" s="193" t="s">
        <v>40</v>
      </c>
      <c r="J49" s="193" t="s">
        <v>104</v>
      </c>
      <c r="K49" s="193" t="s">
        <v>41</v>
      </c>
      <c r="L49" s="193" t="s">
        <v>100</v>
      </c>
      <c r="M49" s="193" t="s">
        <v>101</v>
      </c>
      <c r="N49" s="193" t="s">
        <v>102</v>
      </c>
      <c r="O49" s="193" t="s">
        <v>42</v>
      </c>
      <c r="P49" s="193" t="s">
        <v>103</v>
      </c>
      <c r="Q49" s="193" t="s">
        <v>26</v>
      </c>
      <c r="R49" s="193" t="s">
        <v>105</v>
      </c>
      <c r="S49" s="57"/>
      <c r="T49" s="57"/>
    </row>
    <row r="50" spans="2:20" ht="48" hidden="1" customHeight="1" x14ac:dyDescent="0.2">
      <c r="C50" s="114"/>
      <c r="D50" s="114"/>
      <c r="E50" s="114"/>
      <c r="G50" s="200">
        <v>2007</v>
      </c>
      <c r="H50" s="201">
        <v>22690243</v>
      </c>
      <c r="I50" s="201">
        <v>3279382</v>
      </c>
      <c r="J50" s="201">
        <v>8128547</v>
      </c>
      <c r="K50" s="201">
        <v>3358161</v>
      </c>
      <c r="L50" s="201">
        <v>2692665</v>
      </c>
      <c r="M50" s="201">
        <v>1754128</v>
      </c>
      <c r="N50" s="201">
        <v>659002</v>
      </c>
      <c r="O50" s="201">
        <v>636052</v>
      </c>
      <c r="P50" s="201">
        <v>531562</v>
      </c>
      <c r="Q50" s="201">
        <v>2017127</v>
      </c>
      <c r="R50" s="201">
        <f>295283+0</f>
        <v>295283</v>
      </c>
      <c r="S50" s="57"/>
      <c r="T50" s="57"/>
    </row>
    <row r="51" spans="2:20" ht="24.95" customHeight="1" x14ac:dyDescent="0.2">
      <c r="C51" s="114"/>
      <c r="D51" s="114"/>
      <c r="E51" s="114"/>
      <c r="G51" s="172" t="s">
        <v>212</v>
      </c>
      <c r="H51" s="202">
        <v>0</v>
      </c>
      <c r="I51" s="202">
        <v>0</v>
      </c>
      <c r="J51" s="202">
        <v>0</v>
      </c>
      <c r="K51" s="202">
        <v>0</v>
      </c>
      <c r="L51" s="202">
        <v>0</v>
      </c>
      <c r="M51" s="202">
        <v>0</v>
      </c>
      <c r="N51" s="202">
        <v>0</v>
      </c>
      <c r="O51" s="202">
        <v>0</v>
      </c>
      <c r="P51" s="202">
        <v>0</v>
      </c>
      <c r="Q51" s="202">
        <v>0</v>
      </c>
      <c r="R51" s="202">
        <v>0</v>
      </c>
      <c r="S51" s="57"/>
      <c r="T51" s="57"/>
    </row>
    <row r="52" spans="2:20" ht="24.95" customHeight="1" x14ac:dyDescent="0.2">
      <c r="C52" s="114"/>
      <c r="D52" s="114"/>
      <c r="E52" s="114"/>
      <c r="G52" s="172" t="s">
        <v>212</v>
      </c>
      <c r="H52" s="202">
        <v>0</v>
      </c>
      <c r="I52" s="202">
        <v>0</v>
      </c>
      <c r="J52" s="202">
        <v>0</v>
      </c>
      <c r="K52" s="202">
        <v>0</v>
      </c>
      <c r="L52" s="202">
        <v>0</v>
      </c>
      <c r="M52" s="202">
        <v>0</v>
      </c>
      <c r="N52" s="202">
        <v>0</v>
      </c>
      <c r="O52" s="202">
        <v>0</v>
      </c>
      <c r="P52" s="202">
        <v>0</v>
      </c>
      <c r="Q52" s="202">
        <v>0</v>
      </c>
      <c r="R52" s="202">
        <v>0</v>
      </c>
      <c r="S52" s="57"/>
      <c r="T52" s="57"/>
    </row>
    <row r="53" spans="2:20" ht="24.95" customHeight="1" x14ac:dyDescent="0.2">
      <c r="C53" s="114"/>
      <c r="D53" s="114"/>
      <c r="E53" s="114"/>
      <c r="G53" s="172" t="s">
        <v>212</v>
      </c>
      <c r="H53" s="202">
        <v>0</v>
      </c>
      <c r="I53" s="202">
        <v>0</v>
      </c>
      <c r="J53" s="202">
        <v>0</v>
      </c>
      <c r="K53" s="202">
        <v>0</v>
      </c>
      <c r="L53" s="202">
        <v>0</v>
      </c>
      <c r="M53" s="202">
        <v>0</v>
      </c>
      <c r="N53" s="202">
        <v>0</v>
      </c>
      <c r="O53" s="202">
        <v>0</v>
      </c>
      <c r="P53" s="202">
        <v>0</v>
      </c>
      <c r="Q53" s="202">
        <v>0</v>
      </c>
      <c r="R53" s="202">
        <v>0</v>
      </c>
      <c r="S53" s="57"/>
      <c r="T53" s="57"/>
    </row>
    <row r="54" spans="2:20" ht="24.95" customHeight="1" x14ac:dyDescent="0.2">
      <c r="C54" s="114"/>
      <c r="D54" s="114"/>
      <c r="E54" s="114"/>
      <c r="G54" s="172" t="s">
        <v>212</v>
      </c>
      <c r="H54" s="202">
        <v>0</v>
      </c>
      <c r="I54" s="202">
        <v>0</v>
      </c>
      <c r="J54" s="202">
        <v>0</v>
      </c>
      <c r="K54" s="202">
        <v>0</v>
      </c>
      <c r="L54" s="202">
        <v>0</v>
      </c>
      <c r="M54" s="202">
        <v>0</v>
      </c>
      <c r="N54" s="202">
        <v>0</v>
      </c>
      <c r="O54" s="202">
        <v>0</v>
      </c>
      <c r="P54" s="202">
        <v>0</v>
      </c>
      <c r="Q54" s="202">
        <v>0</v>
      </c>
      <c r="R54" s="202">
        <v>0</v>
      </c>
      <c r="S54" s="57"/>
      <c r="T54" s="57"/>
    </row>
    <row r="55" spans="2:20" ht="24.95" customHeight="1" x14ac:dyDescent="0.2">
      <c r="C55" s="114"/>
      <c r="D55" s="114"/>
      <c r="E55" s="114"/>
      <c r="G55" s="172" t="s">
        <v>212</v>
      </c>
      <c r="H55" s="202">
        <v>0</v>
      </c>
      <c r="I55" s="202">
        <v>0</v>
      </c>
      <c r="J55" s="202">
        <v>0</v>
      </c>
      <c r="K55" s="202">
        <v>0</v>
      </c>
      <c r="L55" s="202">
        <v>0</v>
      </c>
      <c r="M55" s="202">
        <v>0</v>
      </c>
      <c r="N55" s="202">
        <v>0</v>
      </c>
      <c r="O55" s="202">
        <v>0</v>
      </c>
      <c r="P55" s="202">
        <v>0</v>
      </c>
      <c r="Q55" s="202">
        <v>0</v>
      </c>
      <c r="R55" s="202">
        <v>0</v>
      </c>
      <c r="S55" s="57"/>
      <c r="T55" s="57"/>
    </row>
    <row r="56" spans="2:20" ht="24.95" customHeight="1" x14ac:dyDescent="0.2">
      <c r="C56" s="114"/>
      <c r="D56" s="114"/>
      <c r="E56" s="114"/>
      <c r="G56" s="172" t="s">
        <v>212</v>
      </c>
      <c r="H56" s="202">
        <v>0</v>
      </c>
      <c r="I56" s="202">
        <v>0</v>
      </c>
      <c r="J56" s="202">
        <v>0</v>
      </c>
      <c r="K56" s="202">
        <v>0</v>
      </c>
      <c r="L56" s="202">
        <v>0</v>
      </c>
      <c r="M56" s="202">
        <v>0</v>
      </c>
      <c r="N56" s="202">
        <v>0</v>
      </c>
      <c r="O56" s="202">
        <v>0</v>
      </c>
      <c r="P56" s="202">
        <v>0</v>
      </c>
      <c r="Q56" s="202">
        <v>0</v>
      </c>
      <c r="R56" s="202">
        <v>0</v>
      </c>
      <c r="S56" s="57"/>
      <c r="T56" s="57"/>
    </row>
    <row r="57" spans="2:20" ht="24.95" customHeight="1" x14ac:dyDescent="0.2">
      <c r="C57" s="114"/>
      <c r="D57" s="114"/>
      <c r="E57" s="114"/>
      <c r="G57" s="172" t="s">
        <v>212</v>
      </c>
      <c r="H57" s="202">
        <v>0</v>
      </c>
      <c r="I57" s="202">
        <v>0</v>
      </c>
      <c r="J57" s="202">
        <v>0</v>
      </c>
      <c r="K57" s="202">
        <v>0</v>
      </c>
      <c r="L57" s="202">
        <v>0</v>
      </c>
      <c r="M57" s="202">
        <v>0</v>
      </c>
      <c r="N57" s="202">
        <v>0</v>
      </c>
      <c r="O57" s="202">
        <v>0</v>
      </c>
      <c r="P57" s="202">
        <v>0</v>
      </c>
      <c r="Q57" s="202">
        <v>0</v>
      </c>
      <c r="R57" s="202">
        <v>0</v>
      </c>
      <c r="S57" s="57"/>
      <c r="T57" s="57"/>
    </row>
    <row r="58" spans="2:20" ht="24.95" customHeight="1" x14ac:dyDescent="0.2">
      <c r="C58" s="114"/>
      <c r="D58" s="114"/>
      <c r="E58" s="114"/>
      <c r="G58" s="172" t="s">
        <v>212</v>
      </c>
      <c r="H58" s="202">
        <v>0</v>
      </c>
      <c r="I58" s="202">
        <v>0</v>
      </c>
      <c r="J58" s="202">
        <v>0</v>
      </c>
      <c r="K58" s="202">
        <v>0</v>
      </c>
      <c r="L58" s="202">
        <v>0</v>
      </c>
      <c r="M58" s="202">
        <v>0</v>
      </c>
      <c r="N58" s="202">
        <v>0</v>
      </c>
      <c r="O58" s="202">
        <v>0</v>
      </c>
      <c r="P58" s="202">
        <v>0</v>
      </c>
      <c r="Q58" s="202">
        <v>0</v>
      </c>
      <c r="R58" s="202">
        <v>0</v>
      </c>
      <c r="S58" s="57"/>
      <c r="T58" s="57"/>
    </row>
    <row r="59" spans="2:20" ht="24.95" customHeight="1" x14ac:dyDescent="0.2">
      <c r="C59" s="114"/>
      <c r="D59" s="114"/>
      <c r="E59" s="114"/>
      <c r="G59" s="172" t="s">
        <v>212</v>
      </c>
      <c r="H59" s="202">
        <v>0</v>
      </c>
      <c r="I59" s="202">
        <v>0</v>
      </c>
      <c r="J59" s="202">
        <v>0</v>
      </c>
      <c r="K59" s="202">
        <v>0</v>
      </c>
      <c r="L59" s="202">
        <v>0</v>
      </c>
      <c r="M59" s="202">
        <v>0</v>
      </c>
      <c r="N59" s="202">
        <v>0</v>
      </c>
      <c r="O59" s="202">
        <v>0</v>
      </c>
      <c r="P59" s="202">
        <v>0</v>
      </c>
      <c r="Q59" s="202">
        <v>0</v>
      </c>
      <c r="R59" s="202">
        <v>0</v>
      </c>
      <c r="S59" s="57"/>
      <c r="T59" s="57"/>
    </row>
    <row r="60" spans="2:20" ht="24.95" customHeight="1" x14ac:dyDescent="0.2">
      <c r="C60" s="114"/>
      <c r="D60" s="114"/>
      <c r="E60" s="114"/>
      <c r="G60" s="172" t="s">
        <v>212</v>
      </c>
      <c r="H60" s="202">
        <v>0</v>
      </c>
      <c r="I60" s="202">
        <v>0</v>
      </c>
      <c r="J60" s="202">
        <v>0</v>
      </c>
      <c r="K60" s="202">
        <v>0</v>
      </c>
      <c r="L60" s="202">
        <v>0</v>
      </c>
      <c r="M60" s="202">
        <v>0</v>
      </c>
      <c r="N60" s="202">
        <v>0</v>
      </c>
      <c r="O60" s="202">
        <v>0</v>
      </c>
      <c r="P60" s="202">
        <v>0</v>
      </c>
      <c r="Q60" s="202">
        <v>0</v>
      </c>
      <c r="R60" s="202">
        <v>0</v>
      </c>
      <c r="S60" s="57"/>
      <c r="T60" s="57"/>
    </row>
    <row r="61" spans="2:20" ht="24.95" customHeight="1" x14ac:dyDescent="0.2">
      <c r="C61" s="114"/>
      <c r="D61" s="114"/>
      <c r="E61" s="114"/>
      <c r="G61" s="172" t="s">
        <v>212</v>
      </c>
      <c r="H61" s="202">
        <v>0</v>
      </c>
      <c r="I61" s="202">
        <v>0</v>
      </c>
      <c r="J61" s="202">
        <v>0</v>
      </c>
      <c r="K61" s="202">
        <v>0</v>
      </c>
      <c r="L61" s="202">
        <v>0</v>
      </c>
      <c r="M61" s="202">
        <v>0</v>
      </c>
      <c r="N61" s="202">
        <v>0</v>
      </c>
      <c r="O61" s="202">
        <v>0</v>
      </c>
      <c r="P61" s="202">
        <v>0</v>
      </c>
      <c r="Q61" s="202">
        <v>0</v>
      </c>
      <c r="R61" s="202">
        <v>0</v>
      </c>
      <c r="S61" s="57"/>
      <c r="T61" s="57"/>
    </row>
    <row r="62" spans="2:20" ht="15" x14ac:dyDescent="0.25">
      <c r="B62" s="4"/>
      <c r="C62" s="115"/>
      <c r="D62" s="115"/>
      <c r="E62" s="115"/>
      <c r="F62" s="4"/>
      <c r="G62" s="130" t="s">
        <v>179</v>
      </c>
      <c r="H62" s="3"/>
      <c r="I62" s="3"/>
      <c r="J62" s="3"/>
      <c r="K62" s="3"/>
      <c r="L62" s="3"/>
      <c r="M62" s="3"/>
      <c r="P62" s="107"/>
      <c r="Q62" s="107"/>
      <c r="R62" s="107"/>
    </row>
    <row r="63" spans="2:20" ht="15" x14ac:dyDescent="0.25">
      <c r="B63" s="4"/>
      <c r="C63" s="115"/>
      <c r="D63" s="115"/>
      <c r="E63" s="115"/>
      <c r="F63" s="4"/>
      <c r="G63" s="4"/>
      <c r="H63" s="3"/>
      <c r="I63" s="3"/>
      <c r="J63" s="3"/>
      <c r="K63" s="3"/>
      <c r="L63" s="3"/>
      <c r="M63" s="3"/>
    </row>
    <row r="64" spans="2:20" ht="15" x14ac:dyDescent="0.25">
      <c r="B64" s="4"/>
      <c r="C64" s="115"/>
      <c r="D64" s="115"/>
      <c r="E64" s="115"/>
      <c r="F64" s="4"/>
      <c r="G64" s="4"/>
      <c r="H64" s="3"/>
      <c r="I64" s="3"/>
      <c r="J64" s="3"/>
      <c r="K64" s="3"/>
      <c r="L64" s="3"/>
      <c r="M64" s="3"/>
    </row>
    <row r="65" spans="2:13" ht="15" x14ac:dyDescent="0.25">
      <c r="B65" s="4"/>
      <c r="C65" s="115"/>
      <c r="D65" s="115"/>
      <c r="E65" s="115"/>
      <c r="F65" s="4"/>
      <c r="G65" s="4"/>
      <c r="H65" s="3"/>
      <c r="I65" s="3"/>
      <c r="J65" s="3"/>
      <c r="K65" s="3"/>
      <c r="L65" s="3"/>
      <c r="M65" s="3"/>
    </row>
    <row r="66" spans="2:13" ht="15" x14ac:dyDescent="0.25">
      <c r="B66" s="4"/>
      <c r="C66" s="115"/>
      <c r="D66" s="115"/>
      <c r="E66" s="115"/>
      <c r="F66" s="4"/>
      <c r="G66" s="4"/>
      <c r="H66" s="3"/>
      <c r="I66" s="3"/>
      <c r="J66" s="3"/>
      <c r="K66" s="3"/>
      <c r="L66" s="3"/>
      <c r="M66" s="3"/>
    </row>
    <row r="67" spans="2:13" ht="15" x14ac:dyDescent="0.25">
      <c r="B67" s="4"/>
      <c r="C67" s="115"/>
      <c r="D67" s="115"/>
      <c r="E67" s="115"/>
      <c r="F67" s="4"/>
      <c r="G67" s="4"/>
      <c r="H67" s="3"/>
      <c r="I67" s="3"/>
      <c r="J67" s="109"/>
      <c r="K67" s="3"/>
      <c r="L67" s="3"/>
      <c r="M67" s="3"/>
    </row>
    <row r="68" spans="2:13" ht="15" x14ac:dyDescent="0.25">
      <c r="B68" s="4"/>
      <c r="C68" s="115"/>
      <c r="D68" s="115"/>
      <c r="E68" s="115"/>
      <c r="F68" s="4"/>
      <c r="G68" s="4"/>
      <c r="H68" s="3"/>
      <c r="I68" s="3"/>
      <c r="J68" s="3"/>
      <c r="K68" s="3"/>
      <c r="L68" s="3"/>
      <c r="M68" s="3"/>
    </row>
    <row r="69" spans="2:13" ht="15" x14ac:dyDescent="0.25">
      <c r="B69" s="4"/>
      <c r="C69" s="115"/>
      <c r="D69" s="115"/>
      <c r="E69" s="115"/>
      <c r="F69" s="4"/>
      <c r="G69" s="4"/>
      <c r="H69" s="3"/>
      <c r="I69" s="3"/>
      <c r="J69" s="109"/>
      <c r="K69" s="3"/>
      <c r="L69" s="3"/>
      <c r="M69" s="3"/>
    </row>
    <row r="70" spans="2:13" ht="15" x14ac:dyDescent="0.25">
      <c r="B70" s="4"/>
      <c r="C70" s="115"/>
      <c r="D70" s="115"/>
      <c r="E70" s="115"/>
      <c r="F70" s="4"/>
      <c r="G70" s="4"/>
      <c r="H70" s="3"/>
      <c r="I70" s="3"/>
      <c r="J70" s="110"/>
      <c r="K70" s="3"/>
      <c r="L70" s="3"/>
      <c r="M70" s="3"/>
    </row>
    <row r="71" spans="2:13" ht="15" x14ac:dyDescent="0.25">
      <c r="B71" s="4"/>
      <c r="C71" s="4"/>
      <c r="D71" s="4"/>
      <c r="E71" s="4"/>
      <c r="F71" s="4"/>
      <c r="G71" s="4"/>
      <c r="H71" s="3"/>
      <c r="I71" s="3"/>
      <c r="J71" s="109"/>
      <c r="K71" s="3"/>
      <c r="L71" s="3"/>
      <c r="M71" s="3"/>
    </row>
    <row r="72" spans="2:13" ht="15" x14ac:dyDescent="0.25">
      <c r="B72" s="4"/>
      <c r="C72" s="4"/>
      <c r="D72" s="4"/>
      <c r="E72" s="4"/>
      <c r="F72" s="4"/>
      <c r="G72" s="4"/>
      <c r="H72" s="3"/>
      <c r="I72" s="3"/>
      <c r="J72" s="111"/>
      <c r="K72" s="107"/>
      <c r="L72" s="3"/>
      <c r="M72" s="3"/>
    </row>
    <row r="73" spans="2:13" ht="15" x14ac:dyDescent="0.25">
      <c r="B73" s="4"/>
      <c r="C73" s="4"/>
      <c r="D73" s="4"/>
      <c r="E73" s="4"/>
      <c r="F73" s="4"/>
      <c r="G73" s="4"/>
      <c r="H73" s="3"/>
      <c r="I73" s="3"/>
      <c r="J73" s="109"/>
      <c r="K73" s="107"/>
      <c r="L73" s="3"/>
      <c r="M73" s="3"/>
    </row>
    <row r="74" spans="2:13" ht="15" x14ac:dyDescent="0.25">
      <c r="B74" s="4"/>
      <c r="C74" s="4"/>
      <c r="D74" s="4"/>
      <c r="E74" s="4"/>
      <c r="F74" s="4"/>
      <c r="G74" s="4"/>
      <c r="H74" s="3"/>
      <c r="I74" s="3"/>
      <c r="J74" s="3"/>
      <c r="K74" s="3"/>
      <c r="L74" s="3"/>
      <c r="M74" s="3"/>
    </row>
    <row r="75" spans="2:13" ht="15" x14ac:dyDescent="0.25">
      <c r="B75" s="4"/>
      <c r="C75" s="4"/>
      <c r="D75" s="4"/>
      <c r="E75" s="4"/>
      <c r="F75" s="4"/>
      <c r="G75" s="4"/>
      <c r="H75" s="3"/>
      <c r="I75" s="3"/>
      <c r="J75" s="3"/>
      <c r="K75" s="3"/>
      <c r="L75" s="3"/>
      <c r="M75" s="3"/>
    </row>
    <row r="76" spans="2:13" ht="15" x14ac:dyDescent="0.25">
      <c r="B76" s="4"/>
      <c r="C76" s="4"/>
      <c r="D76" s="4"/>
      <c r="E76" s="4"/>
      <c r="F76" s="4"/>
      <c r="G76" s="4"/>
      <c r="H76" s="3"/>
      <c r="I76" s="3"/>
      <c r="J76" s="3"/>
      <c r="K76" s="3"/>
      <c r="L76" s="3"/>
      <c r="M76" s="3"/>
    </row>
    <row r="77" spans="2:13" ht="15" x14ac:dyDescent="0.25">
      <c r="B77" s="4"/>
      <c r="C77" s="4"/>
      <c r="D77" s="4"/>
      <c r="E77" s="4"/>
      <c r="F77" s="4"/>
      <c r="G77" s="4"/>
      <c r="H77" s="3"/>
      <c r="I77" s="3"/>
      <c r="J77" s="3"/>
      <c r="K77" s="3"/>
      <c r="L77" s="3"/>
      <c r="M77" s="3"/>
    </row>
  </sheetData>
  <conditionalFormatting sqref="H51:R61">
    <cfRule type="dataBar" priority="132">
      <dataBar>
        <cfvo type="min"/>
        <cfvo type="max"/>
        <color rgb="FF638EC6"/>
      </dataBar>
      <extLst>
        <ext xmlns:x14="http://schemas.microsoft.com/office/spreadsheetml/2009/9/main" uri="{B025F937-C7B1-47D3-B67F-A62EFF666E3E}">
          <x14:id>{625EC1A0-BD3C-495A-BE4E-0FEC176DA6DC}</x14:id>
        </ext>
      </extLst>
    </cfRule>
  </conditionalFormatting>
  <conditionalFormatting sqref="H51:H61">
    <cfRule type="dataBar" priority="111">
      <dataBar>
        <cfvo type="min"/>
        <cfvo type="max"/>
        <color rgb="FF63C384"/>
      </dataBar>
      <extLst>
        <ext xmlns:x14="http://schemas.microsoft.com/office/spreadsheetml/2009/9/main" uri="{B025F937-C7B1-47D3-B67F-A62EFF666E3E}">
          <x14:id>{99F2193E-3098-40A8-B25B-D4D7CD1C3974}</x14:id>
        </ext>
      </extLst>
    </cfRule>
  </conditionalFormatting>
  <conditionalFormatting sqref="I51:I61">
    <cfRule type="dataBar" priority="130">
      <dataBar>
        <cfvo type="min"/>
        <cfvo type="max"/>
        <color rgb="FF638EC6"/>
      </dataBar>
      <extLst>
        <ext xmlns:x14="http://schemas.microsoft.com/office/spreadsheetml/2009/9/main" uri="{B025F937-C7B1-47D3-B67F-A62EFF666E3E}">
          <x14:id>{2EC37226-D98F-4A56-A8BC-BC730C55FFD0}</x14:id>
        </ext>
      </extLst>
    </cfRule>
  </conditionalFormatting>
  <conditionalFormatting sqref="J51:J61">
    <cfRule type="dataBar" priority="129">
      <dataBar>
        <cfvo type="min"/>
        <cfvo type="max"/>
        <color rgb="FF638EC6"/>
      </dataBar>
      <extLst>
        <ext xmlns:x14="http://schemas.microsoft.com/office/spreadsheetml/2009/9/main" uri="{B025F937-C7B1-47D3-B67F-A62EFF666E3E}">
          <x14:id>{18299765-6DD7-4F47-9A92-E91E468F5203}</x14:id>
        </ext>
      </extLst>
    </cfRule>
  </conditionalFormatting>
  <conditionalFormatting sqref="K51:K61">
    <cfRule type="dataBar" priority="128">
      <dataBar>
        <cfvo type="min"/>
        <cfvo type="max"/>
        <color rgb="FF638EC6"/>
      </dataBar>
      <extLst>
        <ext xmlns:x14="http://schemas.microsoft.com/office/spreadsheetml/2009/9/main" uri="{B025F937-C7B1-47D3-B67F-A62EFF666E3E}">
          <x14:id>{BB2D149E-4D93-4A95-8D99-DE735D9B01AC}</x14:id>
        </ext>
      </extLst>
    </cfRule>
  </conditionalFormatting>
  <conditionalFormatting sqref="L51:L61">
    <cfRule type="dataBar" priority="127">
      <dataBar>
        <cfvo type="min"/>
        <cfvo type="max"/>
        <color rgb="FF638EC6"/>
      </dataBar>
      <extLst>
        <ext xmlns:x14="http://schemas.microsoft.com/office/spreadsheetml/2009/9/main" uri="{B025F937-C7B1-47D3-B67F-A62EFF666E3E}">
          <x14:id>{B07AC6B0-6192-400E-A0A7-A86C1AA1C791}</x14:id>
        </ext>
      </extLst>
    </cfRule>
  </conditionalFormatting>
  <conditionalFormatting sqref="M51:M61">
    <cfRule type="dataBar" priority="126">
      <dataBar>
        <cfvo type="min"/>
        <cfvo type="max"/>
        <color rgb="FF638EC6"/>
      </dataBar>
      <extLst>
        <ext xmlns:x14="http://schemas.microsoft.com/office/spreadsheetml/2009/9/main" uri="{B025F937-C7B1-47D3-B67F-A62EFF666E3E}">
          <x14:id>{E1B026D3-D46B-439F-ADC2-FED3261DBEC4}</x14:id>
        </ext>
      </extLst>
    </cfRule>
  </conditionalFormatting>
  <conditionalFormatting sqref="N51:N61">
    <cfRule type="dataBar" priority="125">
      <dataBar>
        <cfvo type="min"/>
        <cfvo type="max"/>
        <color rgb="FF638EC6"/>
      </dataBar>
      <extLst>
        <ext xmlns:x14="http://schemas.microsoft.com/office/spreadsheetml/2009/9/main" uri="{B025F937-C7B1-47D3-B67F-A62EFF666E3E}">
          <x14:id>{22E0670A-1214-4FA3-AE4E-450E29BF5501}</x14:id>
        </ext>
      </extLst>
    </cfRule>
  </conditionalFormatting>
  <conditionalFormatting sqref="O51:O61">
    <cfRule type="dataBar" priority="124">
      <dataBar>
        <cfvo type="min"/>
        <cfvo type="max"/>
        <color rgb="FF638EC6"/>
      </dataBar>
      <extLst>
        <ext xmlns:x14="http://schemas.microsoft.com/office/spreadsheetml/2009/9/main" uri="{B025F937-C7B1-47D3-B67F-A62EFF666E3E}">
          <x14:id>{44444BE4-C1E3-438C-8091-85B15A21B76C}</x14:id>
        </ext>
      </extLst>
    </cfRule>
  </conditionalFormatting>
  <conditionalFormatting sqref="P51:P61">
    <cfRule type="dataBar" priority="123">
      <dataBar>
        <cfvo type="min"/>
        <cfvo type="max"/>
        <color rgb="FF638EC6"/>
      </dataBar>
      <extLst>
        <ext xmlns:x14="http://schemas.microsoft.com/office/spreadsheetml/2009/9/main" uri="{B025F937-C7B1-47D3-B67F-A62EFF666E3E}">
          <x14:id>{48F83F6D-271F-44A2-9B9F-9EA8CCC953FB}</x14:id>
        </ext>
      </extLst>
    </cfRule>
  </conditionalFormatting>
  <conditionalFormatting sqref="Q51:Q61">
    <cfRule type="dataBar" priority="122">
      <dataBar>
        <cfvo type="min"/>
        <cfvo type="max"/>
        <color rgb="FF638EC6"/>
      </dataBar>
      <extLst>
        <ext xmlns:x14="http://schemas.microsoft.com/office/spreadsheetml/2009/9/main" uri="{B025F937-C7B1-47D3-B67F-A62EFF666E3E}">
          <x14:id>{AE5E2BE6-154A-4D30-912F-5B0BEFAF1261}</x14:id>
        </ext>
      </extLst>
    </cfRule>
  </conditionalFormatting>
  <conditionalFormatting sqref="R51:R61">
    <cfRule type="dataBar" priority="121">
      <dataBar>
        <cfvo type="min"/>
        <cfvo type="max"/>
        <color rgb="FF638EC6"/>
      </dataBar>
      <extLst>
        <ext xmlns:x14="http://schemas.microsoft.com/office/spreadsheetml/2009/9/main" uri="{B025F937-C7B1-47D3-B67F-A62EFF666E3E}">
          <x14:id>{0C389C68-01DF-4370-8F8A-41407C7B5F9F}</x14:id>
        </ext>
      </extLst>
    </cfRule>
  </conditionalFormatting>
  <conditionalFormatting sqref="K35:K45">
    <cfRule type="dataBar" priority="114">
      <dataBar>
        <cfvo type="min"/>
        <cfvo type="max"/>
        <color rgb="FF008AEF"/>
      </dataBar>
      <extLst>
        <ext xmlns:x14="http://schemas.microsoft.com/office/spreadsheetml/2009/9/main" uri="{B025F937-C7B1-47D3-B67F-A62EFF666E3E}">
          <x14:id>{113B2901-6BE6-4457-BF04-300948D35DE4}</x14:id>
        </ext>
      </extLst>
    </cfRule>
  </conditionalFormatting>
  <conditionalFormatting sqref="H35:H45">
    <cfRule type="dataBar" priority="113">
      <dataBar>
        <cfvo type="min"/>
        <cfvo type="max"/>
        <color theme="8" tint="0.39997558519241921"/>
      </dataBar>
      <extLst>
        <ext xmlns:x14="http://schemas.microsoft.com/office/spreadsheetml/2009/9/main" uri="{B025F937-C7B1-47D3-B67F-A62EFF666E3E}">
          <x14:id>{01AC9198-299D-4A22-A3F4-8D05E9916758}</x14:id>
        </ext>
      </extLst>
    </cfRule>
  </conditionalFormatting>
  <conditionalFormatting sqref="J35:J45">
    <cfRule type="dataBar" priority="112">
      <dataBar>
        <cfvo type="min"/>
        <cfvo type="max"/>
        <color theme="4" tint="0.39997558519241921"/>
      </dataBar>
      <extLst>
        <ext xmlns:x14="http://schemas.microsoft.com/office/spreadsheetml/2009/9/main" uri="{B025F937-C7B1-47D3-B67F-A62EFF666E3E}">
          <x14:id>{693B54F2-9153-41D2-9995-3792CBE2767E}</x14:id>
        </ext>
      </extLst>
    </cfRule>
  </conditionalFormatting>
  <conditionalFormatting sqref="I51:I61">
    <cfRule type="dataBar" priority="110">
      <dataBar>
        <cfvo type="min"/>
        <cfvo type="max"/>
        <color rgb="FF63C384"/>
      </dataBar>
      <extLst>
        <ext xmlns:x14="http://schemas.microsoft.com/office/spreadsheetml/2009/9/main" uri="{B025F937-C7B1-47D3-B67F-A62EFF666E3E}">
          <x14:id>{EB5D1C1A-7552-40CF-B739-107BC4278A7E}</x14:id>
        </ext>
      </extLst>
    </cfRule>
  </conditionalFormatting>
  <conditionalFormatting sqref="J51:J61">
    <cfRule type="dataBar" priority="109">
      <dataBar>
        <cfvo type="min"/>
        <cfvo type="max"/>
        <color rgb="FF63C384"/>
      </dataBar>
      <extLst>
        <ext xmlns:x14="http://schemas.microsoft.com/office/spreadsheetml/2009/9/main" uri="{B025F937-C7B1-47D3-B67F-A62EFF666E3E}">
          <x14:id>{A549937C-003C-4C60-8692-5624D354A2B2}</x14:id>
        </ext>
      </extLst>
    </cfRule>
  </conditionalFormatting>
  <conditionalFormatting sqref="K51:K61">
    <cfRule type="dataBar" priority="108">
      <dataBar>
        <cfvo type="min"/>
        <cfvo type="max"/>
        <color rgb="FF63C384"/>
      </dataBar>
      <extLst>
        <ext xmlns:x14="http://schemas.microsoft.com/office/spreadsheetml/2009/9/main" uri="{B025F937-C7B1-47D3-B67F-A62EFF666E3E}">
          <x14:id>{67EA0BD0-D0A5-42F2-A67C-731481824F43}</x14:id>
        </ext>
      </extLst>
    </cfRule>
  </conditionalFormatting>
  <conditionalFormatting sqref="L51:L61">
    <cfRule type="dataBar" priority="107">
      <dataBar>
        <cfvo type="min"/>
        <cfvo type="max"/>
        <color rgb="FF63C384"/>
      </dataBar>
      <extLst>
        <ext xmlns:x14="http://schemas.microsoft.com/office/spreadsheetml/2009/9/main" uri="{B025F937-C7B1-47D3-B67F-A62EFF666E3E}">
          <x14:id>{B0FAF80A-940C-4BA4-B419-B33DB41DB4E9}</x14:id>
        </ext>
      </extLst>
    </cfRule>
  </conditionalFormatting>
  <conditionalFormatting sqref="M51:M61">
    <cfRule type="dataBar" priority="106">
      <dataBar>
        <cfvo type="min"/>
        <cfvo type="max"/>
        <color rgb="FF63C384"/>
      </dataBar>
      <extLst>
        <ext xmlns:x14="http://schemas.microsoft.com/office/spreadsheetml/2009/9/main" uri="{B025F937-C7B1-47D3-B67F-A62EFF666E3E}">
          <x14:id>{5747342D-058D-4558-AAA6-D4EA845A6C35}</x14:id>
        </ext>
      </extLst>
    </cfRule>
  </conditionalFormatting>
  <conditionalFormatting sqref="N51:N61">
    <cfRule type="dataBar" priority="105">
      <dataBar>
        <cfvo type="min"/>
        <cfvo type="max"/>
        <color rgb="FF63C384"/>
      </dataBar>
      <extLst>
        <ext xmlns:x14="http://schemas.microsoft.com/office/spreadsheetml/2009/9/main" uri="{B025F937-C7B1-47D3-B67F-A62EFF666E3E}">
          <x14:id>{B376BD90-F7D9-49D7-B464-CFFF8802BB11}</x14:id>
        </ext>
      </extLst>
    </cfRule>
  </conditionalFormatting>
  <conditionalFormatting sqref="O51:O61">
    <cfRule type="dataBar" priority="104">
      <dataBar>
        <cfvo type="min"/>
        <cfvo type="max"/>
        <color rgb="FF63C384"/>
      </dataBar>
      <extLst>
        <ext xmlns:x14="http://schemas.microsoft.com/office/spreadsheetml/2009/9/main" uri="{B025F937-C7B1-47D3-B67F-A62EFF666E3E}">
          <x14:id>{A0CB3D84-9085-41E1-858F-ACAAD684A1E4}</x14:id>
        </ext>
      </extLst>
    </cfRule>
  </conditionalFormatting>
  <conditionalFormatting sqref="P51:P61">
    <cfRule type="dataBar" priority="103">
      <dataBar>
        <cfvo type="min"/>
        <cfvo type="max"/>
        <color rgb="FF63C384"/>
      </dataBar>
      <extLst>
        <ext xmlns:x14="http://schemas.microsoft.com/office/spreadsheetml/2009/9/main" uri="{B025F937-C7B1-47D3-B67F-A62EFF666E3E}">
          <x14:id>{217859E8-BD56-4F1F-A936-C1AB6888C643}</x14:id>
        </ext>
      </extLst>
    </cfRule>
  </conditionalFormatting>
  <conditionalFormatting sqref="Q51:Q61">
    <cfRule type="dataBar" priority="102">
      <dataBar>
        <cfvo type="min"/>
        <cfvo type="max"/>
        <color rgb="FF63C384"/>
      </dataBar>
      <extLst>
        <ext xmlns:x14="http://schemas.microsoft.com/office/spreadsheetml/2009/9/main" uri="{B025F937-C7B1-47D3-B67F-A62EFF666E3E}">
          <x14:id>{994B4782-5C00-4625-9CF1-8EFE2B873ABE}</x14:id>
        </ext>
      </extLst>
    </cfRule>
  </conditionalFormatting>
  <conditionalFormatting sqref="R51:R61">
    <cfRule type="dataBar" priority="101">
      <dataBar>
        <cfvo type="min"/>
        <cfvo type="max"/>
        <color rgb="FF63C384"/>
      </dataBar>
      <extLst>
        <ext xmlns:x14="http://schemas.microsoft.com/office/spreadsheetml/2009/9/main" uri="{B025F937-C7B1-47D3-B67F-A62EFF666E3E}">
          <x14:id>{6FACEAEA-953A-41CE-B5A4-A298718236B0}</x14:id>
        </ext>
      </extLst>
    </cfRule>
  </conditionalFormatting>
  <conditionalFormatting sqref="I51:I61">
    <cfRule type="dataBar" priority="100">
      <dataBar>
        <cfvo type="min"/>
        <cfvo type="max"/>
        <color rgb="FF63C384"/>
      </dataBar>
      <extLst>
        <ext xmlns:x14="http://schemas.microsoft.com/office/spreadsheetml/2009/9/main" uri="{B025F937-C7B1-47D3-B67F-A62EFF666E3E}">
          <x14:id>{08F39577-A38B-4036-89DD-11C1020D65ED}</x14:id>
        </ext>
      </extLst>
    </cfRule>
  </conditionalFormatting>
  <conditionalFormatting sqref="J51:J61">
    <cfRule type="dataBar" priority="99">
      <dataBar>
        <cfvo type="min"/>
        <cfvo type="max"/>
        <color rgb="FF638EC6"/>
      </dataBar>
      <extLst>
        <ext xmlns:x14="http://schemas.microsoft.com/office/spreadsheetml/2009/9/main" uri="{B025F937-C7B1-47D3-B67F-A62EFF666E3E}">
          <x14:id>{7952E6DB-4280-4788-83BB-345D87B92714}</x14:id>
        </ext>
      </extLst>
    </cfRule>
  </conditionalFormatting>
  <conditionalFormatting sqref="J51:J61">
    <cfRule type="dataBar" priority="98">
      <dataBar>
        <cfvo type="min"/>
        <cfvo type="max"/>
        <color rgb="FF63C384"/>
      </dataBar>
      <extLst>
        <ext xmlns:x14="http://schemas.microsoft.com/office/spreadsheetml/2009/9/main" uri="{B025F937-C7B1-47D3-B67F-A62EFF666E3E}">
          <x14:id>{21551531-4E22-4150-9F8D-169B7AE860C3}</x14:id>
        </ext>
      </extLst>
    </cfRule>
  </conditionalFormatting>
  <conditionalFormatting sqref="J51:J61">
    <cfRule type="dataBar" priority="97">
      <dataBar>
        <cfvo type="min"/>
        <cfvo type="max"/>
        <color rgb="FF63C384"/>
      </dataBar>
      <extLst>
        <ext xmlns:x14="http://schemas.microsoft.com/office/spreadsheetml/2009/9/main" uri="{B025F937-C7B1-47D3-B67F-A62EFF666E3E}">
          <x14:id>{3AF68790-3E32-43CE-B81E-59B4A27AECE7}</x14:id>
        </ext>
      </extLst>
    </cfRule>
  </conditionalFormatting>
  <conditionalFormatting sqref="K51:K61">
    <cfRule type="dataBar" priority="96">
      <dataBar>
        <cfvo type="min"/>
        <cfvo type="max"/>
        <color rgb="FF638EC6"/>
      </dataBar>
      <extLst>
        <ext xmlns:x14="http://schemas.microsoft.com/office/spreadsheetml/2009/9/main" uri="{B025F937-C7B1-47D3-B67F-A62EFF666E3E}">
          <x14:id>{C9997725-D2C1-4F5C-A25A-A4B023CFEF41}</x14:id>
        </ext>
      </extLst>
    </cfRule>
  </conditionalFormatting>
  <conditionalFormatting sqref="K51:K61">
    <cfRule type="dataBar" priority="95">
      <dataBar>
        <cfvo type="min"/>
        <cfvo type="max"/>
        <color rgb="FF63C384"/>
      </dataBar>
      <extLst>
        <ext xmlns:x14="http://schemas.microsoft.com/office/spreadsheetml/2009/9/main" uri="{B025F937-C7B1-47D3-B67F-A62EFF666E3E}">
          <x14:id>{2D699879-CFEA-4676-8EDD-53FD7B8C732E}</x14:id>
        </ext>
      </extLst>
    </cfRule>
  </conditionalFormatting>
  <conditionalFormatting sqref="K51:K61">
    <cfRule type="dataBar" priority="94">
      <dataBar>
        <cfvo type="min"/>
        <cfvo type="max"/>
        <color rgb="FF638EC6"/>
      </dataBar>
      <extLst>
        <ext xmlns:x14="http://schemas.microsoft.com/office/spreadsheetml/2009/9/main" uri="{B025F937-C7B1-47D3-B67F-A62EFF666E3E}">
          <x14:id>{1BB7B4AF-91E5-4D29-8C45-19095F916F87}</x14:id>
        </ext>
      </extLst>
    </cfRule>
  </conditionalFormatting>
  <conditionalFormatting sqref="K51:K61">
    <cfRule type="dataBar" priority="93">
      <dataBar>
        <cfvo type="min"/>
        <cfvo type="max"/>
        <color rgb="FF63C384"/>
      </dataBar>
      <extLst>
        <ext xmlns:x14="http://schemas.microsoft.com/office/spreadsheetml/2009/9/main" uri="{B025F937-C7B1-47D3-B67F-A62EFF666E3E}">
          <x14:id>{6B8CB4DE-B9E0-436C-AE7E-2EB40B140489}</x14:id>
        </ext>
      </extLst>
    </cfRule>
  </conditionalFormatting>
  <conditionalFormatting sqref="K51:K61">
    <cfRule type="dataBar" priority="92">
      <dataBar>
        <cfvo type="min"/>
        <cfvo type="max"/>
        <color rgb="FF63C384"/>
      </dataBar>
      <extLst>
        <ext xmlns:x14="http://schemas.microsoft.com/office/spreadsheetml/2009/9/main" uri="{B025F937-C7B1-47D3-B67F-A62EFF666E3E}">
          <x14:id>{A3E3B2BC-99FF-471C-A490-89959770EBE8}</x14:id>
        </ext>
      </extLst>
    </cfRule>
  </conditionalFormatting>
  <conditionalFormatting sqref="L51:L61">
    <cfRule type="dataBar" priority="91">
      <dataBar>
        <cfvo type="min"/>
        <cfvo type="max"/>
        <color rgb="FF638EC6"/>
      </dataBar>
      <extLst>
        <ext xmlns:x14="http://schemas.microsoft.com/office/spreadsheetml/2009/9/main" uri="{B025F937-C7B1-47D3-B67F-A62EFF666E3E}">
          <x14:id>{9A5E9149-946B-48A2-890E-C8A11FADEF9B}</x14:id>
        </ext>
      </extLst>
    </cfRule>
  </conditionalFormatting>
  <conditionalFormatting sqref="L51:L61">
    <cfRule type="dataBar" priority="90">
      <dataBar>
        <cfvo type="min"/>
        <cfvo type="max"/>
        <color rgb="FF63C384"/>
      </dataBar>
      <extLst>
        <ext xmlns:x14="http://schemas.microsoft.com/office/spreadsheetml/2009/9/main" uri="{B025F937-C7B1-47D3-B67F-A62EFF666E3E}">
          <x14:id>{A121982F-2039-4C75-9CBF-F524D4588A34}</x14:id>
        </ext>
      </extLst>
    </cfRule>
  </conditionalFormatting>
  <conditionalFormatting sqref="L51:L61">
    <cfRule type="dataBar" priority="89">
      <dataBar>
        <cfvo type="min"/>
        <cfvo type="max"/>
        <color rgb="FF638EC6"/>
      </dataBar>
      <extLst>
        <ext xmlns:x14="http://schemas.microsoft.com/office/spreadsheetml/2009/9/main" uri="{B025F937-C7B1-47D3-B67F-A62EFF666E3E}">
          <x14:id>{C5F952C9-2E19-4538-BB61-F4FE393A9370}</x14:id>
        </ext>
      </extLst>
    </cfRule>
  </conditionalFormatting>
  <conditionalFormatting sqref="L51:L61">
    <cfRule type="dataBar" priority="88">
      <dataBar>
        <cfvo type="min"/>
        <cfvo type="max"/>
        <color rgb="FF63C384"/>
      </dataBar>
      <extLst>
        <ext xmlns:x14="http://schemas.microsoft.com/office/spreadsheetml/2009/9/main" uri="{B025F937-C7B1-47D3-B67F-A62EFF666E3E}">
          <x14:id>{A203B956-C702-4DCC-8977-E228D32D4921}</x14:id>
        </ext>
      </extLst>
    </cfRule>
  </conditionalFormatting>
  <conditionalFormatting sqref="L51:L61">
    <cfRule type="dataBar" priority="87">
      <dataBar>
        <cfvo type="min"/>
        <cfvo type="max"/>
        <color rgb="FF638EC6"/>
      </dataBar>
      <extLst>
        <ext xmlns:x14="http://schemas.microsoft.com/office/spreadsheetml/2009/9/main" uri="{B025F937-C7B1-47D3-B67F-A62EFF666E3E}">
          <x14:id>{62EB9629-F47B-4C57-ACC9-615428AB5ED8}</x14:id>
        </ext>
      </extLst>
    </cfRule>
  </conditionalFormatting>
  <conditionalFormatting sqref="L51:L61">
    <cfRule type="dataBar" priority="86">
      <dataBar>
        <cfvo type="min"/>
        <cfvo type="max"/>
        <color rgb="FF63C384"/>
      </dataBar>
      <extLst>
        <ext xmlns:x14="http://schemas.microsoft.com/office/spreadsheetml/2009/9/main" uri="{B025F937-C7B1-47D3-B67F-A62EFF666E3E}">
          <x14:id>{9C1E5EA1-07C7-45D8-9378-0D95CE82ABC3}</x14:id>
        </ext>
      </extLst>
    </cfRule>
  </conditionalFormatting>
  <conditionalFormatting sqref="L51:L61">
    <cfRule type="dataBar" priority="85">
      <dataBar>
        <cfvo type="min"/>
        <cfvo type="max"/>
        <color rgb="FF63C384"/>
      </dataBar>
      <extLst>
        <ext xmlns:x14="http://schemas.microsoft.com/office/spreadsheetml/2009/9/main" uri="{B025F937-C7B1-47D3-B67F-A62EFF666E3E}">
          <x14:id>{1DD335F7-1BFA-480B-AA72-B331484C3620}</x14:id>
        </ext>
      </extLst>
    </cfRule>
  </conditionalFormatting>
  <conditionalFormatting sqref="M51:M61">
    <cfRule type="dataBar" priority="84">
      <dataBar>
        <cfvo type="min"/>
        <cfvo type="max"/>
        <color rgb="FF638EC6"/>
      </dataBar>
      <extLst>
        <ext xmlns:x14="http://schemas.microsoft.com/office/spreadsheetml/2009/9/main" uri="{B025F937-C7B1-47D3-B67F-A62EFF666E3E}">
          <x14:id>{4EC865C8-BAC7-463A-AA4A-8715F584E885}</x14:id>
        </ext>
      </extLst>
    </cfRule>
  </conditionalFormatting>
  <conditionalFormatting sqref="M51:M61">
    <cfRule type="dataBar" priority="83">
      <dataBar>
        <cfvo type="min"/>
        <cfvo type="max"/>
        <color rgb="FF63C384"/>
      </dataBar>
      <extLst>
        <ext xmlns:x14="http://schemas.microsoft.com/office/spreadsheetml/2009/9/main" uri="{B025F937-C7B1-47D3-B67F-A62EFF666E3E}">
          <x14:id>{A1549DD1-1E52-4A51-95A0-E08C7ED40783}</x14:id>
        </ext>
      </extLst>
    </cfRule>
  </conditionalFormatting>
  <conditionalFormatting sqref="M51:M61">
    <cfRule type="dataBar" priority="82">
      <dataBar>
        <cfvo type="min"/>
        <cfvo type="max"/>
        <color rgb="FF638EC6"/>
      </dataBar>
      <extLst>
        <ext xmlns:x14="http://schemas.microsoft.com/office/spreadsheetml/2009/9/main" uri="{B025F937-C7B1-47D3-B67F-A62EFF666E3E}">
          <x14:id>{A0DFF60C-917C-4429-A925-404C312DA9B8}</x14:id>
        </ext>
      </extLst>
    </cfRule>
  </conditionalFormatting>
  <conditionalFormatting sqref="M51:M61">
    <cfRule type="dataBar" priority="81">
      <dataBar>
        <cfvo type="min"/>
        <cfvo type="max"/>
        <color rgb="FF63C384"/>
      </dataBar>
      <extLst>
        <ext xmlns:x14="http://schemas.microsoft.com/office/spreadsheetml/2009/9/main" uri="{B025F937-C7B1-47D3-B67F-A62EFF666E3E}">
          <x14:id>{8114163A-A71B-4A04-87EB-7401D6D7B566}</x14:id>
        </ext>
      </extLst>
    </cfRule>
  </conditionalFormatting>
  <conditionalFormatting sqref="M51:M61">
    <cfRule type="dataBar" priority="80">
      <dataBar>
        <cfvo type="min"/>
        <cfvo type="max"/>
        <color rgb="FF638EC6"/>
      </dataBar>
      <extLst>
        <ext xmlns:x14="http://schemas.microsoft.com/office/spreadsheetml/2009/9/main" uri="{B025F937-C7B1-47D3-B67F-A62EFF666E3E}">
          <x14:id>{7D3F4D9B-16BE-4643-B242-71FBBF40452D}</x14:id>
        </ext>
      </extLst>
    </cfRule>
  </conditionalFormatting>
  <conditionalFormatting sqref="M51:M61">
    <cfRule type="dataBar" priority="79">
      <dataBar>
        <cfvo type="min"/>
        <cfvo type="max"/>
        <color rgb="FF63C384"/>
      </dataBar>
      <extLst>
        <ext xmlns:x14="http://schemas.microsoft.com/office/spreadsheetml/2009/9/main" uri="{B025F937-C7B1-47D3-B67F-A62EFF666E3E}">
          <x14:id>{91E7AEEE-08DC-4ED4-A4B7-DC948F550862}</x14:id>
        </ext>
      </extLst>
    </cfRule>
  </conditionalFormatting>
  <conditionalFormatting sqref="M51:M61">
    <cfRule type="dataBar" priority="78">
      <dataBar>
        <cfvo type="min"/>
        <cfvo type="max"/>
        <color rgb="FF638EC6"/>
      </dataBar>
      <extLst>
        <ext xmlns:x14="http://schemas.microsoft.com/office/spreadsheetml/2009/9/main" uri="{B025F937-C7B1-47D3-B67F-A62EFF666E3E}">
          <x14:id>{22C64678-4407-4C1E-99E9-91EC2ADBB6F1}</x14:id>
        </ext>
      </extLst>
    </cfRule>
  </conditionalFormatting>
  <conditionalFormatting sqref="M51:M61">
    <cfRule type="dataBar" priority="77">
      <dataBar>
        <cfvo type="min"/>
        <cfvo type="max"/>
        <color rgb="FF63C384"/>
      </dataBar>
      <extLst>
        <ext xmlns:x14="http://schemas.microsoft.com/office/spreadsheetml/2009/9/main" uri="{B025F937-C7B1-47D3-B67F-A62EFF666E3E}">
          <x14:id>{A09480AB-1C7E-47EB-92C2-CB8AA09C4620}</x14:id>
        </ext>
      </extLst>
    </cfRule>
  </conditionalFormatting>
  <conditionalFormatting sqref="M51:M61">
    <cfRule type="dataBar" priority="76">
      <dataBar>
        <cfvo type="min"/>
        <cfvo type="max"/>
        <color rgb="FF63C384"/>
      </dataBar>
      <extLst>
        <ext xmlns:x14="http://schemas.microsoft.com/office/spreadsheetml/2009/9/main" uri="{B025F937-C7B1-47D3-B67F-A62EFF666E3E}">
          <x14:id>{F4BDEDCB-E2E3-48BE-9AB5-9BE7CD03A8F8}</x14:id>
        </ext>
      </extLst>
    </cfRule>
  </conditionalFormatting>
  <conditionalFormatting sqref="N51:N61">
    <cfRule type="dataBar" priority="75">
      <dataBar>
        <cfvo type="min"/>
        <cfvo type="max"/>
        <color rgb="FF638EC6"/>
      </dataBar>
      <extLst>
        <ext xmlns:x14="http://schemas.microsoft.com/office/spreadsheetml/2009/9/main" uri="{B025F937-C7B1-47D3-B67F-A62EFF666E3E}">
          <x14:id>{E775B9DD-43DF-4D8B-9D6C-3043E1E43A18}</x14:id>
        </ext>
      </extLst>
    </cfRule>
  </conditionalFormatting>
  <conditionalFormatting sqref="N51:N61">
    <cfRule type="dataBar" priority="74">
      <dataBar>
        <cfvo type="min"/>
        <cfvo type="max"/>
        <color rgb="FF63C384"/>
      </dataBar>
      <extLst>
        <ext xmlns:x14="http://schemas.microsoft.com/office/spreadsheetml/2009/9/main" uri="{B025F937-C7B1-47D3-B67F-A62EFF666E3E}">
          <x14:id>{48DD12C2-9738-40B5-AAAA-04C8CF6F4275}</x14:id>
        </ext>
      </extLst>
    </cfRule>
  </conditionalFormatting>
  <conditionalFormatting sqref="N51:N61">
    <cfRule type="dataBar" priority="73">
      <dataBar>
        <cfvo type="min"/>
        <cfvo type="max"/>
        <color rgb="FF638EC6"/>
      </dataBar>
      <extLst>
        <ext xmlns:x14="http://schemas.microsoft.com/office/spreadsheetml/2009/9/main" uri="{B025F937-C7B1-47D3-B67F-A62EFF666E3E}">
          <x14:id>{08B931C9-31CD-4D6F-A5AC-740128E3A8D7}</x14:id>
        </ext>
      </extLst>
    </cfRule>
  </conditionalFormatting>
  <conditionalFormatting sqref="N51:N61">
    <cfRule type="dataBar" priority="72">
      <dataBar>
        <cfvo type="min"/>
        <cfvo type="max"/>
        <color rgb="FF63C384"/>
      </dataBar>
      <extLst>
        <ext xmlns:x14="http://schemas.microsoft.com/office/spreadsheetml/2009/9/main" uri="{B025F937-C7B1-47D3-B67F-A62EFF666E3E}">
          <x14:id>{BF2DCB57-CE47-4AF9-AA00-6B1760D714B3}</x14:id>
        </ext>
      </extLst>
    </cfRule>
  </conditionalFormatting>
  <conditionalFormatting sqref="N51:N61">
    <cfRule type="dataBar" priority="71">
      <dataBar>
        <cfvo type="min"/>
        <cfvo type="max"/>
        <color rgb="FF638EC6"/>
      </dataBar>
      <extLst>
        <ext xmlns:x14="http://schemas.microsoft.com/office/spreadsheetml/2009/9/main" uri="{B025F937-C7B1-47D3-B67F-A62EFF666E3E}">
          <x14:id>{D486E6DB-C360-4FDC-8280-1AE969772366}</x14:id>
        </ext>
      </extLst>
    </cfRule>
  </conditionalFormatting>
  <conditionalFormatting sqref="N51:N61">
    <cfRule type="dataBar" priority="70">
      <dataBar>
        <cfvo type="min"/>
        <cfvo type="max"/>
        <color rgb="FF63C384"/>
      </dataBar>
      <extLst>
        <ext xmlns:x14="http://schemas.microsoft.com/office/spreadsheetml/2009/9/main" uri="{B025F937-C7B1-47D3-B67F-A62EFF666E3E}">
          <x14:id>{E61C7DB7-DA95-4E1B-9E22-D2D916DCCD93}</x14:id>
        </ext>
      </extLst>
    </cfRule>
  </conditionalFormatting>
  <conditionalFormatting sqref="N51:N61">
    <cfRule type="dataBar" priority="69">
      <dataBar>
        <cfvo type="min"/>
        <cfvo type="max"/>
        <color rgb="FF638EC6"/>
      </dataBar>
      <extLst>
        <ext xmlns:x14="http://schemas.microsoft.com/office/spreadsheetml/2009/9/main" uri="{B025F937-C7B1-47D3-B67F-A62EFF666E3E}">
          <x14:id>{84AD7E7E-F17B-4208-B155-71F25AD1F9F6}</x14:id>
        </ext>
      </extLst>
    </cfRule>
  </conditionalFormatting>
  <conditionalFormatting sqref="N51:N61">
    <cfRule type="dataBar" priority="68">
      <dataBar>
        <cfvo type="min"/>
        <cfvo type="max"/>
        <color rgb="FF63C384"/>
      </dataBar>
      <extLst>
        <ext xmlns:x14="http://schemas.microsoft.com/office/spreadsheetml/2009/9/main" uri="{B025F937-C7B1-47D3-B67F-A62EFF666E3E}">
          <x14:id>{58DD5976-5107-48DE-9104-0B453D80A4FF}</x14:id>
        </ext>
      </extLst>
    </cfRule>
  </conditionalFormatting>
  <conditionalFormatting sqref="N51:N61">
    <cfRule type="dataBar" priority="67">
      <dataBar>
        <cfvo type="min"/>
        <cfvo type="max"/>
        <color rgb="FF638EC6"/>
      </dataBar>
      <extLst>
        <ext xmlns:x14="http://schemas.microsoft.com/office/spreadsheetml/2009/9/main" uri="{B025F937-C7B1-47D3-B67F-A62EFF666E3E}">
          <x14:id>{37667C46-BEAF-4954-BA4D-42C3C14E1379}</x14:id>
        </ext>
      </extLst>
    </cfRule>
  </conditionalFormatting>
  <conditionalFormatting sqref="N51:N61">
    <cfRule type="dataBar" priority="66">
      <dataBar>
        <cfvo type="min"/>
        <cfvo type="max"/>
        <color rgb="FF63C384"/>
      </dataBar>
      <extLst>
        <ext xmlns:x14="http://schemas.microsoft.com/office/spreadsheetml/2009/9/main" uri="{B025F937-C7B1-47D3-B67F-A62EFF666E3E}">
          <x14:id>{0EC4E28D-FBD7-42A7-9E65-13E75F9D2897}</x14:id>
        </ext>
      </extLst>
    </cfRule>
  </conditionalFormatting>
  <conditionalFormatting sqref="N51:N61">
    <cfRule type="dataBar" priority="65">
      <dataBar>
        <cfvo type="min"/>
        <cfvo type="max"/>
        <color rgb="FF63C384"/>
      </dataBar>
      <extLst>
        <ext xmlns:x14="http://schemas.microsoft.com/office/spreadsheetml/2009/9/main" uri="{B025F937-C7B1-47D3-B67F-A62EFF666E3E}">
          <x14:id>{EEF24AFB-F538-4AAA-9E5A-607FA8558CFA}</x14:id>
        </ext>
      </extLst>
    </cfRule>
  </conditionalFormatting>
  <conditionalFormatting sqref="O51:O61">
    <cfRule type="dataBar" priority="64">
      <dataBar>
        <cfvo type="min"/>
        <cfvo type="max"/>
        <color rgb="FF638EC6"/>
      </dataBar>
      <extLst>
        <ext xmlns:x14="http://schemas.microsoft.com/office/spreadsheetml/2009/9/main" uri="{B025F937-C7B1-47D3-B67F-A62EFF666E3E}">
          <x14:id>{FFC84B41-EB5D-4549-B935-8D10CC8E0413}</x14:id>
        </ext>
      </extLst>
    </cfRule>
  </conditionalFormatting>
  <conditionalFormatting sqref="O51:O61">
    <cfRule type="dataBar" priority="63">
      <dataBar>
        <cfvo type="min"/>
        <cfvo type="max"/>
        <color rgb="FF63C384"/>
      </dataBar>
      <extLst>
        <ext xmlns:x14="http://schemas.microsoft.com/office/spreadsheetml/2009/9/main" uri="{B025F937-C7B1-47D3-B67F-A62EFF666E3E}">
          <x14:id>{4BC49B86-DC9D-45BD-8086-5F7509F75FF6}</x14:id>
        </ext>
      </extLst>
    </cfRule>
  </conditionalFormatting>
  <conditionalFormatting sqref="O51:O61">
    <cfRule type="dataBar" priority="62">
      <dataBar>
        <cfvo type="min"/>
        <cfvo type="max"/>
        <color rgb="FF638EC6"/>
      </dataBar>
      <extLst>
        <ext xmlns:x14="http://schemas.microsoft.com/office/spreadsheetml/2009/9/main" uri="{B025F937-C7B1-47D3-B67F-A62EFF666E3E}">
          <x14:id>{DFD5A6FF-1BFE-4EF9-A81F-1C9C70059F26}</x14:id>
        </ext>
      </extLst>
    </cfRule>
  </conditionalFormatting>
  <conditionalFormatting sqref="O51:O61">
    <cfRule type="dataBar" priority="61">
      <dataBar>
        <cfvo type="min"/>
        <cfvo type="max"/>
        <color rgb="FF63C384"/>
      </dataBar>
      <extLst>
        <ext xmlns:x14="http://schemas.microsoft.com/office/spreadsheetml/2009/9/main" uri="{B025F937-C7B1-47D3-B67F-A62EFF666E3E}">
          <x14:id>{102AB9D0-436D-43B8-8DBD-5DD1D3FE5B97}</x14:id>
        </ext>
      </extLst>
    </cfRule>
  </conditionalFormatting>
  <conditionalFormatting sqref="O51:O61">
    <cfRule type="dataBar" priority="60">
      <dataBar>
        <cfvo type="min"/>
        <cfvo type="max"/>
        <color rgb="FF638EC6"/>
      </dataBar>
      <extLst>
        <ext xmlns:x14="http://schemas.microsoft.com/office/spreadsheetml/2009/9/main" uri="{B025F937-C7B1-47D3-B67F-A62EFF666E3E}">
          <x14:id>{0E1DDA21-30D2-4DDD-8342-FBAE2C3C40BA}</x14:id>
        </ext>
      </extLst>
    </cfRule>
  </conditionalFormatting>
  <conditionalFormatting sqref="O51:O61">
    <cfRule type="dataBar" priority="59">
      <dataBar>
        <cfvo type="min"/>
        <cfvo type="max"/>
        <color rgb="FF63C384"/>
      </dataBar>
      <extLst>
        <ext xmlns:x14="http://schemas.microsoft.com/office/spreadsheetml/2009/9/main" uri="{B025F937-C7B1-47D3-B67F-A62EFF666E3E}">
          <x14:id>{3EFD06DD-8263-4B5A-935B-F1B47F0BE924}</x14:id>
        </ext>
      </extLst>
    </cfRule>
  </conditionalFormatting>
  <conditionalFormatting sqref="O51:O61">
    <cfRule type="dataBar" priority="58">
      <dataBar>
        <cfvo type="min"/>
        <cfvo type="max"/>
        <color rgb="FF638EC6"/>
      </dataBar>
      <extLst>
        <ext xmlns:x14="http://schemas.microsoft.com/office/spreadsheetml/2009/9/main" uri="{B025F937-C7B1-47D3-B67F-A62EFF666E3E}">
          <x14:id>{0D46E374-A13E-4861-B645-E17192BC23A7}</x14:id>
        </ext>
      </extLst>
    </cfRule>
  </conditionalFormatting>
  <conditionalFormatting sqref="O51:O61">
    <cfRule type="dataBar" priority="57">
      <dataBar>
        <cfvo type="min"/>
        <cfvo type="max"/>
        <color rgb="FF63C384"/>
      </dataBar>
      <extLst>
        <ext xmlns:x14="http://schemas.microsoft.com/office/spreadsheetml/2009/9/main" uri="{B025F937-C7B1-47D3-B67F-A62EFF666E3E}">
          <x14:id>{D6F7B570-845D-482C-8625-4D0619CFBB37}</x14:id>
        </ext>
      </extLst>
    </cfRule>
  </conditionalFormatting>
  <conditionalFormatting sqref="O51:O61">
    <cfRule type="dataBar" priority="56">
      <dataBar>
        <cfvo type="min"/>
        <cfvo type="max"/>
        <color rgb="FF638EC6"/>
      </dataBar>
      <extLst>
        <ext xmlns:x14="http://schemas.microsoft.com/office/spreadsheetml/2009/9/main" uri="{B025F937-C7B1-47D3-B67F-A62EFF666E3E}">
          <x14:id>{728CBCB1-F58D-4C57-827C-2A917E9F2431}</x14:id>
        </ext>
      </extLst>
    </cfRule>
  </conditionalFormatting>
  <conditionalFormatting sqref="O51:O61">
    <cfRule type="dataBar" priority="55">
      <dataBar>
        <cfvo type="min"/>
        <cfvo type="max"/>
        <color rgb="FF63C384"/>
      </dataBar>
      <extLst>
        <ext xmlns:x14="http://schemas.microsoft.com/office/spreadsheetml/2009/9/main" uri="{B025F937-C7B1-47D3-B67F-A62EFF666E3E}">
          <x14:id>{45522330-03FA-4CA2-8972-AFD8CE492041}</x14:id>
        </ext>
      </extLst>
    </cfRule>
  </conditionalFormatting>
  <conditionalFormatting sqref="O51:O61">
    <cfRule type="dataBar" priority="54">
      <dataBar>
        <cfvo type="min"/>
        <cfvo type="max"/>
        <color rgb="FF638EC6"/>
      </dataBar>
      <extLst>
        <ext xmlns:x14="http://schemas.microsoft.com/office/spreadsheetml/2009/9/main" uri="{B025F937-C7B1-47D3-B67F-A62EFF666E3E}">
          <x14:id>{2F112EC1-DC14-4CAD-AED3-D5DF63ACDDE7}</x14:id>
        </ext>
      </extLst>
    </cfRule>
  </conditionalFormatting>
  <conditionalFormatting sqref="O51:O61">
    <cfRule type="dataBar" priority="53">
      <dataBar>
        <cfvo type="min"/>
        <cfvo type="max"/>
        <color rgb="FF63C384"/>
      </dataBar>
      <extLst>
        <ext xmlns:x14="http://schemas.microsoft.com/office/spreadsheetml/2009/9/main" uri="{B025F937-C7B1-47D3-B67F-A62EFF666E3E}">
          <x14:id>{7A57BFFD-15C6-4E35-87F2-7419C81D85AC}</x14:id>
        </ext>
      </extLst>
    </cfRule>
  </conditionalFormatting>
  <conditionalFormatting sqref="O51:O61">
    <cfRule type="dataBar" priority="52">
      <dataBar>
        <cfvo type="min"/>
        <cfvo type="max"/>
        <color rgb="FF63C384"/>
      </dataBar>
      <extLst>
        <ext xmlns:x14="http://schemas.microsoft.com/office/spreadsheetml/2009/9/main" uri="{B025F937-C7B1-47D3-B67F-A62EFF666E3E}">
          <x14:id>{E66A8E95-4F4A-46C3-A983-E614717B54E7}</x14:id>
        </ext>
      </extLst>
    </cfRule>
  </conditionalFormatting>
  <conditionalFormatting sqref="P51:P61">
    <cfRule type="dataBar" priority="51">
      <dataBar>
        <cfvo type="min"/>
        <cfvo type="max"/>
        <color rgb="FF638EC6"/>
      </dataBar>
      <extLst>
        <ext xmlns:x14="http://schemas.microsoft.com/office/spreadsheetml/2009/9/main" uri="{B025F937-C7B1-47D3-B67F-A62EFF666E3E}">
          <x14:id>{B4936AC7-4CEA-489E-8CAE-040BDD705589}</x14:id>
        </ext>
      </extLst>
    </cfRule>
  </conditionalFormatting>
  <conditionalFormatting sqref="P51:P61">
    <cfRule type="dataBar" priority="50">
      <dataBar>
        <cfvo type="min"/>
        <cfvo type="max"/>
        <color rgb="FF63C384"/>
      </dataBar>
      <extLst>
        <ext xmlns:x14="http://schemas.microsoft.com/office/spreadsheetml/2009/9/main" uri="{B025F937-C7B1-47D3-B67F-A62EFF666E3E}">
          <x14:id>{7ECBDF82-16D7-46BD-A7F2-BD2D5AB8149C}</x14:id>
        </ext>
      </extLst>
    </cfRule>
  </conditionalFormatting>
  <conditionalFormatting sqref="P51:P61">
    <cfRule type="dataBar" priority="49">
      <dataBar>
        <cfvo type="min"/>
        <cfvo type="max"/>
        <color rgb="FF638EC6"/>
      </dataBar>
      <extLst>
        <ext xmlns:x14="http://schemas.microsoft.com/office/spreadsheetml/2009/9/main" uri="{B025F937-C7B1-47D3-B67F-A62EFF666E3E}">
          <x14:id>{C269C220-E8DA-4DFC-9A81-88A5AF0242D3}</x14:id>
        </ext>
      </extLst>
    </cfRule>
  </conditionalFormatting>
  <conditionalFormatting sqref="P51:P61">
    <cfRule type="dataBar" priority="48">
      <dataBar>
        <cfvo type="min"/>
        <cfvo type="max"/>
        <color rgb="FF63C384"/>
      </dataBar>
      <extLst>
        <ext xmlns:x14="http://schemas.microsoft.com/office/spreadsheetml/2009/9/main" uri="{B025F937-C7B1-47D3-B67F-A62EFF666E3E}">
          <x14:id>{5D8E15FA-CE4C-485C-BE13-F9846FFD0A49}</x14:id>
        </ext>
      </extLst>
    </cfRule>
  </conditionalFormatting>
  <conditionalFormatting sqref="P51:P61">
    <cfRule type="dataBar" priority="47">
      <dataBar>
        <cfvo type="min"/>
        <cfvo type="max"/>
        <color rgb="FF638EC6"/>
      </dataBar>
      <extLst>
        <ext xmlns:x14="http://schemas.microsoft.com/office/spreadsheetml/2009/9/main" uri="{B025F937-C7B1-47D3-B67F-A62EFF666E3E}">
          <x14:id>{6B95D1BA-F5CF-4B1E-AF03-7D44253AED9A}</x14:id>
        </ext>
      </extLst>
    </cfRule>
  </conditionalFormatting>
  <conditionalFormatting sqref="P51:P61">
    <cfRule type="dataBar" priority="46">
      <dataBar>
        <cfvo type="min"/>
        <cfvo type="max"/>
        <color rgb="FF63C384"/>
      </dataBar>
      <extLst>
        <ext xmlns:x14="http://schemas.microsoft.com/office/spreadsheetml/2009/9/main" uri="{B025F937-C7B1-47D3-B67F-A62EFF666E3E}">
          <x14:id>{9C6EC7A5-AA1B-4EAD-9D67-ACC1A9D11D5E}</x14:id>
        </ext>
      </extLst>
    </cfRule>
  </conditionalFormatting>
  <conditionalFormatting sqref="P51:P61">
    <cfRule type="dataBar" priority="45">
      <dataBar>
        <cfvo type="min"/>
        <cfvo type="max"/>
        <color rgb="FF638EC6"/>
      </dataBar>
      <extLst>
        <ext xmlns:x14="http://schemas.microsoft.com/office/spreadsheetml/2009/9/main" uri="{B025F937-C7B1-47D3-B67F-A62EFF666E3E}">
          <x14:id>{34A3C984-0BC0-4E44-BAAD-9ADD51CB26DD}</x14:id>
        </ext>
      </extLst>
    </cfRule>
  </conditionalFormatting>
  <conditionalFormatting sqref="P51:P61">
    <cfRule type="dataBar" priority="44">
      <dataBar>
        <cfvo type="min"/>
        <cfvo type="max"/>
        <color rgb="FF63C384"/>
      </dataBar>
      <extLst>
        <ext xmlns:x14="http://schemas.microsoft.com/office/spreadsheetml/2009/9/main" uri="{B025F937-C7B1-47D3-B67F-A62EFF666E3E}">
          <x14:id>{409376C0-B5F0-4CE4-9EA2-ACC4ECE8B8BF}</x14:id>
        </ext>
      </extLst>
    </cfRule>
  </conditionalFormatting>
  <conditionalFormatting sqref="P51:P61">
    <cfRule type="dataBar" priority="43">
      <dataBar>
        <cfvo type="min"/>
        <cfvo type="max"/>
        <color rgb="FF638EC6"/>
      </dataBar>
      <extLst>
        <ext xmlns:x14="http://schemas.microsoft.com/office/spreadsheetml/2009/9/main" uri="{B025F937-C7B1-47D3-B67F-A62EFF666E3E}">
          <x14:id>{1A9FB1F7-1B3D-4282-BBAC-F9902C7ADF7B}</x14:id>
        </ext>
      </extLst>
    </cfRule>
  </conditionalFormatting>
  <conditionalFormatting sqref="P51:P61">
    <cfRule type="dataBar" priority="42">
      <dataBar>
        <cfvo type="min"/>
        <cfvo type="max"/>
        <color rgb="FF63C384"/>
      </dataBar>
      <extLst>
        <ext xmlns:x14="http://schemas.microsoft.com/office/spreadsheetml/2009/9/main" uri="{B025F937-C7B1-47D3-B67F-A62EFF666E3E}">
          <x14:id>{CBAAD942-F8DE-46B5-AD49-A9137407BD5F}</x14:id>
        </ext>
      </extLst>
    </cfRule>
  </conditionalFormatting>
  <conditionalFormatting sqref="P51:P61">
    <cfRule type="dataBar" priority="41">
      <dataBar>
        <cfvo type="min"/>
        <cfvo type="max"/>
        <color rgb="FF638EC6"/>
      </dataBar>
      <extLst>
        <ext xmlns:x14="http://schemas.microsoft.com/office/spreadsheetml/2009/9/main" uri="{B025F937-C7B1-47D3-B67F-A62EFF666E3E}">
          <x14:id>{C6C942BA-CBBA-4DF4-AA76-69C037C5D171}</x14:id>
        </ext>
      </extLst>
    </cfRule>
  </conditionalFormatting>
  <conditionalFormatting sqref="P51:P61">
    <cfRule type="dataBar" priority="40">
      <dataBar>
        <cfvo type="min"/>
        <cfvo type="max"/>
        <color rgb="FF63C384"/>
      </dataBar>
      <extLst>
        <ext xmlns:x14="http://schemas.microsoft.com/office/spreadsheetml/2009/9/main" uri="{B025F937-C7B1-47D3-B67F-A62EFF666E3E}">
          <x14:id>{0850F352-45DC-487C-9206-41BEB8A0D35C}</x14:id>
        </ext>
      </extLst>
    </cfRule>
  </conditionalFormatting>
  <conditionalFormatting sqref="P51:P61">
    <cfRule type="dataBar" priority="39">
      <dataBar>
        <cfvo type="min"/>
        <cfvo type="max"/>
        <color rgb="FF638EC6"/>
      </dataBar>
      <extLst>
        <ext xmlns:x14="http://schemas.microsoft.com/office/spreadsheetml/2009/9/main" uri="{B025F937-C7B1-47D3-B67F-A62EFF666E3E}">
          <x14:id>{618A1739-09F2-4569-AC32-77B67469144E}</x14:id>
        </ext>
      </extLst>
    </cfRule>
  </conditionalFormatting>
  <conditionalFormatting sqref="P51:P61">
    <cfRule type="dataBar" priority="38">
      <dataBar>
        <cfvo type="min"/>
        <cfvo type="max"/>
        <color rgb="FF63C384"/>
      </dataBar>
      <extLst>
        <ext xmlns:x14="http://schemas.microsoft.com/office/spreadsheetml/2009/9/main" uri="{B025F937-C7B1-47D3-B67F-A62EFF666E3E}">
          <x14:id>{C5CF5E37-BB0A-4A0D-B161-B026B9A84EF0}</x14:id>
        </ext>
      </extLst>
    </cfRule>
  </conditionalFormatting>
  <conditionalFormatting sqref="P51:P61">
    <cfRule type="dataBar" priority="37">
      <dataBar>
        <cfvo type="min"/>
        <cfvo type="max"/>
        <color rgb="FF63C384"/>
      </dataBar>
      <extLst>
        <ext xmlns:x14="http://schemas.microsoft.com/office/spreadsheetml/2009/9/main" uri="{B025F937-C7B1-47D3-B67F-A62EFF666E3E}">
          <x14:id>{6E476D01-016D-41E9-BC0E-51B74F484733}</x14:id>
        </ext>
      </extLst>
    </cfRule>
  </conditionalFormatting>
  <conditionalFormatting sqref="Q51:Q61">
    <cfRule type="dataBar" priority="36">
      <dataBar>
        <cfvo type="min"/>
        <cfvo type="max"/>
        <color rgb="FF638EC6"/>
      </dataBar>
      <extLst>
        <ext xmlns:x14="http://schemas.microsoft.com/office/spreadsheetml/2009/9/main" uri="{B025F937-C7B1-47D3-B67F-A62EFF666E3E}">
          <x14:id>{9FFFE95E-EAA0-4996-BA00-1D9CC3798F5C}</x14:id>
        </ext>
      </extLst>
    </cfRule>
  </conditionalFormatting>
  <conditionalFormatting sqref="Q51:Q61">
    <cfRule type="dataBar" priority="35">
      <dataBar>
        <cfvo type="min"/>
        <cfvo type="max"/>
        <color rgb="FF63C384"/>
      </dataBar>
      <extLst>
        <ext xmlns:x14="http://schemas.microsoft.com/office/spreadsheetml/2009/9/main" uri="{B025F937-C7B1-47D3-B67F-A62EFF666E3E}">
          <x14:id>{87F79BDC-19FA-485C-9223-28D96C30D813}</x14:id>
        </ext>
      </extLst>
    </cfRule>
  </conditionalFormatting>
  <conditionalFormatting sqref="Q51:Q61">
    <cfRule type="dataBar" priority="34">
      <dataBar>
        <cfvo type="min"/>
        <cfvo type="max"/>
        <color rgb="FF638EC6"/>
      </dataBar>
      <extLst>
        <ext xmlns:x14="http://schemas.microsoft.com/office/spreadsheetml/2009/9/main" uri="{B025F937-C7B1-47D3-B67F-A62EFF666E3E}">
          <x14:id>{5C5FC883-7397-4884-BE63-462EBCFECB29}</x14:id>
        </ext>
      </extLst>
    </cfRule>
  </conditionalFormatting>
  <conditionalFormatting sqref="Q51:Q61">
    <cfRule type="dataBar" priority="33">
      <dataBar>
        <cfvo type="min"/>
        <cfvo type="max"/>
        <color rgb="FF63C384"/>
      </dataBar>
      <extLst>
        <ext xmlns:x14="http://schemas.microsoft.com/office/spreadsheetml/2009/9/main" uri="{B025F937-C7B1-47D3-B67F-A62EFF666E3E}">
          <x14:id>{423CAEE0-98E2-4920-9D8F-362BF8007D2A}</x14:id>
        </ext>
      </extLst>
    </cfRule>
  </conditionalFormatting>
  <conditionalFormatting sqref="Q51:Q61">
    <cfRule type="dataBar" priority="32">
      <dataBar>
        <cfvo type="min"/>
        <cfvo type="max"/>
        <color rgb="FF638EC6"/>
      </dataBar>
      <extLst>
        <ext xmlns:x14="http://schemas.microsoft.com/office/spreadsheetml/2009/9/main" uri="{B025F937-C7B1-47D3-B67F-A62EFF666E3E}">
          <x14:id>{1993FBEE-957F-4F4C-8D5C-D08D330459FC}</x14:id>
        </ext>
      </extLst>
    </cfRule>
  </conditionalFormatting>
  <conditionalFormatting sqref="Q51:Q61">
    <cfRule type="dataBar" priority="31">
      <dataBar>
        <cfvo type="min"/>
        <cfvo type="max"/>
        <color rgb="FF63C384"/>
      </dataBar>
      <extLst>
        <ext xmlns:x14="http://schemas.microsoft.com/office/spreadsheetml/2009/9/main" uri="{B025F937-C7B1-47D3-B67F-A62EFF666E3E}">
          <x14:id>{77390E5B-001E-4EB6-B745-8D0F722874E6}</x14:id>
        </ext>
      </extLst>
    </cfRule>
  </conditionalFormatting>
  <conditionalFormatting sqref="Q51:Q61">
    <cfRule type="dataBar" priority="30">
      <dataBar>
        <cfvo type="min"/>
        <cfvo type="max"/>
        <color rgb="FF638EC6"/>
      </dataBar>
      <extLst>
        <ext xmlns:x14="http://schemas.microsoft.com/office/spreadsheetml/2009/9/main" uri="{B025F937-C7B1-47D3-B67F-A62EFF666E3E}">
          <x14:id>{F8C6E3F4-2EC4-4E1E-A019-F5FC617E5111}</x14:id>
        </ext>
      </extLst>
    </cfRule>
  </conditionalFormatting>
  <conditionalFormatting sqref="Q51:Q61">
    <cfRule type="dataBar" priority="29">
      <dataBar>
        <cfvo type="min"/>
        <cfvo type="max"/>
        <color rgb="FF63C384"/>
      </dataBar>
      <extLst>
        <ext xmlns:x14="http://schemas.microsoft.com/office/spreadsheetml/2009/9/main" uri="{B025F937-C7B1-47D3-B67F-A62EFF666E3E}">
          <x14:id>{1F4A23D6-2D5E-4CF3-BD59-40CF98DC8917}</x14:id>
        </ext>
      </extLst>
    </cfRule>
  </conditionalFormatting>
  <conditionalFormatting sqref="Q51:Q61">
    <cfRule type="dataBar" priority="28">
      <dataBar>
        <cfvo type="min"/>
        <cfvo type="max"/>
        <color rgb="FF638EC6"/>
      </dataBar>
      <extLst>
        <ext xmlns:x14="http://schemas.microsoft.com/office/spreadsheetml/2009/9/main" uri="{B025F937-C7B1-47D3-B67F-A62EFF666E3E}">
          <x14:id>{84CB182F-105C-4555-BC6E-820827F3A3DE}</x14:id>
        </ext>
      </extLst>
    </cfRule>
  </conditionalFormatting>
  <conditionalFormatting sqref="Q51:Q61">
    <cfRule type="dataBar" priority="27">
      <dataBar>
        <cfvo type="min"/>
        <cfvo type="max"/>
        <color rgb="FF63C384"/>
      </dataBar>
      <extLst>
        <ext xmlns:x14="http://schemas.microsoft.com/office/spreadsheetml/2009/9/main" uri="{B025F937-C7B1-47D3-B67F-A62EFF666E3E}">
          <x14:id>{0AC6ADA7-BEE5-4537-85AA-C6A8DC5799D8}</x14:id>
        </ext>
      </extLst>
    </cfRule>
  </conditionalFormatting>
  <conditionalFormatting sqref="Q51:Q61">
    <cfRule type="dataBar" priority="26">
      <dataBar>
        <cfvo type="min"/>
        <cfvo type="max"/>
        <color rgb="FF638EC6"/>
      </dataBar>
      <extLst>
        <ext xmlns:x14="http://schemas.microsoft.com/office/spreadsheetml/2009/9/main" uri="{B025F937-C7B1-47D3-B67F-A62EFF666E3E}">
          <x14:id>{3AD7E074-D44B-430F-9EDC-3BDC5AE7BDC4}</x14:id>
        </ext>
      </extLst>
    </cfRule>
  </conditionalFormatting>
  <conditionalFormatting sqref="Q51:Q61">
    <cfRule type="dataBar" priority="25">
      <dataBar>
        <cfvo type="min"/>
        <cfvo type="max"/>
        <color rgb="FF63C384"/>
      </dataBar>
      <extLst>
        <ext xmlns:x14="http://schemas.microsoft.com/office/spreadsheetml/2009/9/main" uri="{B025F937-C7B1-47D3-B67F-A62EFF666E3E}">
          <x14:id>{34964E2A-F3FE-4483-9040-196229B7024E}</x14:id>
        </ext>
      </extLst>
    </cfRule>
  </conditionalFormatting>
  <conditionalFormatting sqref="Q51:Q61">
    <cfRule type="dataBar" priority="24">
      <dataBar>
        <cfvo type="min"/>
        <cfvo type="max"/>
        <color rgb="FF638EC6"/>
      </dataBar>
      <extLst>
        <ext xmlns:x14="http://schemas.microsoft.com/office/spreadsheetml/2009/9/main" uri="{B025F937-C7B1-47D3-B67F-A62EFF666E3E}">
          <x14:id>{D3FE51EF-BE75-4E47-8A9A-3CF24F9D4818}</x14:id>
        </ext>
      </extLst>
    </cfRule>
  </conditionalFormatting>
  <conditionalFormatting sqref="Q51:Q61">
    <cfRule type="dataBar" priority="23">
      <dataBar>
        <cfvo type="min"/>
        <cfvo type="max"/>
        <color rgb="FF63C384"/>
      </dataBar>
      <extLst>
        <ext xmlns:x14="http://schemas.microsoft.com/office/spreadsheetml/2009/9/main" uri="{B025F937-C7B1-47D3-B67F-A62EFF666E3E}">
          <x14:id>{370AF47D-4C95-4A23-A485-45E4EA503709}</x14:id>
        </ext>
      </extLst>
    </cfRule>
  </conditionalFormatting>
  <conditionalFormatting sqref="Q51:Q61">
    <cfRule type="dataBar" priority="22">
      <dataBar>
        <cfvo type="min"/>
        <cfvo type="max"/>
        <color rgb="FF638EC6"/>
      </dataBar>
      <extLst>
        <ext xmlns:x14="http://schemas.microsoft.com/office/spreadsheetml/2009/9/main" uri="{B025F937-C7B1-47D3-B67F-A62EFF666E3E}">
          <x14:id>{240F8BA7-BFC6-4FAD-9EFF-2B0C51D65B4E}</x14:id>
        </ext>
      </extLst>
    </cfRule>
  </conditionalFormatting>
  <conditionalFormatting sqref="Q51:Q61">
    <cfRule type="dataBar" priority="21">
      <dataBar>
        <cfvo type="min"/>
        <cfvo type="max"/>
        <color rgb="FF63C384"/>
      </dataBar>
      <extLst>
        <ext xmlns:x14="http://schemas.microsoft.com/office/spreadsheetml/2009/9/main" uri="{B025F937-C7B1-47D3-B67F-A62EFF666E3E}">
          <x14:id>{C2E68739-213D-45A3-BC6A-93BAD4A2D832}</x14:id>
        </ext>
      </extLst>
    </cfRule>
  </conditionalFormatting>
  <conditionalFormatting sqref="Q51:Q61">
    <cfRule type="dataBar" priority="20">
      <dataBar>
        <cfvo type="min"/>
        <cfvo type="max"/>
        <color rgb="FF63C384"/>
      </dataBar>
      <extLst>
        <ext xmlns:x14="http://schemas.microsoft.com/office/spreadsheetml/2009/9/main" uri="{B025F937-C7B1-47D3-B67F-A62EFF666E3E}">
          <x14:id>{1E0F2E69-FF67-4C1D-85D8-4B4B8E083787}</x14:id>
        </ext>
      </extLst>
    </cfRule>
  </conditionalFormatting>
  <conditionalFormatting sqref="R51:R61">
    <cfRule type="dataBar" priority="19">
      <dataBar>
        <cfvo type="min"/>
        <cfvo type="max"/>
        <color rgb="FF638EC6"/>
      </dataBar>
      <extLst>
        <ext xmlns:x14="http://schemas.microsoft.com/office/spreadsheetml/2009/9/main" uri="{B025F937-C7B1-47D3-B67F-A62EFF666E3E}">
          <x14:id>{302B5B1B-5946-4A14-84E8-E30BD4BFB443}</x14:id>
        </ext>
      </extLst>
    </cfRule>
  </conditionalFormatting>
  <conditionalFormatting sqref="R51:R61">
    <cfRule type="dataBar" priority="18">
      <dataBar>
        <cfvo type="min"/>
        <cfvo type="max"/>
        <color rgb="FF63C384"/>
      </dataBar>
      <extLst>
        <ext xmlns:x14="http://schemas.microsoft.com/office/spreadsheetml/2009/9/main" uri="{B025F937-C7B1-47D3-B67F-A62EFF666E3E}">
          <x14:id>{3D9BDE01-9A33-4855-9219-C3A8B91BB347}</x14:id>
        </ext>
      </extLst>
    </cfRule>
  </conditionalFormatting>
  <conditionalFormatting sqref="R51:R61">
    <cfRule type="dataBar" priority="17">
      <dataBar>
        <cfvo type="min"/>
        <cfvo type="max"/>
        <color rgb="FF638EC6"/>
      </dataBar>
      <extLst>
        <ext xmlns:x14="http://schemas.microsoft.com/office/spreadsheetml/2009/9/main" uri="{B025F937-C7B1-47D3-B67F-A62EFF666E3E}">
          <x14:id>{05B40B0B-4326-4AA8-BF2B-6A29709E428A}</x14:id>
        </ext>
      </extLst>
    </cfRule>
  </conditionalFormatting>
  <conditionalFormatting sqref="R51:R61">
    <cfRule type="dataBar" priority="16">
      <dataBar>
        <cfvo type="min"/>
        <cfvo type="max"/>
        <color rgb="FF63C384"/>
      </dataBar>
      <extLst>
        <ext xmlns:x14="http://schemas.microsoft.com/office/spreadsheetml/2009/9/main" uri="{B025F937-C7B1-47D3-B67F-A62EFF666E3E}">
          <x14:id>{AC480B60-9524-44F7-A92B-8C7BE0396FBC}</x14:id>
        </ext>
      </extLst>
    </cfRule>
  </conditionalFormatting>
  <conditionalFormatting sqref="R51:R61">
    <cfRule type="dataBar" priority="15">
      <dataBar>
        <cfvo type="min"/>
        <cfvo type="max"/>
        <color rgb="FF638EC6"/>
      </dataBar>
      <extLst>
        <ext xmlns:x14="http://schemas.microsoft.com/office/spreadsheetml/2009/9/main" uri="{B025F937-C7B1-47D3-B67F-A62EFF666E3E}">
          <x14:id>{205F64AC-31CF-4DAE-A82D-B1EBF3B07A07}</x14:id>
        </ext>
      </extLst>
    </cfRule>
  </conditionalFormatting>
  <conditionalFormatting sqref="R51:R61">
    <cfRule type="dataBar" priority="14">
      <dataBar>
        <cfvo type="min"/>
        <cfvo type="max"/>
        <color rgb="FF63C384"/>
      </dataBar>
      <extLst>
        <ext xmlns:x14="http://schemas.microsoft.com/office/spreadsheetml/2009/9/main" uri="{B025F937-C7B1-47D3-B67F-A62EFF666E3E}">
          <x14:id>{5925CDD7-CB8F-4249-876C-6B6E5870CF95}</x14:id>
        </ext>
      </extLst>
    </cfRule>
  </conditionalFormatting>
  <conditionalFormatting sqref="R51:R61">
    <cfRule type="dataBar" priority="13">
      <dataBar>
        <cfvo type="min"/>
        <cfvo type="max"/>
        <color rgb="FF638EC6"/>
      </dataBar>
      <extLst>
        <ext xmlns:x14="http://schemas.microsoft.com/office/spreadsheetml/2009/9/main" uri="{B025F937-C7B1-47D3-B67F-A62EFF666E3E}">
          <x14:id>{AF9E1608-52A8-4FAD-BB4D-8AA2EEFEC651}</x14:id>
        </ext>
      </extLst>
    </cfRule>
  </conditionalFormatting>
  <conditionalFormatting sqref="R51:R61">
    <cfRule type="dataBar" priority="12">
      <dataBar>
        <cfvo type="min"/>
        <cfvo type="max"/>
        <color rgb="FF63C384"/>
      </dataBar>
      <extLst>
        <ext xmlns:x14="http://schemas.microsoft.com/office/spreadsheetml/2009/9/main" uri="{B025F937-C7B1-47D3-B67F-A62EFF666E3E}">
          <x14:id>{27661338-937E-43FB-94DD-D8C419626302}</x14:id>
        </ext>
      </extLst>
    </cfRule>
  </conditionalFormatting>
  <conditionalFormatting sqref="R51:R61">
    <cfRule type="dataBar" priority="11">
      <dataBar>
        <cfvo type="min"/>
        <cfvo type="max"/>
        <color rgb="FF638EC6"/>
      </dataBar>
      <extLst>
        <ext xmlns:x14="http://schemas.microsoft.com/office/spreadsheetml/2009/9/main" uri="{B025F937-C7B1-47D3-B67F-A62EFF666E3E}">
          <x14:id>{C535FC7D-CABB-4BA4-B695-B0CFB0EAEE44}</x14:id>
        </ext>
      </extLst>
    </cfRule>
  </conditionalFormatting>
  <conditionalFormatting sqref="R51:R61">
    <cfRule type="dataBar" priority="10">
      <dataBar>
        <cfvo type="min"/>
        <cfvo type="max"/>
        <color rgb="FF63C384"/>
      </dataBar>
      <extLst>
        <ext xmlns:x14="http://schemas.microsoft.com/office/spreadsheetml/2009/9/main" uri="{B025F937-C7B1-47D3-B67F-A62EFF666E3E}">
          <x14:id>{302DCDB8-F8FD-4E49-8C61-0B027D4BD007}</x14:id>
        </ext>
      </extLst>
    </cfRule>
  </conditionalFormatting>
  <conditionalFormatting sqref="R51:R61">
    <cfRule type="dataBar" priority="9">
      <dataBar>
        <cfvo type="min"/>
        <cfvo type="max"/>
        <color rgb="FF638EC6"/>
      </dataBar>
      <extLst>
        <ext xmlns:x14="http://schemas.microsoft.com/office/spreadsheetml/2009/9/main" uri="{B025F937-C7B1-47D3-B67F-A62EFF666E3E}">
          <x14:id>{1015A11A-077B-4021-9FB4-6561C07E522A}</x14:id>
        </ext>
      </extLst>
    </cfRule>
  </conditionalFormatting>
  <conditionalFormatting sqref="R51:R61">
    <cfRule type="dataBar" priority="8">
      <dataBar>
        <cfvo type="min"/>
        <cfvo type="max"/>
        <color rgb="FF63C384"/>
      </dataBar>
      <extLst>
        <ext xmlns:x14="http://schemas.microsoft.com/office/spreadsheetml/2009/9/main" uri="{B025F937-C7B1-47D3-B67F-A62EFF666E3E}">
          <x14:id>{CAF97B5B-81CC-4030-80EB-5A565FC44D40}</x14:id>
        </ext>
      </extLst>
    </cfRule>
  </conditionalFormatting>
  <conditionalFormatting sqref="R51:R61">
    <cfRule type="dataBar" priority="7">
      <dataBar>
        <cfvo type="min"/>
        <cfvo type="max"/>
        <color rgb="FF638EC6"/>
      </dataBar>
      <extLst>
        <ext xmlns:x14="http://schemas.microsoft.com/office/spreadsheetml/2009/9/main" uri="{B025F937-C7B1-47D3-B67F-A62EFF666E3E}">
          <x14:id>{E337387E-A520-459E-8942-215E7362D022}</x14:id>
        </ext>
      </extLst>
    </cfRule>
  </conditionalFormatting>
  <conditionalFormatting sqref="R51:R61">
    <cfRule type="dataBar" priority="6">
      <dataBar>
        <cfvo type="min"/>
        <cfvo type="max"/>
        <color rgb="FF63C384"/>
      </dataBar>
      <extLst>
        <ext xmlns:x14="http://schemas.microsoft.com/office/spreadsheetml/2009/9/main" uri="{B025F937-C7B1-47D3-B67F-A62EFF666E3E}">
          <x14:id>{7D424DA4-5A02-4998-9F5F-6A7A6EEAC77A}</x14:id>
        </ext>
      </extLst>
    </cfRule>
  </conditionalFormatting>
  <conditionalFormatting sqref="R51:R61">
    <cfRule type="dataBar" priority="5">
      <dataBar>
        <cfvo type="min"/>
        <cfvo type="max"/>
        <color rgb="FF638EC6"/>
      </dataBar>
      <extLst>
        <ext xmlns:x14="http://schemas.microsoft.com/office/spreadsheetml/2009/9/main" uri="{B025F937-C7B1-47D3-B67F-A62EFF666E3E}">
          <x14:id>{49209D41-C2F9-49B4-946D-0680D8E37F32}</x14:id>
        </ext>
      </extLst>
    </cfRule>
  </conditionalFormatting>
  <conditionalFormatting sqref="R51:R61">
    <cfRule type="dataBar" priority="4">
      <dataBar>
        <cfvo type="min"/>
        <cfvo type="max"/>
        <color rgb="FF63C384"/>
      </dataBar>
      <extLst>
        <ext xmlns:x14="http://schemas.microsoft.com/office/spreadsheetml/2009/9/main" uri="{B025F937-C7B1-47D3-B67F-A62EFF666E3E}">
          <x14:id>{01BDCE2A-0514-40DB-9D12-1CAD4A543514}</x14:id>
        </ext>
      </extLst>
    </cfRule>
  </conditionalFormatting>
  <conditionalFormatting sqref="R51:R61">
    <cfRule type="dataBar" priority="3">
      <dataBar>
        <cfvo type="min"/>
        <cfvo type="max"/>
        <color rgb="FF638EC6"/>
      </dataBar>
      <extLst>
        <ext xmlns:x14="http://schemas.microsoft.com/office/spreadsheetml/2009/9/main" uri="{B025F937-C7B1-47D3-B67F-A62EFF666E3E}">
          <x14:id>{4C7C3524-2368-480E-A8C4-04BC79327C50}</x14:id>
        </ext>
      </extLst>
    </cfRule>
  </conditionalFormatting>
  <conditionalFormatting sqref="R51:R61">
    <cfRule type="dataBar" priority="2">
      <dataBar>
        <cfvo type="min"/>
        <cfvo type="max"/>
        <color rgb="FF63C384"/>
      </dataBar>
      <extLst>
        <ext xmlns:x14="http://schemas.microsoft.com/office/spreadsheetml/2009/9/main" uri="{B025F937-C7B1-47D3-B67F-A62EFF666E3E}">
          <x14:id>{FDA37C49-9194-4219-98E6-43E5C2C0FE88}</x14:id>
        </ext>
      </extLst>
    </cfRule>
  </conditionalFormatting>
  <conditionalFormatting sqref="R51:R61">
    <cfRule type="dataBar" priority="1">
      <dataBar>
        <cfvo type="min"/>
        <cfvo type="max"/>
        <color rgb="FF63C384"/>
      </dataBar>
      <extLst>
        <ext xmlns:x14="http://schemas.microsoft.com/office/spreadsheetml/2009/9/main" uri="{B025F937-C7B1-47D3-B67F-A62EFF666E3E}">
          <x14:id>{148B1F79-5CBF-4001-8E4A-EFDDED07C8D0}</x14:id>
        </ext>
      </extLst>
    </cfRule>
  </conditionalFormatting>
  <hyperlinks>
    <hyperlink ref="G46" r:id="rId1" xr:uid="{00000000-0004-0000-0900-000000000000}"/>
    <hyperlink ref="G62" r:id="rId2" xr:uid="{00000000-0004-0000-0900-000001000000}"/>
  </hyperlinks>
  <pageMargins left="0.25" right="0.25" top="0.75" bottom="0.75" header="0.3" footer="0.3"/>
  <pageSetup scale="49" fitToHeight="0" orientation="landscape" r:id="rId3"/>
  <drawing r:id="rId4"/>
  <extLst>
    <ext xmlns:x14="http://schemas.microsoft.com/office/spreadsheetml/2009/9/main" uri="{78C0D931-6437-407d-A8EE-F0AAD7539E65}">
      <x14:conditionalFormattings>
        <x14:conditionalFormatting xmlns:xm="http://schemas.microsoft.com/office/excel/2006/main">
          <x14:cfRule type="dataBar" id="{625EC1A0-BD3C-495A-BE4E-0FEC176DA6DC}">
            <x14:dataBar minLength="0" maxLength="100" border="1" negativeBarBorderColorSameAsPositive="0">
              <x14:cfvo type="autoMin"/>
              <x14:cfvo type="autoMax"/>
              <x14:borderColor rgb="FF638EC6"/>
              <x14:negativeFillColor rgb="FFFF0000"/>
              <x14:negativeBorderColor rgb="FFFF0000"/>
              <x14:axisColor rgb="FF000000"/>
            </x14:dataBar>
          </x14:cfRule>
          <xm:sqref>H51:R61</xm:sqref>
        </x14:conditionalFormatting>
        <x14:conditionalFormatting xmlns:xm="http://schemas.microsoft.com/office/excel/2006/main">
          <x14:cfRule type="dataBar" id="{99F2193E-3098-40A8-B25B-D4D7CD1C3974}">
            <x14:dataBar minLength="0" maxLength="100" border="1" negativeBarBorderColorSameAsPositive="0">
              <x14:cfvo type="autoMin"/>
              <x14:cfvo type="autoMax"/>
              <x14:borderColor rgb="FF63C384"/>
              <x14:negativeFillColor rgb="FFFF0000"/>
              <x14:negativeBorderColor rgb="FFFF0000"/>
              <x14:axisColor rgb="FF000000"/>
            </x14:dataBar>
          </x14:cfRule>
          <xm:sqref>H51:H61</xm:sqref>
        </x14:conditionalFormatting>
        <x14:conditionalFormatting xmlns:xm="http://schemas.microsoft.com/office/excel/2006/main">
          <x14:cfRule type="dataBar" id="{2EC37226-D98F-4A56-A8BC-BC730C55FFD0}">
            <x14:dataBar minLength="0" maxLength="100" border="1" negativeBarBorderColorSameAsPositive="0">
              <x14:cfvo type="autoMin"/>
              <x14:cfvo type="autoMax"/>
              <x14:borderColor rgb="FF638EC6"/>
              <x14:negativeFillColor rgb="FFFF0000"/>
              <x14:negativeBorderColor rgb="FFFF0000"/>
              <x14:axisColor rgb="FF000000"/>
            </x14:dataBar>
          </x14:cfRule>
          <xm:sqref>I51:I61</xm:sqref>
        </x14:conditionalFormatting>
        <x14:conditionalFormatting xmlns:xm="http://schemas.microsoft.com/office/excel/2006/main">
          <x14:cfRule type="dataBar" id="{18299765-6DD7-4F47-9A92-E91E468F5203}">
            <x14:dataBar minLength="0" maxLength="100" border="1" negativeBarBorderColorSameAsPositive="0">
              <x14:cfvo type="autoMin"/>
              <x14:cfvo type="autoMax"/>
              <x14:borderColor rgb="FF638EC6"/>
              <x14:negativeFillColor rgb="FFFF0000"/>
              <x14:negativeBorderColor rgb="FFFF0000"/>
              <x14:axisColor rgb="FF000000"/>
            </x14:dataBar>
          </x14:cfRule>
          <xm:sqref>J51:J61</xm:sqref>
        </x14:conditionalFormatting>
        <x14:conditionalFormatting xmlns:xm="http://schemas.microsoft.com/office/excel/2006/main">
          <x14:cfRule type="dataBar" id="{BB2D149E-4D93-4A95-8D99-DE735D9B01AC}">
            <x14:dataBar minLength="0" maxLength="100" border="1" negativeBarBorderColorSameAsPositive="0">
              <x14:cfvo type="autoMin"/>
              <x14:cfvo type="autoMax"/>
              <x14:borderColor rgb="FF638EC6"/>
              <x14:negativeFillColor rgb="FFFF0000"/>
              <x14:negativeBorderColor rgb="FFFF0000"/>
              <x14:axisColor rgb="FF000000"/>
            </x14:dataBar>
          </x14:cfRule>
          <xm:sqref>K51:K61</xm:sqref>
        </x14:conditionalFormatting>
        <x14:conditionalFormatting xmlns:xm="http://schemas.microsoft.com/office/excel/2006/main">
          <x14:cfRule type="dataBar" id="{B07AC6B0-6192-400E-A0A7-A86C1AA1C791}">
            <x14:dataBar minLength="0" maxLength="100" border="1" negativeBarBorderColorSameAsPositive="0">
              <x14:cfvo type="autoMin"/>
              <x14:cfvo type="autoMax"/>
              <x14:borderColor rgb="FF638EC6"/>
              <x14:negativeFillColor rgb="FFFF0000"/>
              <x14:negativeBorderColor rgb="FFFF0000"/>
              <x14:axisColor rgb="FF000000"/>
            </x14:dataBar>
          </x14:cfRule>
          <xm:sqref>L51:L61</xm:sqref>
        </x14:conditionalFormatting>
        <x14:conditionalFormatting xmlns:xm="http://schemas.microsoft.com/office/excel/2006/main">
          <x14:cfRule type="dataBar" id="{E1B026D3-D46B-439F-ADC2-FED3261DBEC4}">
            <x14:dataBar minLength="0" maxLength="100" border="1" negativeBarBorderColorSameAsPositive="0">
              <x14:cfvo type="autoMin"/>
              <x14:cfvo type="autoMax"/>
              <x14:borderColor rgb="FF638EC6"/>
              <x14:negativeFillColor rgb="FFFF0000"/>
              <x14:negativeBorderColor rgb="FFFF0000"/>
              <x14:axisColor rgb="FF000000"/>
            </x14:dataBar>
          </x14:cfRule>
          <xm:sqref>M51:M61</xm:sqref>
        </x14:conditionalFormatting>
        <x14:conditionalFormatting xmlns:xm="http://schemas.microsoft.com/office/excel/2006/main">
          <x14:cfRule type="dataBar" id="{22E0670A-1214-4FA3-AE4E-450E29BF5501}">
            <x14:dataBar minLength="0" maxLength="100" border="1" negativeBarBorderColorSameAsPositive="0">
              <x14:cfvo type="autoMin"/>
              <x14:cfvo type="autoMax"/>
              <x14:borderColor rgb="FF638EC6"/>
              <x14:negativeFillColor rgb="FFFF0000"/>
              <x14:negativeBorderColor rgb="FFFF0000"/>
              <x14:axisColor rgb="FF000000"/>
            </x14:dataBar>
          </x14:cfRule>
          <xm:sqref>N51:N61</xm:sqref>
        </x14:conditionalFormatting>
        <x14:conditionalFormatting xmlns:xm="http://schemas.microsoft.com/office/excel/2006/main">
          <x14:cfRule type="dataBar" id="{44444BE4-C1E3-438C-8091-85B15A21B76C}">
            <x14:dataBar minLength="0" maxLength="100" border="1" negativeBarBorderColorSameAsPositive="0">
              <x14:cfvo type="autoMin"/>
              <x14:cfvo type="autoMax"/>
              <x14:borderColor rgb="FF638EC6"/>
              <x14:negativeFillColor rgb="FFFF0000"/>
              <x14:negativeBorderColor rgb="FFFF0000"/>
              <x14:axisColor rgb="FF000000"/>
            </x14:dataBar>
          </x14:cfRule>
          <xm:sqref>O51:O61</xm:sqref>
        </x14:conditionalFormatting>
        <x14:conditionalFormatting xmlns:xm="http://schemas.microsoft.com/office/excel/2006/main">
          <x14:cfRule type="dataBar" id="{48F83F6D-271F-44A2-9B9F-9EA8CCC953FB}">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AE5E2BE6-154A-4D30-912F-5B0BEFAF1261}">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0C389C68-01DF-4370-8F8A-41407C7B5F9F}">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113B2901-6BE6-4457-BF04-300948D35DE4}">
            <x14:dataBar minLength="0" maxLength="100" border="1" negativeBarBorderColorSameAsPositive="0">
              <x14:cfvo type="autoMin"/>
              <x14:cfvo type="autoMax"/>
              <x14:borderColor theme="3" tint="0.59999389629810485"/>
              <x14:negativeFillColor rgb="FFFF0000"/>
              <x14:negativeBorderColor theme="5" tint="0.59999389629810485"/>
              <x14:axisColor rgb="FF000000"/>
            </x14:dataBar>
          </x14:cfRule>
          <xm:sqref>K35:K45</xm:sqref>
        </x14:conditionalFormatting>
        <x14:conditionalFormatting xmlns:xm="http://schemas.microsoft.com/office/excel/2006/main">
          <x14:cfRule type="dataBar" id="{01AC9198-299D-4A22-A3F4-8D05E9916758}">
            <x14:dataBar minLength="0" maxLength="100" border="1" negativeBarBorderColorSameAsPositive="0">
              <x14:cfvo type="autoMin"/>
              <x14:cfvo type="autoMax"/>
              <x14:borderColor theme="8" tint="0.59999389629810485"/>
              <x14:negativeFillColor rgb="FFFF0000"/>
              <x14:negativeBorderColor rgb="FFFF0000"/>
              <x14:axisColor rgb="FF000000"/>
            </x14:dataBar>
          </x14:cfRule>
          <xm:sqref>H35:H45</xm:sqref>
        </x14:conditionalFormatting>
        <x14:conditionalFormatting xmlns:xm="http://schemas.microsoft.com/office/excel/2006/main">
          <x14:cfRule type="dataBar" id="{693B54F2-9153-41D2-9995-3792CBE2767E}">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J35:J45</xm:sqref>
        </x14:conditionalFormatting>
        <x14:conditionalFormatting xmlns:xm="http://schemas.microsoft.com/office/excel/2006/main">
          <x14:cfRule type="dataBar" id="{EB5D1C1A-7552-40CF-B739-107BC4278A7E}">
            <x14:dataBar minLength="0" maxLength="100" border="1" negativeBarBorderColorSameAsPositive="0">
              <x14:cfvo type="autoMin"/>
              <x14:cfvo type="autoMax"/>
              <x14:borderColor rgb="FF63C384"/>
              <x14:negativeFillColor rgb="FFFF0000"/>
              <x14:negativeBorderColor rgb="FFFF0000"/>
              <x14:axisColor rgb="FF000000"/>
            </x14:dataBar>
          </x14:cfRule>
          <xm:sqref>I51:I61</xm:sqref>
        </x14:conditionalFormatting>
        <x14:conditionalFormatting xmlns:xm="http://schemas.microsoft.com/office/excel/2006/main">
          <x14:cfRule type="dataBar" id="{A549937C-003C-4C60-8692-5624D354A2B2}">
            <x14:dataBar minLength="0" maxLength="100" border="1" negativeBarBorderColorSameAsPositive="0">
              <x14:cfvo type="autoMin"/>
              <x14:cfvo type="autoMax"/>
              <x14:borderColor rgb="FF63C384"/>
              <x14:negativeFillColor rgb="FFFF0000"/>
              <x14:negativeBorderColor rgb="FFFF0000"/>
              <x14:axisColor rgb="FF000000"/>
            </x14:dataBar>
          </x14:cfRule>
          <xm:sqref>J51:J61</xm:sqref>
        </x14:conditionalFormatting>
        <x14:conditionalFormatting xmlns:xm="http://schemas.microsoft.com/office/excel/2006/main">
          <x14:cfRule type="dataBar" id="{67EA0BD0-D0A5-42F2-A67C-731481824F43}">
            <x14:dataBar minLength="0" maxLength="100" border="1" negativeBarBorderColorSameAsPositive="0">
              <x14:cfvo type="autoMin"/>
              <x14:cfvo type="autoMax"/>
              <x14:borderColor rgb="FF63C384"/>
              <x14:negativeFillColor rgb="FFFF0000"/>
              <x14:negativeBorderColor rgb="FFFF0000"/>
              <x14:axisColor rgb="FF000000"/>
            </x14:dataBar>
          </x14:cfRule>
          <xm:sqref>K51:K61</xm:sqref>
        </x14:conditionalFormatting>
        <x14:conditionalFormatting xmlns:xm="http://schemas.microsoft.com/office/excel/2006/main">
          <x14:cfRule type="dataBar" id="{B0FAF80A-940C-4BA4-B419-B33DB41DB4E9}">
            <x14:dataBar minLength="0" maxLength="100" border="1" negativeBarBorderColorSameAsPositive="0">
              <x14:cfvo type="autoMin"/>
              <x14:cfvo type="autoMax"/>
              <x14:borderColor rgb="FF63C384"/>
              <x14:negativeFillColor rgb="FFFF0000"/>
              <x14:negativeBorderColor rgb="FFFF0000"/>
              <x14:axisColor rgb="FF000000"/>
            </x14:dataBar>
          </x14:cfRule>
          <xm:sqref>L51:L61</xm:sqref>
        </x14:conditionalFormatting>
        <x14:conditionalFormatting xmlns:xm="http://schemas.microsoft.com/office/excel/2006/main">
          <x14:cfRule type="dataBar" id="{5747342D-058D-4558-AAA6-D4EA845A6C35}">
            <x14:dataBar minLength="0" maxLength="100" border="1" negativeBarBorderColorSameAsPositive="0">
              <x14:cfvo type="autoMin"/>
              <x14:cfvo type="autoMax"/>
              <x14:borderColor rgb="FF63C384"/>
              <x14:negativeFillColor rgb="FFFF0000"/>
              <x14:negativeBorderColor rgb="FFFF0000"/>
              <x14:axisColor rgb="FF000000"/>
            </x14:dataBar>
          </x14:cfRule>
          <xm:sqref>M51:M61</xm:sqref>
        </x14:conditionalFormatting>
        <x14:conditionalFormatting xmlns:xm="http://schemas.microsoft.com/office/excel/2006/main">
          <x14:cfRule type="dataBar" id="{B376BD90-F7D9-49D7-B464-CFFF8802BB11}">
            <x14:dataBar minLength="0" maxLength="100" border="1" negativeBarBorderColorSameAsPositive="0">
              <x14:cfvo type="autoMin"/>
              <x14:cfvo type="autoMax"/>
              <x14:borderColor rgb="FF63C384"/>
              <x14:negativeFillColor rgb="FFFF0000"/>
              <x14:negativeBorderColor rgb="FFFF0000"/>
              <x14:axisColor rgb="FF000000"/>
            </x14:dataBar>
          </x14:cfRule>
          <xm:sqref>N51:N61</xm:sqref>
        </x14:conditionalFormatting>
        <x14:conditionalFormatting xmlns:xm="http://schemas.microsoft.com/office/excel/2006/main">
          <x14:cfRule type="dataBar" id="{A0CB3D84-9085-41E1-858F-ACAAD684A1E4}">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217859E8-BD56-4F1F-A936-C1AB6888C643}">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994B4782-5C00-4625-9CF1-8EFE2B873ABE}">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6FACEAEA-953A-41CE-B5A4-A298718236B0}">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08F39577-A38B-4036-89DD-11C1020D65ED}">
            <x14:dataBar minLength="0" maxLength="100" border="1" negativeBarBorderColorSameAsPositive="0">
              <x14:cfvo type="autoMin"/>
              <x14:cfvo type="autoMax"/>
              <x14:borderColor rgb="FF63C384"/>
              <x14:negativeFillColor rgb="FFFF0000"/>
              <x14:negativeBorderColor rgb="FFFF0000"/>
              <x14:axisColor rgb="FF000000"/>
            </x14:dataBar>
          </x14:cfRule>
          <xm:sqref>I51:I61</xm:sqref>
        </x14:conditionalFormatting>
        <x14:conditionalFormatting xmlns:xm="http://schemas.microsoft.com/office/excel/2006/main">
          <x14:cfRule type="dataBar" id="{7952E6DB-4280-4788-83BB-345D87B92714}">
            <x14:dataBar minLength="0" maxLength="100" border="1" negativeBarBorderColorSameAsPositive="0">
              <x14:cfvo type="autoMin"/>
              <x14:cfvo type="autoMax"/>
              <x14:borderColor rgb="FF638EC6"/>
              <x14:negativeFillColor rgb="FFFF0000"/>
              <x14:negativeBorderColor rgb="FFFF0000"/>
              <x14:axisColor rgb="FF000000"/>
            </x14:dataBar>
          </x14:cfRule>
          <xm:sqref>J51:J61</xm:sqref>
        </x14:conditionalFormatting>
        <x14:conditionalFormatting xmlns:xm="http://schemas.microsoft.com/office/excel/2006/main">
          <x14:cfRule type="dataBar" id="{21551531-4E22-4150-9F8D-169B7AE860C3}">
            <x14:dataBar minLength="0" maxLength="100" border="1" negativeBarBorderColorSameAsPositive="0">
              <x14:cfvo type="autoMin"/>
              <x14:cfvo type="autoMax"/>
              <x14:borderColor rgb="FF63C384"/>
              <x14:negativeFillColor rgb="FFFF0000"/>
              <x14:negativeBorderColor rgb="FFFF0000"/>
              <x14:axisColor rgb="FF000000"/>
            </x14:dataBar>
          </x14:cfRule>
          <xm:sqref>J51:J61</xm:sqref>
        </x14:conditionalFormatting>
        <x14:conditionalFormatting xmlns:xm="http://schemas.microsoft.com/office/excel/2006/main">
          <x14:cfRule type="dataBar" id="{3AF68790-3E32-43CE-B81E-59B4A27AECE7}">
            <x14:dataBar minLength="0" maxLength="100" border="1" negativeBarBorderColorSameAsPositive="0">
              <x14:cfvo type="autoMin"/>
              <x14:cfvo type="autoMax"/>
              <x14:borderColor rgb="FF63C384"/>
              <x14:negativeFillColor rgb="FFFF0000"/>
              <x14:negativeBorderColor rgb="FFFF0000"/>
              <x14:axisColor rgb="FF000000"/>
            </x14:dataBar>
          </x14:cfRule>
          <xm:sqref>J51:J61</xm:sqref>
        </x14:conditionalFormatting>
        <x14:conditionalFormatting xmlns:xm="http://schemas.microsoft.com/office/excel/2006/main">
          <x14:cfRule type="dataBar" id="{C9997725-D2C1-4F5C-A25A-A4B023CFEF41}">
            <x14:dataBar minLength="0" maxLength="100" border="1" negativeBarBorderColorSameAsPositive="0">
              <x14:cfvo type="autoMin"/>
              <x14:cfvo type="autoMax"/>
              <x14:borderColor rgb="FF638EC6"/>
              <x14:negativeFillColor rgb="FFFF0000"/>
              <x14:negativeBorderColor rgb="FFFF0000"/>
              <x14:axisColor rgb="FF000000"/>
            </x14:dataBar>
          </x14:cfRule>
          <xm:sqref>K51:K61</xm:sqref>
        </x14:conditionalFormatting>
        <x14:conditionalFormatting xmlns:xm="http://schemas.microsoft.com/office/excel/2006/main">
          <x14:cfRule type="dataBar" id="{2D699879-CFEA-4676-8EDD-53FD7B8C732E}">
            <x14:dataBar minLength="0" maxLength="100" border="1" negativeBarBorderColorSameAsPositive="0">
              <x14:cfvo type="autoMin"/>
              <x14:cfvo type="autoMax"/>
              <x14:borderColor rgb="FF63C384"/>
              <x14:negativeFillColor rgb="FFFF0000"/>
              <x14:negativeBorderColor rgb="FFFF0000"/>
              <x14:axisColor rgb="FF000000"/>
            </x14:dataBar>
          </x14:cfRule>
          <xm:sqref>K51:K61</xm:sqref>
        </x14:conditionalFormatting>
        <x14:conditionalFormatting xmlns:xm="http://schemas.microsoft.com/office/excel/2006/main">
          <x14:cfRule type="dataBar" id="{1BB7B4AF-91E5-4D29-8C45-19095F916F87}">
            <x14:dataBar minLength="0" maxLength="100" border="1" negativeBarBorderColorSameAsPositive="0">
              <x14:cfvo type="autoMin"/>
              <x14:cfvo type="autoMax"/>
              <x14:borderColor rgb="FF638EC6"/>
              <x14:negativeFillColor rgb="FFFF0000"/>
              <x14:negativeBorderColor rgb="FFFF0000"/>
              <x14:axisColor rgb="FF000000"/>
            </x14:dataBar>
          </x14:cfRule>
          <xm:sqref>K51:K61</xm:sqref>
        </x14:conditionalFormatting>
        <x14:conditionalFormatting xmlns:xm="http://schemas.microsoft.com/office/excel/2006/main">
          <x14:cfRule type="dataBar" id="{6B8CB4DE-B9E0-436C-AE7E-2EB40B140489}">
            <x14:dataBar minLength="0" maxLength="100" border="1" negativeBarBorderColorSameAsPositive="0">
              <x14:cfvo type="autoMin"/>
              <x14:cfvo type="autoMax"/>
              <x14:borderColor rgb="FF63C384"/>
              <x14:negativeFillColor rgb="FFFF0000"/>
              <x14:negativeBorderColor rgb="FFFF0000"/>
              <x14:axisColor rgb="FF000000"/>
            </x14:dataBar>
          </x14:cfRule>
          <xm:sqref>K51:K61</xm:sqref>
        </x14:conditionalFormatting>
        <x14:conditionalFormatting xmlns:xm="http://schemas.microsoft.com/office/excel/2006/main">
          <x14:cfRule type="dataBar" id="{A3E3B2BC-99FF-471C-A490-89959770EBE8}">
            <x14:dataBar minLength="0" maxLength="100" border="1" negativeBarBorderColorSameAsPositive="0">
              <x14:cfvo type="autoMin"/>
              <x14:cfvo type="autoMax"/>
              <x14:borderColor rgb="FF63C384"/>
              <x14:negativeFillColor rgb="FFFF0000"/>
              <x14:negativeBorderColor rgb="FFFF0000"/>
              <x14:axisColor rgb="FF000000"/>
            </x14:dataBar>
          </x14:cfRule>
          <xm:sqref>K51:K61</xm:sqref>
        </x14:conditionalFormatting>
        <x14:conditionalFormatting xmlns:xm="http://schemas.microsoft.com/office/excel/2006/main">
          <x14:cfRule type="dataBar" id="{9A5E9149-946B-48A2-890E-C8A11FADEF9B}">
            <x14:dataBar minLength="0" maxLength="100" border="1" negativeBarBorderColorSameAsPositive="0">
              <x14:cfvo type="autoMin"/>
              <x14:cfvo type="autoMax"/>
              <x14:borderColor rgb="FF638EC6"/>
              <x14:negativeFillColor rgb="FFFF0000"/>
              <x14:negativeBorderColor rgb="FFFF0000"/>
              <x14:axisColor rgb="FF000000"/>
            </x14:dataBar>
          </x14:cfRule>
          <xm:sqref>L51:L61</xm:sqref>
        </x14:conditionalFormatting>
        <x14:conditionalFormatting xmlns:xm="http://schemas.microsoft.com/office/excel/2006/main">
          <x14:cfRule type="dataBar" id="{A121982F-2039-4C75-9CBF-F524D4588A34}">
            <x14:dataBar minLength="0" maxLength="100" border="1" negativeBarBorderColorSameAsPositive="0">
              <x14:cfvo type="autoMin"/>
              <x14:cfvo type="autoMax"/>
              <x14:borderColor rgb="FF63C384"/>
              <x14:negativeFillColor rgb="FFFF0000"/>
              <x14:negativeBorderColor rgb="FFFF0000"/>
              <x14:axisColor rgb="FF000000"/>
            </x14:dataBar>
          </x14:cfRule>
          <xm:sqref>L51:L61</xm:sqref>
        </x14:conditionalFormatting>
        <x14:conditionalFormatting xmlns:xm="http://schemas.microsoft.com/office/excel/2006/main">
          <x14:cfRule type="dataBar" id="{C5F952C9-2E19-4538-BB61-F4FE393A9370}">
            <x14:dataBar minLength="0" maxLength="100" border="1" negativeBarBorderColorSameAsPositive="0">
              <x14:cfvo type="autoMin"/>
              <x14:cfvo type="autoMax"/>
              <x14:borderColor rgb="FF638EC6"/>
              <x14:negativeFillColor rgb="FFFF0000"/>
              <x14:negativeBorderColor rgb="FFFF0000"/>
              <x14:axisColor rgb="FF000000"/>
            </x14:dataBar>
          </x14:cfRule>
          <xm:sqref>L51:L61</xm:sqref>
        </x14:conditionalFormatting>
        <x14:conditionalFormatting xmlns:xm="http://schemas.microsoft.com/office/excel/2006/main">
          <x14:cfRule type="dataBar" id="{A203B956-C702-4DCC-8977-E228D32D4921}">
            <x14:dataBar minLength="0" maxLength="100" border="1" negativeBarBorderColorSameAsPositive="0">
              <x14:cfvo type="autoMin"/>
              <x14:cfvo type="autoMax"/>
              <x14:borderColor rgb="FF63C384"/>
              <x14:negativeFillColor rgb="FFFF0000"/>
              <x14:negativeBorderColor rgb="FFFF0000"/>
              <x14:axisColor rgb="FF000000"/>
            </x14:dataBar>
          </x14:cfRule>
          <xm:sqref>L51:L61</xm:sqref>
        </x14:conditionalFormatting>
        <x14:conditionalFormatting xmlns:xm="http://schemas.microsoft.com/office/excel/2006/main">
          <x14:cfRule type="dataBar" id="{62EB9629-F47B-4C57-ACC9-615428AB5ED8}">
            <x14:dataBar minLength="0" maxLength="100" border="1" negativeBarBorderColorSameAsPositive="0">
              <x14:cfvo type="autoMin"/>
              <x14:cfvo type="autoMax"/>
              <x14:borderColor rgb="FF638EC6"/>
              <x14:negativeFillColor rgb="FFFF0000"/>
              <x14:negativeBorderColor rgb="FFFF0000"/>
              <x14:axisColor rgb="FF000000"/>
            </x14:dataBar>
          </x14:cfRule>
          <xm:sqref>L51:L61</xm:sqref>
        </x14:conditionalFormatting>
        <x14:conditionalFormatting xmlns:xm="http://schemas.microsoft.com/office/excel/2006/main">
          <x14:cfRule type="dataBar" id="{9C1E5EA1-07C7-45D8-9378-0D95CE82ABC3}">
            <x14:dataBar minLength="0" maxLength="100" border="1" negativeBarBorderColorSameAsPositive="0">
              <x14:cfvo type="autoMin"/>
              <x14:cfvo type="autoMax"/>
              <x14:borderColor rgb="FF63C384"/>
              <x14:negativeFillColor rgb="FFFF0000"/>
              <x14:negativeBorderColor rgb="FFFF0000"/>
              <x14:axisColor rgb="FF000000"/>
            </x14:dataBar>
          </x14:cfRule>
          <xm:sqref>L51:L61</xm:sqref>
        </x14:conditionalFormatting>
        <x14:conditionalFormatting xmlns:xm="http://schemas.microsoft.com/office/excel/2006/main">
          <x14:cfRule type="dataBar" id="{1DD335F7-1BFA-480B-AA72-B331484C3620}">
            <x14:dataBar minLength="0" maxLength="100" border="1" negativeBarBorderColorSameAsPositive="0">
              <x14:cfvo type="autoMin"/>
              <x14:cfvo type="autoMax"/>
              <x14:borderColor rgb="FF63C384"/>
              <x14:negativeFillColor rgb="FFFF0000"/>
              <x14:negativeBorderColor rgb="FFFF0000"/>
              <x14:axisColor rgb="FF000000"/>
            </x14:dataBar>
          </x14:cfRule>
          <xm:sqref>L51:L61</xm:sqref>
        </x14:conditionalFormatting>
        <x14:conditionalFormatting xmlns:xm="http://schemas.microsoft.com/office/excel/2006/main">
          <x14:cfRule type="dataBar" id="{4EC865C8-BAC7-463A-AA4A-8715F584E885}">
            <x14:dataBar minLength="0" maxLength="100" border="1" negativeBarBorderColorSameAsPositive="0">
              <x14:cfvo type="autoMin"/>
              <x14:cfvo type="autoMax"/>
              <x14:borderColor rgb="FF638EC6"/>
              <x14:negativeFillColor rgb="FFFF0000"/>
              <x14:negativeBorderColor rgb="FFFF0000"/>
              <x14:axisColor rgb="FF000000"/>
            </x14:dataBar>
          </x14:cfRule>
          <xm:sqref>M51:M61</xm:sqref>
        </x14:conditionalFormatting>
        <x14:conditionalFormatting xmlns:xm="http://schemas.microsoft.com/office/excel/2006/main">
          <x14:cfRule type="dataBar" id="{A1549DD1-1E52-4A51-95A0-E08C7ED40783}">
            <x14:dataBar minLength="0" maxLength="100" border="1" negativeBarBorderColorSameAsPositive="0">
              <x14:cfvo type="autoMin"/>
              <x14:cfvo type="autoMax"/>
              <x14:borderColor rgb="FF63C384"/>
              <x14:negativeFillColor rgb="FFFF0000"/>
              <x14:negativeBorderColor rgb="FFFF0000"/>
              <x14:axisColor rgb="FF000000"/>
            </x14:dataBar>
          </x14:cfRule>
          <xm:sqref>M51:M61</xm:sqref>
        </x14:conditionalFormatting>
        <x14:conditionalFormatting xmlns:xm="http://schemas.microsoft.com/office/excel/2006/main">
          <x14:cfRule type="dataBar" id="{A0DFF60C-917C-4429-A925-404C312DA9B8}">
            <x14:dataBar minLength="0" maxLength="100" border="1" negativeBarBorderColorSameAsPositive="0">
              <x14:cfvo type="autoMin"/>
              <x14:cfvo type="autoMax"/>
              <x14:borderColor rgb="FF638EC6"/>
              <x14:negativeFillColor rgb="FFFF0000"/>
              <x14:negativeBorderColor rgb="FFFF0000"/>
              <x14:axisColor rgb="FF000000"/>
            </x14:dataBar>
          </x14:cfRule>
          <xm:sqref>M51:M61</xm:sqref>
        </x14:conditionalFormatting>
        <x14:conditionalFormatting xmlns:xm="http://schemas.microsoft.com/office/excel/2006/main">
          <x14:cfRule type="dataBar" id="{8114163A-A71B-4A04-87EB-7401D6D7B566}">
            <x14:dataBar minLength="0" maxLength="100" border="1" negativeBarBorderColorSameAsPositive="0">
              <x14:cfvo type="autoMin"/>
              <x14:cfvo type="autoMax"/>
              <x14:borderColor rgb="FF63C384"/>
              <x14:negativeFillColor rgb="FFFF0000"/>
              <x14:negativeBorderColor rgb="FFFF0000"/>
              <x14:axisColor rgb="FF000000"/>
            </x14:dataBar>
          </x14:cfRule>
          <xm:sqref>M51:M61</xm:sqref>
        </x14:conditionalFormatting>
        <x14:conditionalFormatting xmlns:xm="http://schemas.microsoft.com/office/excel/2006/main">
          <x14:cfRule type="dataBar" id="{7D3F4D9B-16BE-4643-B242-71FBBF40452D}">
            <x14:dataBar minLength="0" maxLength="100" border="1" negativeBarBorderColorSameAsPositive="0">
              <x14:cfvo type="autoMin"/>
              <x14:cfvo type="autoMax"/>
              <x14:borderColor rgb="FF638EC6"/>
              <x14:negativeFillColor rgb="FFFF0000"/>
              <x14:negativeBorderColor rgb="FFFF0000"/>
              <x14:axisColor rgb="FF000000"/>
            </x14:dataBar>
          </x14:cfRule>
          <xm:sqref>M51:M61</xm:sqref>
        </x14:conditionalFormatting>
        <x14:conditionalFormatting xmlns:xm="http://schemas.microsoft.com/office/excel/2006/main">
          <x14:cfRule type="dataBar" id="{91E7AEEE-08DC-4ED4-A4B7-DC948F550862}">
            <x14:dataBar minLength="0" maxLength="100" border="1" negativeBarBorderColorSameAsPositive="0">
              <x14:cfvo type="autoMin"/>
              <x14:cfvo type="autoMax"/>
              <x14:borderColor rgb="FF63C384"/>
              <x14:negativeFillColor rgb="FFFF0000"/>
              <x14:negativeBorderColor rgb="FFFF0000"/>
              <x14:axisColor rgb="FF000000"/>
            </x14:dataBar>
          </x14:cfRule>
          <xm:sqref>M51:M61</xm:sqref>
        </x14:conditionalFormatting>
        <x14:conditionalFormatting xmlns:xm="http://schemas.microsoft.com/office/excel/2006/main">
          <x14:cfRule type="dataBar" id="{22C64678-4407-4C1E-99E9-91EC2ADBB6F1}">
            <x14:dataBar minLength="0" maxLength="100" border="1" negativeBarBorderColorSameAsPositive="0">
              <x14:cfvo type="autoMin"/>
              <x14:cfvo type="autoMax"/>
              <x14:borderColor rgb="FF638EC6"/>
              <x14:negativeFillColor rgb="FFFF0000"/>
              <x14:negativeBorderColor rgb="FFFF0000"/>
              <x14:axisColor rgb="FF000000"/>
            </x14:dataBar>
          </x14:cfRule>
          <xm:sqref>M51:M61</xm:sqref>
        </x14:conditionalFormatting>
        <x14:conditionalFormatting xmlns:xm="http://schemas.microsoft.com/office/excel/2006/main">
          <x14:cfRule type="dataBar" id="{A09480AB-1C7E-47EB-92C2-CB8AA09C4620}">
            <x14:dataBar minLength="0" maxLength="100" border="1" negativeBarBorderColorSameAsPositive="0">
              <x14:cfvo type="autoMin"/>
              <x14:cfvo type="autoMax"/>
              <x14:borderColor rgb="FF63C384"/>
              <x14:negativeFillColor rgb="FFFF0000"/>
              <x14:negativeBorderColor rgb="FFFF0000"/>
              <x14:axisColor rgb="FF000000"/>
            </x14:dataBar>
          </x14:cfRule>
          <xm:sqref>M51:M61</xm:sqref>
        </x14:conditionalFormatting>
        <x14:conditionalFormatting xmlns:xm="http://schemas.microsoft.com/office/excel/2006/main">
          <x14:cfRule type="dataBar" id="{F4BDEDCB-E2E3-48BE-9AB5-9BE7CD03A8F8}">
            <x14:dataBar minLength="0" maxLength="100" border="1" negativeBarBorderColorSameAsPositive="0">
              <x14:cfvo type="autoMin"/>
              <x14:cfvo type="autoMax"/>
              <x14:borderColor rgb="FF63C384"/>
              <x14:negativeFillColor rgb="FFFF0000"/>
              <x14:negativeBorderColor rgb="FFFF0000"/>
              <x14:axisColor rgb="FF000000"/>
            </x14:dataBar>
          </x14:cfRule>
          <xm:sqref>M51:M61</xm:sqref>
        </x14:conditionalFormatting>
        <x14:conditionalFormatting xmlns:xm="http://schemas.microsoft.com/office/excel/2006/main">
          <x14:cfRule type="dataBar" id="{E775B9DD-43DF-4D8B-9D6C-3043E1E43A18}">
            <x14:dataBar minLength="0" maxLength="100" border="1" negativeBarBorderColorSameAsPositive="0">
              <x14:cfvo type="autoMin"/>
              <x14:cfvo type="autoMax"/>
              <x14:borderColor rgb="FF638EC6"/>
              <x14:negativeFillColor rgb="FFFF0000"/>
              <x14:negativeBorderColor rgb="FFFF0000"/>
              <x14:axisColor rgb="FF000000"/>
            </x14:dataBar>
          </x14:cfRule>
          <xm:sqref>N51:N61</xm:sqref>
        </x14:conditionalFormatting>
        <x14:conditionalFormatting xmlns:xm="http://schemas.microsoft.com/office/excel/2006/main">
          <x14:cfRule type="dataBar" id="{48DD12C2-9738-40B5-AAAA-04C8CF6F4275}">
            <x14:dataBar minLength="0" maxLength="100" border="1" negativeBarBorderColorSameAsPositive="0">
              <x14:cfvo type="autoMin"/>
              <x14:cfvo type="autoMax"/>
              <x14:borderColor rgb="FF63C384"/>
              <x14:negativeFillColor rgb="FFFF0000"/>
              <x14:negativeBorderColor rgb="FFFF0000"/>
              <x14:axisColor rgb="FF000000"/>
            </x14:dataBar>
          </x14:cfRule>
          <xm:sqref>N51:N61</xm:sqref>
        </x14:conditionalFormatting>
        <x14:conditionalFormatting xmlns:xm="http://schemas.microsoft.com/office/excel/2006/main">
          <x14:cfRule type="dataBar" id="{08B931C9-31CD-4D6F-A5AC-740128E3A8D7}">
            <x14:dataBar minLength="0" maxLength="100" border="1" negativeBarBorderColorSameAsPositive="0">
              <x14:cfvo type="autoMin"/>
              <x14:cfvo type="autoMax"/>
              <x14:borderColor rgb="FF638EC6"/>
              <x14:negativeFillColor rgb="FFFF0000"/>
              <x14:negativeBorderColor rgb="FFFF0000"/>
              <x14:axisColor rgb="FF000000"/>
            </x14:dataBar>
          </x14:cfRule>
          <xm:sqref>N51:N61</xm:sqref>
        </x14:conditionalFormatting>
        <x14:conditionalFormatting xmlns:xm="http://schemas.microsoft.com/office/excel/2006/main">
          <x14:cfRule type="dataBar" id="{BF2DCB57-CE47-4AF9-AA00-6B1760D714B3}">
            <x14:dataBar minLength="0" maxLength="100" border="1" negativeBarBorderColorSameAsPositive="0">
              <x14:cfvo type="autoMin"/>
              <x14:cfvo type="autoMax"/>
              <x14:borderColor rgb="FF63C384"/>
              <x14:negativeFillColor rgb="FFFF0000"/>
              <x14:negativeBorderColor rgb="FFFF0000"/>
              <x14:axisColor rgb="FF000000"/>
            </x14:dataBar>
          </x14:cfRule>
          <xm:sqref>N51:N61</xm:sqref>
        </x14:conditionalFormatting>
        <x14:conditionalFormatting xmlns:xm="http://schemas.microsoft.com/office/excel/2006/main">
          <x14:cfRule type="dataBar" id="{D486E6DB-C360-4FDC-8280-1AE969772366}">
            <x14:dataBar minLength="0" maxLength="100" border="1" negativeBarBorderColorSameAsPositive="0">
              <x14:cfvo type="autoMin"/>
              <x14:cfvo type="autoMax"/>
              <x14:borderColor rgb="FF638EC6"/>
              <x14:negativeFillColor rgb="FFFF0000"/>
              <x14:negativeBorderColor rgb="FFFF0000"/>
              <x14:axisColor rgb="FF000000"/>
            </x14:dataBar>
          </x14:cfRule>
          <xm:sqref>N51:N61</xm:sqref>
        </x14:conditionalFormatting>
        <x14:conditionalFormatting xmlns:xm="http://schemas.microsoft.com/office/excel/2006/main">
          <x14:cfRule type="dataBar" id="{E61C7DB7-DA95-4E1B-9E22-D2D916DCCD93}">
            <x14:dataBar minLength="0" maxLength="100" border="1" negativeBarBorderColorSameAsPositive="0">
              <x14:cfvo type="autoMin"/>
              <x14:cfvo type="autoMax"/>
              <x14:borderColor rgb="FF63C384"/>
              <x14:negativeFillColor rgb="FFFF0000"/>
              <x14:negativeBorderColor rgb="FFFF0000"/>
              <x14:axisColor rgb="FF000000"/>
            </x14:dataBar>
          </x14:cfRule>
          <xm:sqref>N51:N61</xm:sqref>
        </x14:conditionalFormatting>
        <x14:conditionalFormatting xmlns:xm="http://schemas.microsoft.com/office/excel/2006/main">
          <x14:cfRule type="dataBar" id="{84AD7E7E-F17B-4208-B155-71F25AD1F9F6}">
            <x14:dataBar minLength="0" maxLength="100" border="1" negativeBarBorderColorSameAsPositive="0">
              <x14:cfvo type="autoMin"/>
              <x14:cfvo type="autoMax"/>
              <x14:borderColor rgb="FF638EC6"/>
              <x14:negativeFillColor rgb="FFFF0000"/>
              <x14:negativeBorderColor rgb="FFFF0000"/>
              <x14:axisColor rgb="FF000000"/>
            </x14:dataBar>
          </x14:cfRule>
          <xm:sqref>N51:N61</xm:sqref>
        </x14:conditionalFormatting>
        <x14:conditionalFormatting xmlns:xm="http://schemas.microsoft.com/office/excel/2006/main">
          <x14:cfRule type="dataBar" id="{58DD5976-5107-48DE-9104-0B453D80A4FF}">
            <x14:dataBar minLength="0" maxLength="100" border="1" negativeBarBorderColorSameAsPositive="0">
              <x14:cfvo type="autoMin"/>
              <x14:cfvo type="autoMax"/>
              <x14:borderColor rgb="FF63C384"/>
              <x14:negativeFillColor rgb="FFFF0000"/>
              <x14:negativeBorderColor rgb="FFFF0000"/>
              <x14:axisColor rgb="FF000000"/>
            </x14:dataBar>
          </x14:cfRule>
          <xm:sqref>N51:N61</xm:sqref>
        </x14:conditionalFormatting>
        <x14:conditionalFormatting xmlns:xm="http://schemas.microsoft.com/office/excel/2006/main">
          <x14:cfRule type="dataBar" id="{37667C46-BEAF-4954-BA4D-42C3C14E1379}">
            <x14:dataBar minLength="0" maxLength="100" border="1" negativeBarBorderColorSameAsPositive="0">
              <x14:cfvo type="autoMin"/>
              <x14:cfvo type="autoMax"/>
              <x14:borderColor rgb="FF638EC6"/>
              <x14:negativeFillColor rgb="FFFF0000"/>
              <x14:negativeBorderColor rgb="FFFF0000"/>
              <x14:axisColor rgb="FF000000"/>
            </x14:dataBar>
          </x14:cfRule>
          <xm:sqref>N51:N61</xm:sqref>
        </x14:conditionalFormatting>
        <x14:conditionalFormatting xmlns:xm="http://schemas.microsoft.com/office/excel/2006/main">
          <x14:cfRule type="dataBar" id="{0EC4E28D-FBD7-42A7-9E65-13E75F9D2897}">
            <x14:dataBar minLength="0" maxLength="100" border="1" negativeBarBorderColorSameAsPositive="0">
              <x14:cfvo type="autoMin"/>
              <x14:cfvo type="autoMax"/>
              <x14:borderColor rgb="FF63C384"/>
              <x14:negativeFillColor rgb="FFFF0000"/>
              <x14:negativeBorderColor rgb="FFFF0000"/>
              <x14:axisColor rgb="FF000000"/>
            </x14:dataBar>
          </x14:cfRule>
          <xm:sqref>N51:N61</xm:sqref>
        </x14:conditionalFormatting>
        <x14:conditionalFormatting xmlns:xm="http://schemas.microsoft.com/office/excel/2006/main">
          <x14:cfRule type="dataBar" id="{EEF24AFB-F538-4AAA-9E5A-607FA8558CFA}">
            <x14:dataBar minLength="0" maxLength="100" border="1" negativeBarBorderColorSameAsPositive="0">
              <x14:cfvo type="autoMin"/>
              <x14:cfvo type="autoMax"/>
              <x14:borderColor rgb="FF63C384"/>
              <x14:negativeFillColor rgb="FFFF0000"/>
              <x14:negativeBorderColor rgb="FFFF0000"/>
              <x14:axisColor rgb="FF000000"/>
            </x14:dataBar>
          </x14:cfRule>
          <xm:sqref>N51:N61</xm:sqref>
        </x14:conditionalFormatting>
        <x14:conditionalFormatting xmlns:xm="http://schemas.microsoft.com/office/excel/2006/main">
          <x14:cfRule type="dataBar" id="{FFC84B41-EB5D-4549-B935-8D10CC8E0413}">
            <x14:dataBar minLength="0" maxLength="100" border="1" negativeBarBorderColorSameAsPositive="0">
              <x14:cfvo type="autoMin"/>
              <x14:cfvo type="autoMax"/>
              <x14:borderColor rgb="FF638EC6"/>
              <x14:negativeFillColor rgb="FFFF0000"/>
              <x14:negativeBorderColor rgb="FFFF0000"/>
              <x14:axisColor rgb="FF000000"/>
            </x14:dataBar>
          </x14:cfRule>
          <xm:sqref>O51:O61</xm:sqref>
        </x14:conditionalFormatting>
        <x14:conditionalFormatting xmlns:xm="http://schemas.microsoft.com/office/excel/2006/main">
          <x14:cfRule type="dataBar" id="{4BC49B86-DC9D-45BD-8086-5F7509F75FF6}">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DFD5A6FF-1BFE-4EF9-A81F-1C9C70059F26}">
            <x14:dataBar minLength="0" maxLength="100" border="1" negativeBarBorderColorSameAsPositive="0">
              <x14:cfvo type="autoMin"/>
              <x14:cfvo type="autoMax"/>
              <x14:borderColor rgb="FF638EC6"/>
              <x14:negativeFillColor rgb="FFFF0000"/>
              <x14:negativeBorderColor rgb="FFFF0000"/>
              <x14:axisColor rgb="FF000000"/>
            </x14:dataBar>
          </x14:cfRule>
          <xm:sqref>O51:O61</xm:sqref>
        </x14:conditionalFormatting>
        <x14:conditionalFormatting xmlns:xm="http://schemas.microsoft.com/office/excel/2006/main">
          <x14:cfRule type="dataBar" id="{102AB9D0-436D-43B8-8DBD-5DD1D3FE5B97}">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0E1DDA21-30D2-4DDD-8342-FBAE2C3C40BA}">
            <x14:dataBar minLength="0" maxLength="100" border="1" negativeBarBorderColorSameAsPositive="0">
              <x14:cfvo type="autoMin"/>
              <x14:cfvo type="autoMax"/>
              <x14:borderColor rgb="FF638EC6"/>
              <x14:negativeFillColor rgb="FFFF0000"/>
              <x14:negativeBorderColor rgb="FFFF0000"/>
              <x14:axisColor rgb="FF000000"/>
            </x14:dataBar>
          </x14:cfRule>
          <xm:sqref>O51:O61</xm:sqref>
        </x14:conditionalFormatting>
        <x14:conditionalFormatting xmlns:xm="http://schemas.microsoft.com/office/excel/2006/main">
          <x14:cfRule type="dataBar" id="{3EFD06DD-8263-4B5A-935B-F1B47F0BE924}">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0D46E374-A13E-4861-B645-E17192BC23A7}">
            <x14:dataBar minLength="0" maxLength="100" border="1" negativeBarBorderColorSameAsPositive="0">
              <x14:cfvo type="autoMin"/>
              <x14:cfvo type="autoMax"/>
              <x14:borderColor rgb="FF638EC6"/>
              <x14:negativeFillColor rgb="FFFF0000"/>
              <x14:negativeBorderColor rgb="FFFF0000"/>
              <x14:axisColor rgb="FF000000"/>
            </x14:dataBar>
          </x14:cfRule>
          <xm:sqref>O51:O61</xm:sqref>
        </x14:conditionalFormatting>
        <x14:conditionalFormatting xmlns:xm="http://schemas.microsoft.com/office/excel/2006/main">
          <x14:cfRule type="dataBar" id="{D6F7B570-845D-482C-8625-4D0619CFBB37}">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728CBCB1-F58D-4C57-827C-2A917E9F2431}">
            <x14:dataBar minLength="0" maxLength="100" border="1" negativeBarBorderColorSameAsPositive="0">
              <x14:cfvo type="autoMin"/>
              <x14:cfvo type="autoMax"/>
              <x14:borderColor rgb="FF638EC6"/>
              <x14:negativeFillColor rgb="FFFF0000"/>
              <x14:negativeBorderColor rgb="FFFF0000"/>
              <x14:axisColor rgb="FF000000"/>
            </x14:dataBar>
          </x14:cfRule>
          <xm:sqref>O51:O61</xm:sqref>
        </x14:conditionalFormatting>
        <x14:conditionalFormatting xmlns:xm="http://schemas.microsoft.com/office/excel/2006/main">
          <x14:cfRule type="dataBar" id="{45522330-03FA-4CA2-8972-AFD8CE492041}">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2F112EC1-DC14-4CAD-AED3-D5DF63ACDDE7}">
            <x14:dataBar minLength="0" maxLength="100" border="1" negativeBarBorderColorSameAsPositive="0">
              <x14:cfvo type="autoMin"/>
              <x14:cfvo type="autoMax"/>
              <x14:borderColor rgb="FF638EC6"/>
              <x14:negativeFillColor rgb="FFFF0000"/>
              <x14:negativeBorderColor rgb="FFFF0000"/>
              <x14:axisColor rgb="FF000000"/>
            </x14:dataBar>
          </x14:cfRule>
          <xm:sqref>O51:O61</xm:sqref>
        </x14:conditionalFormatting>
        <x14:conditionalFormatting xmlns:xm="http://schemas.microsoft.com/office/excel/2006/main">
          <x14:cfRule type="dataBar" id="{7A57BFFD-15C6-4E35-87F2-7419C81D85AC}">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E66A8E95-4F4A-46C3-A983-E614717B54E7}">
            <x14:dataBar minLength="0" maxLength="100" border="1" negativeBarBorderColorSameAsPositive="0">
              <x14:cfvo type="autoMin"/>
              <x14:cfvo type="autoMax"/>
              <x14:borderColor rgb="FF63C384"/>
              <x14:negativeFillColor rgb="FFFF0000"/>
              <x14:negativeBorderColor rgb="FFFF0000"/>
              <x14:axisColor rgb="FF000000"/>
            </x14:dataBar>
          </x14:cfRule>
          <xm:sqref>O51:O61</xm:sqref>
        </x14:conditionalFormatting>
        <x14:conditionalFormatting xmlns:xm="http://schemas.microsoft.com/office/excel/2006/main">
          <x14:cfRule type="dataBar" id="{B4936AC7-4CEA-489E-8CAE-040BDD705589}">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7ECBDF82-16D7-46BD-A7F2-BD2D5AB8149C}">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C269C220-E8DA-4DFC-9A81-88A5AF0242D3}">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5D8E15FA-CE4C-485C-BE13-F9846FFD0A49}">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6B95D1BA-F5CF-4B1E-AF03-7D44253AED9A}">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9C6EC7A5-AA1B-4EAD-9D67-ACC1A9D11D5E}">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34A3C984-0BC0-4E44-BAAD-9ADD51CB26DD}">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409376C0-B5F0-4CE4-9EA2-ACC4ECE8B8BF}">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1A9FB1F7-1B3D-4282-BBAC-F9902C7ADF7B}">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CBAAD942-F8DE-46B5-AD49-A9137407BD5F}">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C6C942BA-CBBA-4DF4-AA76-69C037C5D171}">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0850F352-45DC-487C-9206-41BEB8A0D35C}">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618A1739-09F2-4569-AC32-77B67469144E}">
            <x14:dataBar minLength="0" maxLength="100" border="1" negativeBarBorderColorSameAsPositive="0">
              <x14:cfvo type="autoMin"/>
              <x14:cfvo type="autoMax"/>
              <x14:borderColor rgb="FF638EC6"/>
              <x14:negativeFillColor rgb="FFFF0000"/>
              <x14:negativeBorderColor rgb="FFFF0000"/>
              <x14:axisColor rgb="FF000000"/>
            </x14:dataBar>
          </x14:cfRule>
          <xm:sqref>P51:P61</xm:sqref>
        </x14:conditionalFormatting>
        <x14:conditionalFormatting xmlns:xm="http://schemas.microsoft.com/office/excel/2006/main">
          <x14:cfRule type="dataBar" id="{C5CF5E37-BB0A-4A0D-B161-B026B9A84EF0}">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6E476D01-016D-41E9-BC0E-51B74F484733}">
            <x14:dataBar minLength="0" maxLength="100" border="1" negativeBarBorderColorSameAsPositive="0">
              <x14:cfvo type="autoMin"/>
              <x14:cfvo type="autoMax"/>
              <x14:borderColor rgb="FF63C384"/>
              <x14:negativeFillColor rgb="FFFF0000"/>
              <x14:negativeBorderColor rgb="FFFF0000"/>
              <x14:axisColor rgb="FF000000"/>
            </x14:dataBar>
          </x14:cfRule>
          <xm:sqref>P51:P61</xm:sqref>
        </x14:conditionalFormatting>
        <x14:conditionalFormatting xmlns:xm="http://schemas.microsoft.com/office/excel/2006/main">
          <x14:cfRule type="dataBar" id="{9FFFE95E-EAA0-4996-BA00-1D9CC3798F5C}">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87F79BDC-19FA-485C-9223-28D96C30D813}">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5C5FC883-7397-4884-BE63-462EBCFECB29}">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423CAEE0-98E2-4920-9D8F-362BF8007D2A}">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1993FBEE-957F-4F4C-8D5C-D08D330459FC}">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77390E5B-001E-4EB6-B745-8D0F722874E6}">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F8C6E3F4-2EC4-4E1E-A019-F5FC617E5111}">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1F4A23D6-2D5E-4CF3-BD59-40CF98DC8917}">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84CB182F-105C-4555-BC6E-820827F3A3DE}">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0AC6ADA7-BEE5-4537-85AA-C6A8DC5799D8}">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3AD7E074-D44B-430F-9EDC-3BDC5AE7BDC4}">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34964E2A-F3FE-4483-9040-196229B7024E}">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D3FE51EF-BE75-4E47-8A9A-3CF24F9D4818}">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370AF47D-4C95-4A23-A485-45E4EA503709}">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240F8BA7-BFC6-4FAD-9EFF-2B0C51D65B4E}">
            <x14:dataBar minLength="0" maxLength="100" border="1" negativeBarBorderColorSameAsPositive="0">
              <x14:cfvo type="autoMin"/>
              <x14:cfvo type="autoMax"/>
              <x14:borderColor rgb="FF638EC6"/>
              <x14:negativeFillColor rgb="FFFF0000"/>
              <x14:negativeBorderColor rgb="FFFF0000"/>
              <x14:axisColor rgb="FF000000"/>
            </x14:dataBar>
          </x14:cfRule>
          <xm:sqref>Q51:Q61</xm:sqref>
        </x14:conditionalFormatting>
        <x14:conditionalFormatting xmlns:xm="http://schemas.microsoft.com/office/excel/2006/main">
          <x14:cfRule type="dataBar" id="{C2E68739-213D-45A3-BC6A-93BAD4A2D832}">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1E0F2E69-FF67-4C1D-85D8-4B4B8E083787}">
            <x14:dataBar minLength="0" maxLength="100" border="1" negativeBarBorderColorSameAsPositive="0">
              <x14:cfvo type="autoMin"/>
              <x14:cfvo type="autoMax"/>
              <x14:borderColor rgb="FF63C384"/>
              <x14:negativeFillColor rgb="FFFF0000"/>
              <x14:negativeBorderColor rgb="FFFF0000"/>
              <x14:axisColor rgb="FF000000"/>
            </x14:dataBar>
          </x14:cfRule>
          <xm:sqref>Q51:Q61</xm:sqref>
        </x14:conditionalFormatting>
        <x14:conditionalFormatting xmlns:xm="http://schemas.microsoft.com/office/excel/2006/main">
          <x14:cfRule type="dataBar" id="{302B5B1B-5946-4A14-84E8-E30BD4BFB443}">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3D9BDE01-9A33-4855-9219-C3A8B91BB347}">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05B40B0B-4326-4AA8-BF2B-6A29709E428A}">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AC480B60-9524-44F7-A92B-8C7BE0396FBC}">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205F64AC-31CF-4DAE-A82D-B1EBF3B07A07}">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5925CDD7-CB8F-4249-876C-6B6E5870CF95}">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AF9E1608-52A8-4FAD-BB4D-8AA2EEFEC651}">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27661338-937E-43FB-94DD-D8C419626302}">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C535FC7D-CABB-4BA4-B695-B0CFB0EAEE44}">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302DCDB8-F8FD-4E49-8C61-0B027D4BD007}">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1015A11A-077B-4021-9FB4-6561C07E522A}">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CAF97B5B-81CC-4030-80EB-5A565FC44D40}">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E337387E-A520-459E-8942-215E7362D022}">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7D424DA4-5A02-4998-9F5F-6A7A6EEAC77A}">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49209D41-C2F9-49B4-946D-0680D8E37F32}">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01BDCE2A-0514-40DB-9D12-1CAD4A543514}">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4C7C3524-2368-480E-A8C4-04BC79327C50}">
            <x14:dataBar minLength="0" maxLength="100" border="1" negativeBarBorderColorSameAsPositive="0">
              <x14:cfvo type="autoMin"/>
              <x14:cfvo type="autoMax"/>
              <x14:borderColor rgb="FF638EC6"/>
              <x14:negativeFillColor rgb="FFFF0000"/>
              <x14:negativeBorderColor rgb="FFFF0000"/>
              <x14:axisColor rgb="FF000000"/>
            </x14:dataBar>
          </x14:cfRule>
          <xm:sqref>R51:R61</xm:sqref>
        </x14:conditionalFormatting>
        <x14:conditionalFormatting xmlns:xm="http://schemas.microsoft.com/office/excel/2006/main">
          <x14:cfRule type="dataBar" id="{FDA37C49-9194-4219-98E6-43E5C2C0FE88}">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 xmlns:xm="http://schemas.microsoft.com/office/excel/2006/main">
          <x14:cfRule type="dataBar" id="{148B1F79-5CBF-4001-8E4A-EFDDED07C8D0}">
            <x14:dataBar minLength="0" maxLength="100" border="1" negativeBarBorderColorSameAsPositive="0">
              <x14:cfvo type="autoMin"/>
              <x14:cfvo type="autoMax"/>
              <x14:borderColor rgb="FF63C384"/>
              <x14:negativeFillColor rgb="FFFF0000"/>
              <x14:negativeBorderColor rgb="FFFF0000"/>
              <x14:axisColor rgb="FF000000"/>
            </x14:dataBar>
          </x14:cfRule>
          <xm:sqref>R51:R61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77"/>
  <sheetViews>
    <sheetView showGridLines="0" zoomScale="70" zoomScaleNormal="70" workbookViewId="0">
      <selection activeCell="H53" sqref="H53:H62"/>
    </sheetView>
  </sheetViews>
  <sheetFormatPr defaultRowHeight="14.25" x14ac:dyDescent="0.2"/>
  <cols>
    <col min="1" max="1" width="3.375" customWidth="1"/>
    <col min="2" max="4" width="18.625" customWidth="1"/>
    <col min="5" max="5" width="18.125" customWidth="1"/>
    <col min="6" max="6" width="16.625" customWidth="1"/>
    <col min="7" max="7" width="25" customWidth="1"/>
    <col min="8" max="8" width="14.625" customWidth="1"/>
    <col min="9" max="12" width="17.625" customWidth="1"/>
    <col min="13" max="13" width="1.625" customWidth="1"/>
    <col min="14" max="16" width="17.625" customWidth="1"/>
    <col min="17" max="17" width="1.625" customWidth="1"/>
    <col min="18" max="20" width="17.625" customWidth="1"/>
    <col min="21" max="21" width="1" customWidth="1"/>
  </cols>
  <sheetData>
    <row r="1" spans="2:16" ht="21" thickBot="1" x14ac:dyDescent="0.35">
      <c r="B1" s="36" t="s">
        <v>153</v>
      </c>
      <c r="C1" s="4"/>
      <c r="D1" s="4"/>
      <c r="E1" s="4"/>
      <c r="F1" s="4"/>
      <c r="G1" s="3"/>
      <c r="H1" s="3"/>
      <c r="I1" s="3"/>
      <c r="J1" s="3"/>
      <c r="K1" s="3"/>
      <c r="L1" s="3"/>
      <c r="M1" s="3"/>
    </row>
    <row r="2" spans="2:16" ht="16.5" thickTop="1" thickBot="1" x14ac:dyDescent="0.3">
      <c r="B2" s="6"/>
      <c r="C2" s="6"/>
      <c r="D2" s="6"/>
      <c r="E2" s="6"/>
      <c r="F2" s="6"/>
      <c r="G2" s="7"/>
      <c r="H2" s="7"/>
      <c r="I2" s="7"/>
      <c r="J2" s="7"/>
      <c r="K2" s="7"/>
      <c r="L2" s="7"/>
      <c r="M2" s="7"/>
      <c r="N2" s="7"/>
      <c r="O2" s="7"/>
      <c r="P2" s="3"/>
    </row>
    <row r="3" spans="2:16" ht="25.5" customHeight="1" thickBot="1" x14ac:dyDescent="0.3">
      <c r="B3" s="49" t="s">
        <v>5</v>
      </c>
      <c r="C3" s="50" t="s">
        <v>70</v>
      </c>
      <c r="D3" s="51" t="s">
        <v>37</v>
      </c>
      <c r="E3" s="4"/>
      <c r="F3" s="4"/>
      <c r="G3" s="3"/>
      <c r="H3" s="3"/>
      <c r="I3" s="3"/>
      <c r="J3" s="3"/>
      <c r="K3" s="3"/>
      <c r="L3" s="3"/>
      <c r="M3" s="3"/>
    </row>
    <row r="4" spans="2:16" ht="15" x14ac:dyDescent="0.25">
      <c r="B4" s="4"/>
      <c r="C4" s="4"/>
      <c r="D4" s="4"/>
      <c r="E4" s="4"/>
      <c r="F4" s="4"/>
      <c r="G4" s="3"/>
      <c r="H4" s="3"/>
      <c r="I4" s="3"/>
      <c r="J4" s="3"/>
      <c r="K4" s="3"/>
      <c r="L4" s="3"/>
      <c r="M4" s="3"/>
    </row>
    <row r="5" spans="2:16" ht="15" x14ac:dyDescent="0.25">
      <c r="B5" s="4"/>
      <c r="C5" s="4"/>
      <c r="D5" s="4"/>
      <c r="E5" s="4"/>
      <c r="F5" s="4"/>
      <c r="G5" s="3"/>
      <c r="H5" s="3"/>
      <c r="I5" s="3"/>
      <c r="J5" s="3"/>
      <c r="K5" s="3"/>
      <c r="L5" s="3"/>
      <c r="M5" s="3"/>
    </row>
    <row r="6" spans="2:16" ht="15" x14ac:dyDescent="0.25">
      <c r="B6" s="4"/>
      <c r="C6" s="4"/>
      <c r="D6" s="4"/>
      <c r="E6" s="4"/>
      <c r="F6" s="4"/>
      <c r="G6" s="3"/>
      <c r="H6" s="3"/>
      <c r="I6" s="3"/>
      <c r="J6" s="3"/>
      <c r="K6" s="3"/>
      <c r="L6" s="3"/>
      <c r="M6" s="3"/>
    </row>
    <row r="7" spans="2:16" ht="15" x14ac:dyDescent="0.25">
      <c r="B7" s="4"/>
      <c r="C7" s="4"/>
      <c r="D7" s="4"/>
      <c r="E7" s="4"/>
      <c r="F7" s="4"/>
      <c r="G7" s="3"/>
      <c r="H7" s="3"/>
      <c r="I7" s="3"/>
      <c r="J7" s="3"/>
      <c r="K7" s="3"/>
      <c r="L7" s="3"/>
      <c r="M7" s="3"/>
    </row>
    <row r="8" spans="2:16" ht="15" x14ac:dyDescent="0.25">
      <c r="B8" s="4"/>
      <c r="C8" s="4"/>
      <c r="D8" s="4"/>
      <c r="E8" s="4"/>
      <c r="F8" s="4"/>
      <c r="G8" s="3"/>
      <c r="H8" s="3"/>
      <c r="I8" s="3"/>
      <c r="J8" s="3"/>
      <c r="K8" s="3"/>
      <c r="L8" s="3"/>
      <c r="M8" s="3"/>
    </row>
    <row r="9" spans="2:16" ht="15" x14ac:dyDescent="0.25">
      <c r="B9" s="4"/>
      <c r="C9" s="4"/>
      <c r="D9" s="4"/>
      <c r="E9" s="4"/>
      <c r="F9" s="4"/>
      <c r="G9" s="3"/>
      <c r="H9" s="3"/>
      <c r="I9" s="3"/>
      <c r="J9" s="3"/>
      <c r="K9" s="3"/>
      <c r="L9" s="3"/>
      <c r="M9" s="3"/>
    </row>
    <row r="10" spans="2:16" ht="15" x14ac:dyDescent="0.25">
      <c r="B10" s="4"/>
      <c r="C10" s="4"/>
      <c r="D10" s="4"/>
      <c r="E10" s="4"/>
      <c r="F10" s="4"/>
      <c r="G10" s="3"/>
      <c r="H10" s="3"/>
      <c r="I10" s="3"/>
      <c r="J10" s="3"/>
      <c r="K10" s="3"/>
      <c r="L10" s="3"/>
      <c r="M10" s="3"/>
    </row>
    <row r="11" spans="2:16" ht="15" x14ac:dyDescent="0.25">
      <c r="B11" s="4"/>
      <c r="C11" s="4"/>
      <c r="D11" s="4"/>
      <c r="E11" s="4"/>
      <c r="F11" s="4"/>
      <c r="G11" s="3"/>
      <c r="H11" s="3"/>
      <c r="I11" s="3"/>
      <c r="J11" s="3"/>
      <c r="K11" s="3"/>
      <c r="L11" s="3"/>
      <c r="M11" s="3"/>
    </row>
    <row r="12" spans="2:16" ht="15" x14ac:dyDescent="0.25">
      <c r="B12" s="4"/>
      <c r="C12" s="4"/>
      <c r="D12" s="4"/>
      <c r="E12" s="4"/>
      <c r="F12" s="4"/>
      <c r="G12" s="3"/>
      <c r="H12" s="3"/>
      <c r="I12" s="3"/>
      <c r="J12" s="3"/>
      <c r="K12" s="3"/>
      <c r="L12" s="3"/>
      <c r="M12" s="3"/>
    </row>
    <row r="13" spans="2:16" ht="15" x14ac:dyDescent="0.25">
      <c r="B13" s="4"/>
      <c r="C13" s="4"/>
      <c r="D13" s="4"/>
      <c r="E13" s="4"/>
      <c r="F13" s="4"/>
      <c r="G13" s="3"/>
      <c r="H13" s="3"/>
      <c r="I13" s="3"/>
      <c r="J13" s="3"/>
      <c r="K13" s="3"/>
      <c r="L13" s="3"/>
      <c r="M13" s="3"/>
    </row>
    <row r="14" spans="2:16" ht="15" x14ac:dyDescent="0.25">
      <c r="B14" s="4"/>
      <c r="C14" s="4"/>
      <c r="D14" s="4"/>
      <c r="E14" s="4"/>
      <c r="F14" s="4"/>
      <c r="G14" s="3"/>
      <c r="H14" s="3"/>
      <c r="I14" s="3"/>
      <c r="J14" s="3"/>
      <c r="K14" s="3"/>
      <c r="L14" s="3"/>
      <c r="M14" s="3"/>
    </row>
    <row r="15" spans="2:16" ht="15" x14ac:dyDescent="0.25">
      <c r="B15" s="4"/>
      <c r="C15" s="4"/>
      <c r="D15" s="4"/>
      <c r="E15" s="4"/>
      <c r="F15" s="4"/>
      <c r="G15" s="3"/>
      <c r="H15" s="3"/>
      <c r="I15" s="3"/>
      <c r="J15" s="3"/>
      <c r="K15" s="3"/>
      <c r="L15" s="3"/>
      <c r="M15" s="3"/>
    </row>
    <row r="16" spans="2:16" ht="15" x14ac:dyDescent="0.25">
      <c r="B16" s="4"/>
      <c r="C16" s="4"/>
      <c r="D16" s="4"/>
      <c r="E16" s="4"/>
      <c r="F16" s="4"/>
      <c r="G16" s="3"/>
      <c r="H16" s="3"/>
      <c r="I16" s="3"/>
      <c r="J16" s="3"/>
      <c r="K16" s="3"/>
      <c r="L16" s="3"/>
      <c r="M16" s="3"/>
    </row>
    <row r="17" spans="2:13" ht="15" x14ac:dyDescent="0.25">
      <c r="B17" s="4"/>
      <c r="C17" s="4"/>
      <c r="D17" s="4"/>
      <c r="E17" s="4"/>
      <c r="F17" s="4"/>
      <c r="G17" s="3"/>
      <c r="H17" s="3"/>
      <c r="I17" s="3"/>
      <c r="J17" s="3"/>
      <c r="K17" s="3"/>
      <c r="L17" s="3"/>
      <c r="M17" s="3"/>
    </row>
    <row r="18" spans="2:13" ht="15" x14ac:dyDescent="0.25">
      <c r="B18" s="4"/>
      <c r="C18" s="4"/>
      <c r="D18" s="4"/>
      <c r="E18" s="4"/>
      <c r="F18" s="4"/>
      <c r="G18" s="3"/>
      <c r="H18" s="3"/>
      <c r="I18" s="3"/>
      <c r="J18" s="3"/>
      <c r="K18" s="3"/>
      <c r="L18" s="3"/>
      <c r="M18" s="3"/>
    </row>
    <row r="19" spans="2:13" ht="15" x14ac:dyDescent="0.25">
      <c r="B19" s="4"/>
      <c r="C19" s="4"/>
      <c r="D19" s="4"/>
      <c r="E19" s="4"/>
      <c r="F19" s="4"/>
      <c r="G19" s="3"/>
      <c r="H19" s="3"/>
      <c r="I19" s="3"/>
      <c r="J19" s="3"/>
      <c r="K19" s="3"/>
      <c r="L19" s="3"/>
      <c r="M19" s="3"/>
    </row>
    <row r="20" spans="2:13" ht="15" x14ac:dyDescent="0.25">
      <c r="B20" s="4"/>
      <c r="C20" s="4"/>
      <c r="D20" s="4"/>
      <c r="E20" s="4"/>
      <c r="F20" s="4"/>
      <c r="G20" s="3"/>
      <c r="H20" s="3"/>
      <c r="I20" s="3"/>
      <c r="J20" s="3"/>
      <c r="K20" s="3"/>
      <c r="L20" s="3"/>
      <c r="M20" s="3"/>
    </row>
    <row r="21" spans="2:13" ht="15" x14ac:dyDescent="0.25">
      <c r="B21" s="4"/>
      <c r="C21" s="4"/>
      <c r="D21" s="4"/>
      <c r="E21" s="4"/>
      <c r="F21" s="4"/>
      <c r="G21" s="3"/>
      <c r="H21" s="3"/>
      <c r="I21" s="3"/>
      <c r="J21" s="3"/>
      <c r="K21" s="3"/>
      <c r="L21" s="3"/>
      <c r="M21" s="3"/>
    </row>
    <row r="22" spans="2:13" ht="15" x14ac:dyDescent="0.25">
      <c r="B22" s="4"/>
      <c r="C22" s="4"/>
      <c r="D22" s="4"/>
      <c r="E22" s="4"/>
      <c r="F22" s="4"/>
      <c r="G22" s="3"/>
      <c r="H22" s="3"/>
      <c r="I22" s="3"/>
      <c r="J22" s="3"/>
      <c r="K22" s="3"/>
      <c r="L22" s="3"/>
      <c r="M22" s="3"/>
    </row>
    <row r="23" spans="2:13" ht="15" x14ac:dyDescent="0.25">
      <c r="B23" s="4"/>
      <c r="C23" s="4"/>
      <c r="D23" s="4"/>
      <c r="E23" s="4"/>
      <c r="F23" s="4"/>
      <c r="G23" s="3"/>
      <c r="H23" s="3"/>
      <c r="I23" s="3"/>
      <c r="J23" s="3"/>
      <c r="K23" s="3"/>
      <c r="L23" s="3"/>
      <c r="M23" s="3"/>
    </row>
    <row r="24" spans="2:13" ht="15" x14ac:dyDescent="0.25">
      <c r="B24" s="4"/>
      <c r="C24" s="4"/>
      <c r="D24" s="4"/>
      <c r="E24" s="4"/>
      <c r="F24" s="4"/>
      <c r="G24" s="3"/>
      <c r="H24" s="3"/>
      <c r="I24" s="3"/>
      <c r="J24" s="3"/>
      <c r="K24" s="3"/>
      <c r="L24" s="3"/>
      <c r="M24" s="3"/>
    </row>
    <row r="25" spans="2:13" ht="15" x14ac:dyDescent="0.25">
      <c r="B25" s="4"/>
      <c r="C25" s="4"/>
      <c r="D25" s="4"/>
      <c r="E25" s="4"/>
      <c r="F25" s="4"/>
      <c r="G25" s="3"/>
      <c r="H25" s="3"/>
      <c r="I25" s="3"/>
      <c r="J25" s="3"/>
      <c r="K25" s="3"/>
      <c r="L25" s="3"/>
      <c r="M25" s="3"/>
    </row>
    <row r="26" spans="2:13" ht="15" x14ac:dyDescent="0.25">
      <c r="B26" s="4"/>
      <c r="C26" s="4"/>
      <c r="D26" s="4"/>
      <c r="E26" s="4"/>
      <c r="F26" s="4"/>
      <c r="G26" s="3"/>
      <c r="H26" s="3"/>
      <c r="I26" s="3"/>
      <c r="J26" s="3"/>
      <c r="K26" s="3"/>
      <c r="L26" s="3"/>
      <c r="M26" s="3"/>
    </row>
    <row r="27" spans="2:13" ht="15" x14ac:dyDescent="0.25">
      <c r="B27" s="4"/>
      <c r="C27" s="4"/>
      <c r="D27" s="4"/>
      <c r="E27" s="4"/>
      <c r="F27" s="4"/>
      <c r="G27" s="3"/>
      <c r="H27" s="3"/>
      <c r="I27" s="3"/>
      <c r="J27" s="3"/>
      <c r="K27" s="3"/>
      <c r="L27" s="3"/>
      <c r="M27" s="3"/>
    </row>
    <row r="28" spans="2:13" ht="15" x14ac:dyDescent="0.25">
      <c r="B28" s="4"/>
      <c r="C28" s="4"/>
      <c r="D28" s="4"/>
      <c r="E28" s="4"/>
      <c r="F28" s="4"/>
      <c r="G28" s="3"/>
      <c r="H28" s="3"/>
      <c r="I28" s="3"/>
      <c r="J28" s="3"/>
      <c r="K28" s="3"/>
      <c r="L28" s="3"/>
      <c r="M28" s="3"/>
    </row>
    <row r="29" spans="2:13" ht="15" x14ac:dyDescent="0.25">
      <c r="B29" s="4"/>
      <c r="C29" s="4"/>
      <c r="D29" s="4"/>
      <c r="E29" s="4"/>
      <c r="F29" s="4"/>
      <c r="G29" s="3"/>
      <c r="H29" s="3"/>
      <c r="I29" s="3"/>
      <c r="J29" s="3"/>
      <c r="K29" s="3"/>
      <c r="L29" s="3"/>
      <c r="M29" s="3"/>
    </row>
    <row r="30" spans="2:13" ht="15" x14ac:dyDescent="0.25">
      <c r="B30" s="4"/>
      <c r="C30" s="4"/>
      <c r="D30" s="4"/>
      <c r="E30" s="4"/>
      <c r="F30" s="4"/>
      <c r="G30" s="3"/>
      <c r="H30" s="3"/>
      <c r="I30" s="3"/>
      <c r="J30" s="3"/>
      <c r="K30" s="3"/>
      <c r="L30" s="3"/>
      <c r="M30" s="3"/>
    </row>
    <row r="31" spans="2:13" ht="15" x14ac:dyDescent="0.25">
      <c r="B31" s="4"/>
      <c r="C31" s="4"/>
      <c r="D31" s="4"/>
      <c r="E31" s="4"/>
      <c r="F31" s="4"/>
      <c r="G31" s="3"/>
      <c r="H31" s="3"/>
      <c r="I31" s="3"/>
      <c r="J31" s="3"/>
      <c r="K31" s="3"/>
      <c r="L31" s="3"/>
      <c r="M31" s="3"/>
    </row>
    <row r="32" spans="2:13" ht="36.75" customHeight="1" x14ac:dyDescent="0.25">
      <c r="B32" s="4"/>
      <c r="C32" s="4"/>
      <c r="D32" s="4"/>
      <c r="E32" s="4"/>
      <c r="F32" s="4"/>
      <c r="G32" s="3"/>
      <c r="H32" s="3"/>
      <c r="I32" s="3"/>
      <c r="J32" s="3"/>
      <c r="K32" s="3"/>
      <c r="L32" s="3"/>
      <c r="M32" s="3"/>
    </row>
    <row r="33" spans="2:13" ht="50.25" customHeight="1" x14ac:dyDescent="0.25">
      <c r="B33" s="4"/>
      <c r="C33" s="4"/>
      <c r="D33" s="4"/>
      <c r="E33" s="4"/>
      <c r="F33" s="4"/>
      <c r="G33" s="3"/>
      <c r="H33" s="3"/>
      <c r="I33" s="3"/>
      <c r="J33" s="3"/>
      <c r="K33" s="3"/>
      <c r="L33" s="3"/>
      <c r="M33" s="3"/>
    </row>
    <row r="34" spans="2:13" ht="24.95" hidden="1" customHeight="1" x14ac:dyDescent="0.25">
      <c r="B34" s="4"/>
      <c r="C34" s="4"/>
      <c r="D34" s="4"/>
      <c r="E34" s="4"/>
      <c r="F34" s="4"/>
      <c r="G34" s="3"/>
      <c r="H34" s="3"/>
      <c r="I34" s="3"/>
      <c r="J34" s="3"/>
      <c r="K34" s="3"/>
      <c r="L34" s="3"/>
      <c r="M34" s="3"/>
    </row>
    <row r="35" spans="2:13" ht="24.95" customHeight="1" x14ac:dyDescent="0.25">
      <c r="B35" s="4"/>
      <c r="C35" s="4"/>
      <c r="D35" s="4"/>
      <c r="E35" s="4"/>
      <c r="F35" s="4"/>
      <c r="G35" s="3"/>
      <c r="H35" s="3"/>
      <c r="I35" s="3"/>
      <c r="J35" s="3"/>
      <c r="K35" s="3"/>
      <c r="L35" s="3"/>
      <c r="M35" s="3"/>
    </row>
    <row r="36" spans="2:13" ht="24.95" customHeight="1" x14ac:dyDescent="0.25">
      <c r="B36" s="4"/>
      <c r="C36" s="4"/>
      <c r="D36" s="4"/>
      <c r="E36" s="4"/>
      <c r="F36" s="4"/>
      <c r="G36" s="3"/>
      <c r="H36" s="3"/>
      <c r="I36" s="3"/>
      <c r="J36" s="3"/>
      <c r="K36" s="3"/>
      <c r="L36" s="3"/>
      <c r="M36" s="3"/>
    </row>
    <row r="37" spans="2:13" ht="24.95" customHeight="1" x14ac:dyDescent="0.25">
      <c r="B37" s="4"/>
      <c r="C37" s="4"/>
      <c r="D37" s="4"/>
      <c r="E37" s="4"/>
      <c r="F37" s="4"/>
      <c r="G37" s="3"/>
      <c r="H37" s="3"/>
      <c r="I37" s="3"/>
      <c r="J37" s="3"/>
      <c r="K37" s="3"/>
      <c r="L37" s="3"/>
      <c r="M37" s="3"/>
    </row>
    <row r="38" spans="2:13" ht="24.95" customHeight="1" x14ac:dyDescent="0.25">
      <c r="B38" s="4"/>
      <c r="C38" s="4"/>
      <c r="D38" s="4"/>
      <c r="E38" s="4"/>
      <c r="F38" s="4"/>
      <c r="G38" s="3"/>
      <c r="H38" s="3"/>
      <c r="I38" s="3"/>
      <c r="J38" s="3"/>
      <c r="K38" s="3"/>
      <c r="L38" s="3"/>
      <c r="M38" s="3"/>
    </row>
    <row r="39" spans="2:13" ht="24.95" customHeight="1" x14ac:dyDescent="0.25">
      <c r="B39" s="4"/>
      <c r="C39" s="4"/>
      <c r="D39" s="4"/>
      <c r="E39" s="4"/>
      <c r="F39" s="4"/>
      <c r="G39" s="3"/>
      <c r="H39" s="3"/>
      <c r="I39" s="3"/>
      <c r="J39" s="3"/>
      <c r="K39" s="3"/>
      <c r="L39" s="3"/>
      <c r="M39" s="3"/>
    </row>
    <row r="40" spans="2:13" ht="24.95" customHeight="1" x14ac:dyDescent="0.25">
      <c r="B40" s="4"/>
      <c r="C40" s="4"/>
      <c r="D40" s="4"/>
      <c r="E40" s="4"/>
      <c r="F40" s="4"/>
      <c r="G40" s="3"/>
      <c r="H40" s="3"/>
      <c r="I40" s="3"/>
      <c r="J40" s="3"/>
      <c r="K40" s="3"/>
      <c r="L40" s="3"/>
      <c r="M40" s="3"/>
    </row>
    <row r="41" spans="2:13" ht="24.95" customHeight="1" x14ac:dyDescent="0.25">
      <c r="B41" s="4"/>
      <c r="C41" s="4"/>
      <c r="D41" s="4"/>
      <c r="E41" s="4"/>
      <c r="F41" s="4"/>
      <c r="G41" s="3"/>
      <c r="H41" s="3"/>
      <c r="I41" s="3"/>
      <c r="J41" s="3"/>
      <c r="K41" s="3"/>
      <c r="L41" s="3"/>
      <c r="M41" s="3"/>
    </row>
    <row r="42" spans="2:13" ht="24.95" customHeight="1" x14ac:dyDescent="0.25">
      <c r="B42" s="4"/>
      <c r="C42" s="4"/>
      <c r="D42" s="4"/>
      <c r="E42" s="4"/>
      <c r="F42" s="4"/>
      <c r="G42" s="3"/>
      <c r="H42" s="3"/>
      <c r="I42" s="3"/>
      <c r="J42" s="3"/>
      <c r="K42" s="3"/>
      <c r="L42" s="3"/>
      <c r="M42" s="3"/>
    </row>
    <row r="43" spans="2:13" ht="24.95" customHeight="1" x14ac:dyDescent="0.25">
      <c r="B43" s="4"/>
      <c r="C43" s="4"/>
      <c r="D43" s="4"/>
      <c r="E43" s="4"/>
      <c r="F43" s="4"/>
      <c r="G43" s="3"/>
      <c r="H43" s="3"/>
      <c r="I43" s="3"/>
      <c r="J43" s="3"/>
      <c r="K43" s="3"/>
      <c r="L43" s="3"/>
      <c r="M43" s="3"/>
    </row>
    <row r="44" spans="2:13" ht="24.95" customHeight="1" x14ac:dyDescent="0.25">
      <c r="B44" s="4"/>
      <c r="C44" s="4"/>
      <c r="D44" s="4"/>
      <c r="E44" s="4"/>
      <c r="F44" s="4"/>
      <c r="G44" s="3"/>
      <c r="H44" s="3"/>
      <c r="I44" s="3"/>
      <c r="J44" s="3"/>
      <c r="K44" s="3"/>
      <c r="L44" s="3"/>
      <c r="M44" s="3"/>
    </row>
    <row r="45" spans="2:13" ht="15" x14ac:dyDescent="0.25">
      <c r="B45" s="4"/>
      <c r="C45" s="4"/>
      <c r="D45" s="4"/>
      <c r="E45" s="4"/>
      <c r="F45" s="4"/>
      <c r="G45" s="3"/>
      <c r="H45" s="3"/>
      <c r="I45" s="3"/>
      <c r="J45" s="3"/>
      <c r="K45" s="3"/>
      <c r="L45" s="3"/>
      <c r="M45" s="3"/>
    </row>
    <row r="46" spans="2:13" ht="15" x14ac:dyDescent="0.25">
      <c r="B46" s="4"/>
      <c r="C46" s="4"/>
      <c r="D46" s="4"/>
      <c r="E46" s="4"/>
      <c r="F46" s="4"/>
      <c r="G46" s="3"/>
      <c r="H46" s="3"/>
      <c r="I46" s="3"/>
      <c r="J46" s="3"/>
      <c r="K46" s="3"/>
      <c r="L46" s="3"/>
      <c r="M46" s="3"/>
    </row>
    <row r="47" spans="2:13" ht="15" x14ac:dyDescent="0.25">
      <c r="B47" s="4"/>
      <c r="C47" s="4"/>
      <c r="D47" s="4"/>
      <c r="E47" s="4"/>
      <c r="F47" s="4"/>
      <c r="G47" s="3"/>
      <c r="H47" s="3"/>
      <c r="I47" s="3"/>
      <c r="J47" s="3"/>
      <c r="K47" s="3"/>
      <c r="L47" s="3"/>
      <c r="M47" s="3"/>
    </row>
    <row r="48" spans="2:13" ht="15" x14ac:dyDescent="0.25">
      <c r="B48" s="4"/>
      <c r="C48" s="4"/>
      <c r="D48" s="4"/>
      <c r="E48" s="4"/>
      <c r="F48" s="4"/>
      <c r="G48" s="3"/>
      <c r="H48" s="3"/>
      <c r="I48" s="3"/>
      <c r="J48" s="3"/>
      <c r="K48" s="3"/>
      <c r="L48" s="3"/>
      <c r="M48" s="3"/>
    </row>
    <row r="49" spans="2:21" ht="15" x14ac:dyDescent="0.25">
      <c r="B49" s="4"/>
      <c r="C49" s="4"/>
      <c r="D49" s="4"/>
      <c r="E49" s="4"/>
      <c r="F49" s="4"/>
      <c r="G49" s="3"/>
      <c r="H49" s="3"/>
      <c r="I49" s="3"/>
      <c r="J49" s="3"/>
      <c r="K49" s="3"/>
      <c r="L49" s="3"/>
      <c r="M49" s="3"/>
    </row>
    <row r="50" spans="2:21" ht="16.5" customHeight="1" x14ac:dyDescent="0.25">
      <c r="B50" s="4"/>
      <c r="C50" s="4"/>
      <c r="D50" s="4"/>
      <c r="E50" s="4"/>
      <c r="F50" s="4"/>
      <c r="G50" s="3"/>
      <c r="H50" s="172"/>
      <c r="I50" s="172"/>
      <c r="J50" s="172"/>
      <c r="K50" s="172"/>
      <c r="L50" s="172"/>
      <c r="M50" s="208"/>
      <c r="N50" s="272" t="s">
        <v>106</v>
      </c>
      <c r="O50" s="272"/>
      <c r="P50" s="272"/>
      <c r="Q50" s="225"/>
      <c r="R50" s="272" t="s">
        <v>107</v>
      </c>
      <c r="S50" s="272"/>
      <c r="T50" s="272"/>
      <c r="U50" s="57"/>
    </row>
    <row r="51" spans="2:21" ht="36.75" customHeight="1" x14ac:dyDescent="0.25">
      <c r="B51" s="4"/>
      <c r="C51" s="4"/>
      <c r="D51" s="4"/>
      <c r="E51" s="4"/>
      <c r="F51" s="4"/>
      <c r="G51" s="3"/>
      <c r="H51" s="172" t="s">
        <v>0</v>
      </c>
      <c r="I51" s="145" t="s">
        <v>47</v>
      </c>
      <c r="J51" s="145" t="s">
        <v>181</v>
      </c>
      <c r="K51" s="145" t="s">
        <v>108</v>
      </c>
      <c r="L51" s="145" t="s">
        <v>109</v>
      </c>
      <c r="M51" s="181"/>
      <c r="N51" s="145" t="s">
        <v>181</v>
      </c>
      <c r="O51" s="145" t="s">
        <v>108</v>
      </c>
      <c r="P51" s="145" t="s">
        <v>110</v>
      </c>
      <c r="Q51" s="225"/>
      <c r="R51" s="145" t="s">
        <v>181</v>
      </c>
      <c r="S51" s="145" t="s">
        <v>108</v>
      </c>
      <c r="T51" s="145" t="s">
        <v>110</v>
      </c>
      <c r="U51" s="112"/>
    </row>
    <row r="52" spans="2:21" ht="24.95" hidden="1" customHeight="1" x14ac:dyDescent="0.25">
      <c r="B52" s="4"/>
      <c r="C52" s="4"/>
      <c r="D52" s="4"/>
      <c r="E52" s="4"/>
      <c r="F52" s="4"/>
      <c r="G52" s="3"/>
      <c r="H52" s="172">
        <v>2008</v>
      </c>
      <c r="I52" s="226">
        <f>'6 - Operating Expenditures'!H35</f>
        <v>0</v>
      </c>
      <c r="J52" s="226">
        <v>28775911</v>
      </c>
      <c r="K52" s="226"/>
      <c r="L52" s="138">
        <v>1114</v>
      </c>
      <c r="M52" s="227"/>
      <c r="N52" s="172"/>
      <c r="O52" s="172"/>
      <c r="P52" s="172"/>
      <c r="Q52" s="225"/>
      <c r="R52" s="172"/>
      <c r="S52" s="172"/>
      <c r="T52" s="172"/>
      <c r="U52" s="57"/>
    </row>
    <row r="53" spans="2:21" ht="24.95" customHeight="1" x14ac:dyDescent="0.25">
      <c r="B53" s="4"/>
      <c r="C53" s="4"/>
      <c r="D53" s="4"/>
      <c r="E53" s="4"/>
      <c r="F53" s="4"/>
      <c r="G53" s="3"/>
      <c r="H53" s="172" t="s">
        <v>212</v>
      </c>
      <c r="I53" s="135">
        <f>'6 - Operating Expenditures'!H36</f>
        <v>0</v>
      </c>
      <c r="J53" s="135">
        <v>0</v>
      </c>
      <c r="K53" s="137">
        <v>0</v>
      </c>
      <c r="L53" s="138">
        <v>0</v>
      </c>
      <c r="M53" s="227"/>
      <c r="N53" s="142" t="e">
        <f>J53/$I53</f>
        <v>#DIV/0!</v>
      </c>
      <c r="O53" s="141" t="e">
        <f>K53/$I53</f>
        <v>#DIV/0!</v>
      </c>
      <c r="P53" s="142" t="e">
        <f>(J53+K53)/I53</f>
        <v>#DIV/0!</v>
      </c>
      <c r="Q53" s="225"/>
      <c r="R53" s="228" t="e">
        <f>J53/L53</f>
        <v>#DIV/0!</v>
      </c>
      <c r="S53" s="228" t="e">
        <f>K53/L53</f>
        <v>#DIV/0!</v>
      </c>
      <c r="T53" s="229" t="e">
        <f>(J53+K53)/L53</f>
        <v>#DIV/0!</v>
      </c>
      <c r="U53" s="57"/>
    </row>
    <row r="54" spans="2:21" ht="24.95" customHeight="1" x14ac:dyDescent="0.25">
      <c r="B54" s="4"/>
      <c r="C54" s="4"/>
      <c r="D54" s="4"/>
      <c r="E54" s="4"/>
      <c r="F54" s="4"/>
      <c r="G54" s="3"/>
      <c r="H54" s="172" t="s">
        <v>212</v>
      </c>
      <c r="I54" s="135">
        <f>'6 - Operating Expenditures'!H37</f>
        <v>0</v>
      </c>
      <c r="J54" s="135">
        <v>0</v>
      </c>
      <c r="K54" s="137">
        <v>0</v>
      </c>
      <c r="L54" s="138">
        <v>0</v>
      </c>
      <c r="M54" s="227"/>
      <c r="N54" s="142" t="e">
        <f>J54/$I54</f>
        <v>#DIV/0!</v>
      </c>
      <c r="O54" s="141" t="e">
        <f>K54/$I54</f>
        <v>#DIV/0!</v>
      </c>
      <c r="P54" s="142" t="e">
        <f t="shared" ref="P54:P61" si="0">(J54+K54)/I54</f>
        <v>#DIV/0!</v>
      </c>
      <c r="Q54" s="225"/>
      <c r="R54" s="228" t="e">
        <f t="shared" ref="R54:R61" si="1">J54/L54</f>
        <v>#DIV/0!</v>
      </c>
      <c r="S54" s="228" t="e">
        <f t="shared" ref="S54:S61" si="2">K54/L54</f>
        <v>#DIV/0!</v>
      </c>
      <c r="T54" s="229" t="e">
        <f t="shared" ref="T54:T60" si="3">(J54+K54)/L54</f>
        <v>#DIV/0!</v>
      </c>
      <c r="U54" s="57"/>
    </row>
    <row r="55" spans="2:21" ht="24.95" customHeight="1" x14ac:dyDescent="0.25">
      <c r="B55" s="4"/>
      <c r="C55" s="4"/>
      <c r="D55" s="4"/>
      <c r="E55" s="4"/>
      <c r="F55" s="4"/>
      <c r="G55" s="3"/>
      <c r="H55" s="172" t="s">
        <v>212</v>
      </c>
      <c r="I55" s="135">
        <f>'6 - Operating Expenditures'!H38</f>
        <v>0</v>
      </c>
      <c r="J55" s="135">
        <v>0</v>
      </c>
      <c r="K55" s="137">
        <v>0</v>
      </c>
      <c r="L55" s="138">
        <v>0</v>
      </c>
      <c r="M55" s="227"/>
      <c r="N55" s="142" t="e">
        <f t="shared" ref="N55:O61" si="4">J55/$I55</f>
        <v>#DIV/0!</v>
      </c>
      <c r="O55" s="141" t="e">
        <f t="shared" si="4"/>
        <v>#DIV/0!</v>
      </c>
      <c r="P55" s="142" t="e">
        <f t="shared" si="0"/>
        <v>#DIV/0!</v>
      </c>
      <c r="Q55" s="225"/>
      <c r="R55" s="228" t="e">
        <f t="shared" si="1"/>
        <v>#DIV/0!</v>
      </c>
      <c r="S55" s="228" t="e">
        <f t="shared" si="2"/>
        <v>#DIV/0!</v>
      </c>
      <c r="T55" s="229" t="e">
        <f t="shared" si="3"/>
        <v>#DIV/0!</v>
      </c>
      <c r="U55" s="57"/>
    </row>
    <row r="56" spans="2:21" ht="24.95" customHeight="1" x14ac:dyDescent="0.25">
      <c r="B56" s="4"/>
      <c r="C56" s="4"/>
      <c r="D56" s="4"/>
      <c r="E56" s="4"/>
      <c r="F56" s="4"/>
      <c r="G56" s="3"/>
      <c r="H56" s="172" t="s">
        <v>212</v>
      </c>
      <c r="I56" s="135">
        <f>'6 - Operating Expenditures'!H39</f>
        <v>0</v>
      </c>
      <c r="J56" s="135">
        <v>0</v>
      </c>
      <c r="K56" s="137">
        <v>0</v>
      </c>
      <c r="L56" s="138">
        <v>0</v>
      </c>
      <c r="M56" s="227"/>
      <c r="N56" s="142" t="e">
        <f t="shared" si="4"/>
        <v>#DIV/0!</v>
      </c>
      <c r="O56" s="141" t="e">
        <f t="shared" si="4"/>
        <v>#DIV/0!</v>
      </c>
      <c r="P56" s="142" t="e">
        <f t="shared" si="0"/>
        <v>#DIV/0!</v>
      </c>
      <c r="Q56" s="225"/>
      <c r="R56" s="228" t="e">
        <f t="shared" si="1"/>
        <v>#DIV/0!</v>
      </c>
      <c r="S56" s="228" t="e">
        <f t="shared" si="2"/>
        <v>#DIV/0!</v>
      </c>
      <c r="T56" s="229" t="e">
        <f t="shared" si="3"/>
        <v>#DIV/0!</v>
      </c>
      <c r="U56" s="57"/>
    </row>
    <row r="57" spans="2:21" ht="24.95" customHeight="1" x14ac:dyDescent="0.25">
      <c r="B57" s="4"/>
      <c r="C57" s="4"/>
      <c r="D57" s="4"/>
      <c r="E57" s="4"/>
      <c r="F57" s="4"/>
      <c r="G57" s="3"/>
      <c r="H57" s="172" t="s">
        <v>212</v>
      </c>
      <c r="I57" s="135">
        <f>'6 - Operating Expenditures'!H40</f>
        <v>0</v>
      </c>
      <c r="J57" s="135">
        <v>0</v>
      </c>
      <c r="K57" s="137">
        <v>0</v>
      </c>
      <c r="L57" s="138">
        <v>0</v>
      </c>
      <c r="M57" s="227"/>
      <c r="N57" s="142" t="e">
        <f t="shared" si="4"/>
        <v>#DIV/0!</v>
      </c>
      <c r="O57" s="141" t="e">
        <f t="shared" si="4"/>
        <v>#DIV/0!</v>
      </c>
      <c r="P57" s="142" t="e">
        <f t="shared" si="0"/>
        <v>#DIV/0!</v>
      </c>
      <c r="Q57" s="225"/>
      <c r="R57" s="228" t="e">
        <f t="shared" si="1"/>
        <v>#DIV/0!</v>
      </c>
      <c r="S57" s="228" t="e">
        <f t="shared" si="2"/>
        <v>#DIV/0!</v>
      </c>
      <c r="T57" s="229" t="e">
        <f t="shared" si="3"/>
        <v>#DIV/0!</v>
      </c>
      <c r="U57" s="57"/>
    </row>
    <row r="58" spans="2:21" ht="24.95" customHeight="1" x14ac:dyDescent="0.25">
      <c r="B58" s="4"/>
      <c r="C58" s="4"/>
      <c r="D58" s="4"/>
      <c r="E58" s="4"/>
      <c r="F58" s="4"/>
      <c r="G58" s="3"/>
      <c r="H58" s="172" t="s">
        <v>212</v>
      </c>
      <c r="I58" s="135">
        <f>'6 - Operating Expenditures'!H41</f>
        <v>0</v>
      </c>
      <c r="J58" s="135">
        <v>0</v>
      </c>
      <c r="K58" s="137">
        <v>0</v>
      </c>
      <c r="L58" s="138">
        <v>0</v>
      </c>
      <c r="M58" s="227"/>
      <c r="N58" s="142" t="e">
        <f t="shared" si="4"/>
        <v>#DIV/0!</v>
      </c>
      <c r="O58" s="141" t="e">
        <f t="shared" si="4"/>
        <v>#DIV/0!</v>
      </c>
      <c r="P58" s="142" t="e">
        <f t="shared" si="0"/>
        <v>#DIV/0!</v>
      </c>
      <c r="Q58" s="225"/>
      <c r="R58" s="228" t="e">
        <f t="shared" si="1"/>
        <v>#DIV/0!</v>
      </c>
      <c r="S58" s="228" t="e">
        <f t="shared" si="2"/>
        <v>#DIV/0!</v>
      </c>
      <c r="T58" s="229" t="e">
        <f t="shared" si="3"/>
        <v>#DIV/0!</v>
      </c>
      <c r="U58" s="57"/>
    </row>
    <row r="59" spans="2:21" ht="24.95" customHeight="1" x14ac:dyDescent="0.25">
      <c r="B59" s="4"/>
      <c r="C59" s="4"/>
      <c r="D59" s="4"/>
      <c r="E59" s="4"/>
      <c r="F59" s="4"/>
      <c r="G59" s="3"/>
      <c r="H59" s="172" t="s">
        <v>212</v>
      </c>
      <c r="I59" s="135">
        <f>'6 - Operating Expenditures'!H42</f>
        <v>0</v>
      </c>
      <c r="J59" s="135">
        <v>0</v>
      </c>
      <c r="K59" s="137">
        <v>0</v>
      </c>
      <c r="L59" s="138">
        <v>0</v>
      </c>
      <c r="M59" s="227"/>
      <c r="N59" s="142" t="e">
        <f t="shared" si="4"/>
        <v>#DIV/0!</v>
      </c>
      <c r="O59" s="141" t="e">
        <f t="shared" si="4"/>
        <v>#DIV/0!</v>
      </c>
      <c r="P59" s="142" t="e">
        <f t="shared" si="0"/>
        <v>#DIV/0!</v>
      </c>
      <c r="Q59" s="225"/>
      <c r="R59" s="228" t="e">
        <f t="shared" si="1"/>
        <v>#DIV/0!</v>
      </c>
      <c r="S59" s="228" t="e">
        <f t="shared" si="2"/>
        <v>#DIV/0!</v>
      </c>
      <c r="T59" s="229" t="e">
        <f t="shared" si="3"/>
        <v>#DIV/0!</v>
      </c>
      <c r="U59" s="57"/>
    </row>
    <row r="60" spans="2:21" ht="24.95" customHeight="1" x14ac:dyDescent="0.25">
      <c r="B60" s="4"/>
      <c r="C60" s="4"/>
      <c r="D60" s="4"/>
      <c r="E60" s="4"/>
      <c r="F60" s="4"/>
      <c r="G60" s="3"/>
      <c r="H60" s="172" t="s">
        <v>212</v>
      </c>
      <c r="I60" s="135">
        <f>'6 - Operating Expenditures'!H43</f>
        <v>0</v>
      </c>
      <c r="J60" s="135">
        <v>0</v>
      </c>
      <c r="K60" s="137">
        <v>0</v>
      </c>
      <c r="L60" s="138">
        <v>0</v>
      </c>
      <c r="M60" s="227"/>
      <c r="N60" s="142" t="e">
        <f t="shared" si="4"/>
        <v>#DIV/0!</v>
      </c>
      <c r="O60" s="141" t="e">
        <f t="shared" si="4"/>
        <v>#DIV/0!</v>
      </c>
      <c r="P60" s="142" t="e">
        <f t="shared" si="0"/>
        <v>#DIV/0!</v>
      </c>
      <c r="Q60" s="225"/>
      <c r="R60" s="228" t="e">
        <f t="shared" si="1"/>
        <v>#DIV/0!</v>
      </c>
      <c r="S60" s="228" t="e">
        <f t="shared" si="2"/>
        <v>#DIV/0!</v>
      </c>
      <c r="T60" s="229" t="e">
        <f t="shared" si="3"/>
        <v>#DIV/0!</v>
      </c>
      <c r="U60" s="57"/>
    </row>
    <row r="61" spans="2:21" ht="24.95" customHeight="1" x14ac:dyDescent="0.25">
      <c r="B61" s="4"/>
      <c r="C61" s="4"/>
      <c r="D61" s="4"/>
      <c r="E61" s="4"/>
      <c r="F61" s="4"/>
      <c r="G61" s="3"/>
      <c r="H61" s="172" t="s">
        <v>212</v>
      </c>
      <c r="I61" s="135">
        <f>'6 - Operating Expenditures'!H44</f>
        <v>0</v>
      </c>
      <c r="J61" s="135">
        <v>0</v>
      </c>
      <c r="K61" s="137">
        <v>0</v>
      </c>
      <c r="L61" s="138">
        <v>0</v>
      </c>
      <c r="M61" s="227"/>
      <c r="N61" s="142" t="e">
        <f t="shared" si="4"/>
        <v>#DIV/0!</v>
      </c>
      <c r="O61" s="141" t="e">
        <f t="shared" si="4"/>
        <v>#DIV/0!</v>
      </c>
      <c r="P61" s="142" t="e">
        <f t="shared" si="0"/>
        <v>#DIV/0!</v>
      </c>
      <c r="Q61" s="225"/>
      <c r="R61" s="228" t="e">
        <f t="shared" si="1"/>
        <v>#DIV/0!</v>
      </c>
      <c r="S61" s="228" t="e">
        <f t="shared" si="2"/>
        <v>#DIV/0!</v>
      </c>
      <c r="T61" s="229" t="e">
        <f>(J61+K61)/L61</f>
        <v>#DIV/0!</v>
      </c>
      <c r="U61" s="57"/>
    </row>
    <row r="62" spans="2:21" ht="24.95" customHeight="1" x14ac:dyDescent="0.25">
      <c r="B62" s="4"/>
      <c r="C62" s="4"/>
      <c r="D62" s="4"/>
      <c r="E62" s="4"/>
      <c r="F62" s="4"/>
      <c r="G62" s="3"/>
      <c r="H62" s="172" t="s">
        <v>212</v>
      </c>
      <c r="I62" s="135">
        <f>'6 - Operating Expenditures'!H45</f>
        <v>0</v>
      </c>
      <c r="J62" s="135">
        <v>0</v>
      </c>
      <c r="K62" s="137">
        <v>0</v>
      </c>
      <c r="L62" s="138">
        <v>0</v>
      </c>
      <c r="M62" s="227"/>
      <c r="N62" s="142" t="e">
        <f t="shared" ref="N62" si="5">J62/$I62</f>
        <v>#DIV/0!</v>
      </c>
      <c r="O62" s="141" t="e">
        <f t="shared" ref="O62" si="6">K62/$I62</f>
        <v>#DIV/0!</v>
      </c>
      <c r="P62" s="142" t="e">
        <f t="shared" ref="P62" si="7">(J62+K62)/I62</f>
        <v>#DIV/0!</v>
      </c>
      <c r="Q62" s="225"/>
      <c r="R62" s="228" t="e">
        <f t="shared" ref="R62" si="8">J62/L62</f>
        <v>#DIV/0!</v>
      </c>
      <c r="S62" s="228" t="e">
        <f t="shared" ref="S62" si="9">K62/L62</f>
        <v>#DIV/0!</v>
      </c>
      <c r="T62" s="229" t="e">
        <f>(J62+K62)/L62</f>
        <v>#DIV/0!</v>
      </c>
      <c r="U62" s="57"/>
    </row>
    <row r="63" spans="2:21" ht="15" x14ac:dyDescent="0.25">
      <c r="B63" s="4"/>
      <c r="C63" s="4"/>
      <c r="D63" s="4"/>
      <c r="E63" s="4"/>
      <c r="F63" s="4"/>
      <c r="G63" s="3"/>
      <c r="H63" s="248" t="s">
        <v>179</v>
      </c>
      <c r="I63" s="3"/>
      <c r="J63" s="3"/>
      <c r="K63" s="3"/>
      <c r="L63" s="3"/>
      <c r="M63" s="3"/>
    </row>
    <row r="64" spans="2:21" ht="15" x14ac:dyDescent="0.25">
      <c r="B64" s="4"/>
      <c r="C64" s="4"/>
      <c r="D64" s="4"/>
      <c r="E64" s="4"/>
      <c r="F64" s="4"/>
      <c r="G64" s="3"/>
      <c r="H64" s="3"/>
      <c r="I64" s="3"/>
      <c r="J64" s="3"/>
      <c r="K64" s="3"/>
      <c r="L64" s="3"/>
      <c r="M64" s="3"/>
    </row>
    <row r="65" spans="2:13" ht="15" x14ac:dyDescent="0.25">
      <c r="B65" s="4"/>
      <c r="C65" s="4"/>
      <c r="D65" s="4"/>
      <c r="E65" s="4"/>
      <c r="F65" s="4"/>
      <c r="G65" s="3"/>
      <c r="H65" s="3"/>
      <c r="I65" s="3"/>
      <c r="J65" s="3"/>
      <c r="K65" s="3"/>
      <c r="L65" s="3"/>
      <c r="M65" s="3"/>
    </row>
    <row r="66" spans="2:13" ht="15" x14ac:dyDescent="0.25">
      <c r="B66" s="4"/>
      <c r="C66" s="4"/>
      <c r="D66" s="4"/>
      <c r="E66" s="4"/>
      <c r="F66" s="4"/>
      <c r="G66" s="3"/>
      <c r="H66" s="3"/>
      <c r="I66" s="3"/>
      <c r="J66" s="3"/>
      <c r="K66" s="3"/>
      <c r="L66" s="3"/>
      <c r="M66" s="3"/>
    </row>
    <row r="67" spans="2:13" ht="15" x14ac:dyDescent="0.25">
      <c r="B67" s="4"/>
      <c r="C67" s="4"/>
      <c r="D67" s="4"/>
      <c r="E67" s="4"/>
      <c r="F67" s="4"/>
      <c r="G67" s="3"/>
      <c r="H67" s="3"/>
      <c r="I67" s="3"/>
      <c r="J67" s="3"/>
      <c r="K67" s="3"/>
      <c r="L67" s="3"/>
      <c r="M67" s="3"/>
    </row>
    <row r="68" spans="2:13" ht="15" x14ac:dyDescent="0.25">
      <c r="B68" s="4"/>
      <c r="C68" s="4"/>
      <c r="D68" s="4"/>
      <c r="E68" s="4"/>
      <c r="F68" s="4"/>
      <c r="G68" s="3"/>
      <c r="H68" s="3"/>
      <c r="I68" s="3"/>
      <c r="J68" s="3"/>
      <c r="K68" s="3"/>
      <c r="L68" s="3"/>
      <c r="M68" s="3"/>
    </row>
    <row r="69" spans="2:13" ht="15" x14ac:dyDescent="0.25">
      <c r="B69" s="4"/>
      <c r="C69" s="4"/>
      <c r="D69" s="4"/>
      <c r="E69" s="4"/>
      <c r="F69" s="4"/>
      <c r="G69" s="3"/>
      <c r="H69" s="3"/>
      <c r="I69" s="3"/>
      <c r="J69" s="3"/>
      <c r="K69" s="3"/>
      <c r="L69" s="3"/>
      <c r="M69" s="3"/>
    </row>
    <row r="70" spans="2:13" ht="15" x14ac:dyDescent="0.25">
      <c r="B70" s="4"/>
      <c r="C70" s="4"/>
      <c r="D70" s="4"/>
      <c r="E70" s="4"/>
      <c r="F70" s="4"/>
      <c r="G70" s="3"/>
      <c r="H70" s="3"/>
      <c r="I70" s="3"/>
      <c r="J70" s="3"/>
      <c r="K70" s="3"/>
      <c r="L70" s="3"/>
      <c r="M70" s="3"/>
    </row>
    <row r="71" spans="2:13" ht="15" x14ac:dyDescent="0.25">
      <c r="B71" s="4"/>
      <c r="C71" s="4"/>
      <c r="D71" s="4"/>
      <c r="E71" s="4"/>
      <c r="F71" s="4"/>
      <c r="G71" s="3"/>
      <c r="H71" s="3"/>
      <c r="I71" s="3"/>
      <c r="J71" s="3"/>
      <c r="K71" s="3"/>
      <c r="L71" s="3"/>
      <c r="M71" s="3"/>
    </row>
    <row r="72" spans="2:13" ht="15" x14ac:dyDescent="0.25">
      <c r="B72" s="4"/>
      <c r="C72" s="4"/>
      <c r="D72" s="4"/>
      <c r="E72" s="4"/>
      <c r="F72" s="4"/>
      <c r="G72" s="3"/>
      <c r="H72" s="3"/>
      <c r="I72" s="3"/>
      <c r="J72" s="3"/>
      <c r="K72" s="3"/>
      <c r="L72" s="3"/>
      <c r="M72" s="3"/>
    </row>
    <row r="73" spans="2:13" ht="15" x14ac:dyDescent="0.25">
      <c r="B73" s="4"/>
      <c r="C73" s="4"/>
      <c r="D73" s="4"/>
      <c r="E73" s="4"/>
      <c r="F73" s="4"/>
      <c r="G73" s="3"/>
      <c r="H73" s="3"/>
      <c r="I73" s="3"/>
      <c r="J73" s="3"/>
      <c r="K73" s="3"/>
      <c r="L73" s="3"/>
      <c r="M73" s="3"/>
    </row>
    <row r="74" spans="2:13" ht="15" x14ac:dyDescent="0.25">
      <c r="B74" s="4"/>
      <c r="C74" s="4"/>
      <c r="D74" s="4"/>
      <c r="E74" s="4"/>
      <c r="F74" s="4"/>
      <c r="G74" s="3"/>
      <c r="H74" s="3"/>
      <c r="I74" s="3"/>
      <c r="J74" s="3"/>
      <c r="K74" s="3"/>
      <c r="L74" s="3"/>
      <c r="M74" s="3"/>
    </row>
    <row r="75" spans="2:13" ht="15" x14ac:dyDescent="0.25">
      <c r="B75" s="4"/>
      <c r="C75" s="4"/>
      <c r="D75" s="4"/>
      <c r="E75" s="4"/>
      <c r="F75" s="4"/>
      <c r="G75" s="3"/>
      <c r="H75" s="3"/>
      <c r="I75" s="3"/>
      <c r="J75" s="3"/>
      <c r="K75" s="3"/>
      <c r="L75" s="3"/>
      <c r="M75" s="3"/>
    </row>
    <row r="76" spans="2:13" ht="15" x14ac:dyDescent="0.25">
      <c r="B76" s="4"/>
      <c r="C76" s="4"/>
      <c r="D76" s="4"/>
      <c r="E76" s="4"/>
      <c r="F76" s="4"/>
      <c r="G76" s="3"/>
      <c r="H76" s="3"/>
      <c r="I76" s="3"/>
      <c r="J76" s="3"/>
      <c r="K76" s="3"/>
      <c r="L76" s="3"/>
      <c r="M76" s="3"/>
    </row>
    <row r="77" spans="2:13" ht="15" x14ac:dyDescent="0.25">
      <c r="B77" s="4"/>
      <c r="C77" s="4"/>
      <c r="D77" s="4"/>
      <c r="E77" s="4"/>
      <c r="F77" s="4"/>
      <c r="G77" s="3"/>
      <c r="H77" s="3"/>
      <c r="I77" s="3"/>
      <c r="J77" s="3"/>
      <c r="K77" s="3"/>
      <c r="L77" s="3"/>
      <c r="M77" s="3"/>
    </row>
  </sheetData>
  <mergeCells count="2">
    <mergeCell ref="N50:P50"/>
    <mergeCell ref="R50:T50"/>
  </mergeCells>
  <conditionalFormatting sqref="P53:P62">
    <cfRule type="dataBar" priority="20">
      <dataBar>
        <cfvo type="min"/>
        <cfvo type="max"/>
        <color rgb="FFFF555A"/>
      </dataBar>
      <extLst>
        <ext xmlns:x14="http://schemas.microsoft.com/office/spreadsheetml/2009/9/main" uri="{B025F937-C7B1-47D3-B67F-A62EFF666E3E}">
          <x14:id>{B125AEA2-3B4A-4943-BB7C-E03F551C4108}</x14:id>
        </ext>
      </extLst>
    </cfRule>
  </conditionalFormatting>
  <conditionalFormatting sqref="S53:S62">
    <cfRule type="dataBar" priority="17">
      <dataBar>
        <cfvo type="min"/>
        <cfvo type="max"/>
        <color rgb="FFFF555A"/>
      </dataBar>
      <extLst>
        <ext xmlns:x14="http://schemas.microsoft.com/office/spreadsheetml/2009/9/main" uri="{B025F937-C7B1-47D3-B67F-A62EFF666E3E}">
          <x14:id>{06DC1DF9-E255-474F-A121-D5C5EB02A8E2}</x14:id>
        </ext>
      </extLst>
    </cfRule>
  </conditionalFormatting>
  <conditionalFormatting sqref="P53:P62">
    <cfRule type="dataBar" priority="16">
      <dataBar>
        <cfvo type="min"/>
        <cfvo type="max"/>
        <color theme="7" tint="0.39997558519241921"/>
      </dataBar>
      <extLst>
        <ext xmlns:x14="http://schemas.microsoft.com/office/spreadsheetml/2009/9/main" uri="{B025F937-C7B1-47D3-B67F-A62EFF666E3E}">
          <x14:id>{00ABA792-BC37-4024-880E-4AD9979EE5EF}</x14:id>
        </ext>
      </extLst>
    </cfRule>
  </conditionalFormatting>
  <conditionalFormatting sqref="J52">
    <cfRule type="dataBar" priority="14">
      <dataBar>
        <cfvo type="min"/>
        <cfvo type="max"/>
        <color rgb="FF63C384"/>
      </dataBar>
      <extLst>
        <ext xmlns:x14="http://schemas.microsoft.com/office/spreadsheetml/2009/9/main" uri="{B025F937-C7B1-47D3-B67F-A62EFF666E3E}">
          <x14:id>{2419724D-81BF-45EF-9696-BD373C57FEF6}</x14:id>
        </ext>
      </extLst>
    </cfRule>
  </conditionalFormatting>
  <conditionalFormatting sqref="K52:K62">
    <cfRule type="dataBar" priority="13">
      <dataBar>
        <cfvo type="min"/>
        <cfvo type="max"/>
        <color rgb="FFFF555A"/>
      </dataBar>
      <extLst>
        <ext xmlns:x14="http://schemas.microsoft.com/office/spreadsheetml/2009/9/main" uri="{B025F937-C7B1-47D3-B67F-A62EFF666E3E}">
          <x14:id>{1166F638-126D-421A-B8BA-077FA294B6B4}</x14:id>
        </ext>
      </extLst>
    </cfRule>
  </conditionalFormatting>
  <conditionalFormatting sqref="L52:L62">
    <cfRule type="dataBar" priority="12">
      <dataBar>
        <cfvo type="min"/>
        <cfvo type="max"/>
        <color rgb="FF008AEF"/>
      </dataBar>
      <extLst>
        <ext xmlns:x14="http://schemas.microsoft.com/office/spreadsheetml/2009/9/main" uri="{B025F937-C7B1-47D3-B67F-A62EFF666E3E}">
          <x14:id>{4AE9033B-A420-4C97-ABF8-C45A19F55074}</x14:id>
        </ext>
      </extLst>
    </cfRule>
  </conditionalFormatting>
  <conditionalFormatting sqref="I53:I62">
    <cfRule type="dataBar" priority="4">
      <dataBar>
        <cfvo type="min"/>
        <cfvo type="max"/>
        <color rgb="FF63C384"/>
      </dataBar>
      <extLst>
        <ext xmlns:x14="http://schemas.microsoft.com/office/spreadsheetml/2009/9/main" uri="{B025F937-C7B1-47D3-B67F-A62EFF666E3E}">
          <x14:id>{1BE91FA7-4754-4326-A478-AFA0F4EA49E3}</x14:id>
        </ext>
      </extLst>
    </cfRule>
  </conditionalFormatting>
  <conditionalFormatting sqref="J53:J62">
    <cfRule type="dataBar" priority="7">
      <dataBar>
        <cfvo type="min"/>
        <cfvo type="max"/>
        <color theme="3" tint="0.39997558519241921"/>
      </dataBar>
      <extLst>
        <ext xmlns:x14="http://schemas.microsoft.com/office/spreadsheetml/2009/9/main" uri="{B025F937-C7B1-47D3-B67F-A62EFF666E3E}">
          <x14:id>{478FEAA7-902B-47D9-969C-98C386AA04CD}</x14:id>
        </ext>
      </extLst>
    </cfRule>
  </conditionalFormatting>
  <conditionalFormatting sqref="N53:N62">
    <cfRule type="dataBar" priority="6">
      <dataBar>
        <cfvo type="min"/>
        <cfvo type="max"/>
        <color theme="3" tint="0.39997558519241921"/>
      </dataBar>
      <extLst>
        <ext xmlns:x14="http://schemas.microsoft.com/office/spreadsheetml/2009/9/main" uri="{B025F937-C7B1-47D3-B67F-A62EFF666E3E}">
          <x14:id>{A4C696E2-6313-438A-B678-8816D9F340C6}</x14:id>
        </ext>
      </extLst>
    </cfRule>
  </conditionalFormatting>
  <conditionalFormatting sqref="R53:R62">
    <cfRule type="dataBar" priority="5">
      <dataBar>
        <cfvo type="min"/>
        <cfvo type="max"/>
        <color theme="3" tint="0.39997558519241921"/>
      </dataBar>
      <extLst>
        <ext xmlns:x14="http://schemas.microsoft.com/office/spreadsheetml/2009/9/main" uri="{B025F937-C7B1-47D3-B67F-A62EFF666E3E}">
          <x14:id>{C33F56A6-769D-413F-9DE9-5159C93F7D98}</x14:id>
        </ext>
      </extLst>
    </cfRule>
  </conditionalFormatting>
  <conditionalFormatting sqref="T53:T62">
    <cfRule type="dataBar" priority="3">
      <dataBar>
        <cfvo type="min"/>
        <cfvo type="max"/>
        <color rgb="FFFF555A"/>
      </dataBar>
      <extLst>
        <ext xmlns:x14="http://schemas.microsoft.com/office/spreadsheetml/2009/9/main" uri="{B025F937-C7B1-47D3-B67F-A62EFF666E3E}">
          <x14:id>{E7E325B8-0615-4F87-ACCC-AD54F2A0C287}</x14:id>
        </ext>
      </extLst>
    </cfRule>
  </conditionalFormatting>
  <conditionalFormatting sqref="T53:T62">
    <cfRule type="dataBar" priority="2">
      <dataBar>
        <cfvo type="min"/>
        <cfvo type="max"/>
        <color theme="7" tint="0.39997558519241921"/>
      </dataBar>
      <extLst>
        <ext xmlns:x14="http://schemas.microsoft.com/office/spreadsheetml/2009/9/main" uri="{B025F937-C7B1-47D3-B67F-A62EFF666E3E}">
          <x14:id>{842C8384-D129-4D4B-AECD-6446A25D2CEB}</x14:id>
        </ext>
      </extLst>
    </cfRule>
  </conditionalFormatting>
  <conditionalFormatting sqref="O53:O62">
    <cfRule type="dataBar" priority="1">
      <dataBar>
        <cfvo type="min"/>
        <cfvo type="max"/>
        <color rgb="FFFF555A"/>
      </dataBar>
      <extLst>
        <ext xmlns:x14="http://schemas.microsoft.com/office/spreadsheetml/2009/9/main" uri="{B025F937-C7B1-47D3-B67F-A62EFF666E3E}">
          <x14:id>{3E459015-ECC4-4953-8A3E-B311F04A28DB}</x14:id>
        </ext>
      </extLst>
    </cfRule>
  </conditionalFormatting>
  <hyperlinks>
    <hyperlink ref="H63" r:id="rId1" xr:uid="{00000000-0004-0000-0A00-000000000000}"/>
  </hyperlinks>
  <pageMargins left="0.25" right="0.25" top="0.75" bottom="0.75" header="0.3" footer="0.3"/>
  <pageSetup scale="50"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B125AEA2-3B4A-4943-BB7C-E03F551C4108}">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P53:P62</xm:sqref>
        </x14:conditionalFormatting>
        <x14:conditionalFormatting xmlns:xm="http://schemas.microsoft.com/office/excel/2006/main">
          <x14:cfRule type="dataBar" id="{06DC1DF9-E255-474F-A121-D5C5EB02A8E2}">
            <x14:dataBar minLength="0" maxLength="100" border="1" negativeBarBorderColorSameAsPositive="0">
              <x14:cfvo type="autoMin"/>
              <x14:cfvo type="autoMax"/>
              <x14:borderColor rgb="FFFF555A"/>
              <x14:negativeFillColor rgb="FFFF0000"/>
              <x14:negativeBorderColor rgb="FFFF0000"/>
              <x14:axisColor rgb="FF000000"/>
            </x14:dataBar>
          </x14:cfRule>
          <xm:sqref>S53:S62</xm:sqref>
        </x14:conditionalFormatting>
        <x14:conditionalFormatting xmlns:xm="http://schemas.microsoft.com/office/excel/2006/main">
          <x14:cfRule type="dataBar" id="{00ABA792-BC37-4024-880E-4AD9979EE5EF}">
            <x14:dataBar minLength="0" maxLength="100" border="1" negativeBarBorderColorSameAsPositive="0">
              <x14:cfvo type="autoMin"/>
              <x14:cfvo type="autoMax"/>
              <x14:borderColor theme="3" tint="0.79998168889431442"/>
              <x14:negativeFillColor rgb="FFFF0000"/>
              <x14:negativeBorderColor rgb="FFFF0000"/>
              <x14:axisColor rgb="FF000000"/>
            </x14:dataBar>
          </x14:cfRule>
          <xm:sqref>P53:P62</xm:sqref>
        </x14:conditionalFormatting>
        <x14:conditionalFormatting xmlns:xm="http://schemas.microsoft.com/office/excel/2006/main">
          <x14:cfRule type="dataBar" id="{2419724D-81BF-45EF-9696-BD373C57FEF6}">
            <x14:dataBar minLength="0" maxLength="100" border="1" negativeBarBorderColorSameAsPositive="0">
              <x14:cfvo type="autoMin"/>
              <x14:cfvo type="autoMax"/>
              <x14:borderColor rgb="FF63C384"/>
              <x14:negativeFillColor rgb="FFFF0000"/>
              <x14:negativeBorderColor rgb="FFFF0000"/>
              <x14:axisColor rgb="FF000000"/>
            </x14:dataBar>
          </x14:cfRule>
          <xm:sqref>J52</xm:sqref>
        </x14:conditionalFormatting>
        <x14:conditionalFormatting xmlns:xm="http://schemas.microsoft.com/office/excel/2006/main">
          <x14:cfRule type="dataBar" id="{1166F638-126D-421A-B8BA-077FA294B6B4}">
            <x14:dataBar minLength="0" maxLength="100" border="1" negativeBarBorderColorSameAsPositive="0">
              <x14:cfvo type="autoMin"/>
              <x14:cfvo type="autoMax"/>
              <x14:borderColor rgb="FFFF555A"/>
              <x14:negativeFillColor rgb="FFFF0000"/>
              <x14:negativeBorderColor rgb="FFFF0000"/>
              <x14:axisColor rgb="FF000000"/>
            </x14:dataBar>
          </x14:cfRule>
          <xm:sqref>K52:K62</xm:sqref>
        </x14:conditionalFormatting>
        <x14:conditionalFormatting xmlns:xm="http://schemas.microsoft.com/office/excel/2006/main">
          <x14:cfRule type="dataBar" id="{4AE9033B-A420-4C97-ABF8-C45A19F55074}">
            <x14:dataBar minLength="0" maxLength="100" border="1" negativeBarBorderColorSameAsPositive="0">
              <x14:cfvo type="autoMin"/>
              <x14:cfvo type="autoMax"/>
              <x14:borderColor rgb="FF008AEF"/>
              <x14:negativeFillColor rgb="FFFF0000"/>
              <x14:negativeBorderColor rgb="FFFF0000"/>
              <x14:axisColor rgb="FF000000"/>
            </x14:dataBar>
          </x14:cfRule>
          <xm:sqref>L52:L62</xm:sqref>
        </x14:conditionalFormatting>
        <x14:conditionalFormatting xmlns:xm="http://schemas.microsoft.com/office/excel/2006/main">
          <x14:cfRule type="dataBar" id="{1BE91FA7-4754-4326-A478-AFA0F4EA49E3}">
            <x14:dataBar minLength="0" maxLength="100" border="1" negativeBarBorderColorSameAsPositive="0">
              <x14:cfvo type="autoMin"/>
              <x14:cfvo type="autoMax"/>
              <x14:borderColor rgb="FF63C384"/>
              <x14:negativeFillColor rgb="FFFF0000"/>
              <x14:negativeBorderColor rgb="FFFF0000"/>
              <x14:axisColor rgb="FF000000"/>
            </x14:dataBar>
          </x14:cfRule>
          <xm:sqref>I53:I62</xm:sqref>
        </x14:conditionalFormatting>
        <x14:conditionalFormatting xmlns:xm="http://schemas.microsoft.com/office/excel/2006/main">
          <x14:cfRule type="dataBar" id="{478FEAA7-902B-47D9-969C-98C386AA04CD}">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J53:J62</xm:sqref>
        </x14:conditionalFormatting>
        <x14:conditionalFormatting xmlns:xm="http://schemas.microsoft.com/office/excel/2006/main">
          <x14:cfRule type="dataBar" id="{A4C696E2-6313-438A-B678-8816D9F340C6}">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N53:N62</xm:sqref>
        </x14:conditionalFormatting>
        <x14:conditionalFormatting xmlns:xm="http://schemas.microsoft.com/office/excel/2006/main">
          <x14:cfRule type="dataBar" id="{C33F56A6-769D-413F-9DE9-5159C93F7D98}">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R53:R62</xm:sqref>
        </x14:conditionalFormatting>
        <x14:conditionalFormatting xmlns:xm="http://schemas.microsoft.com/office/excel/2006/main">
          <x14:cfRule type="dataBar" id="{E7E325B8-0615-4F87-ACCC-AD54F2A0C287}">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T53:T62</xm:sqref>
        </x14:conditionalFormatting>
        <x14:conditionalFormatting xmlns:xm="http://schemas.microsoft.com/office/excel/2006/main">
          <x14:cfRule type="dataBar" id="{842C8384-D129-4D4B-AECD-6446A25D2CEB}">
            <x14:dataBar minLength="0" maxLength="100" border="1" negativeBarBorderColorSameAsPositive="0">
              <x14:cfvo type="autoMin"/>
              <x14:cfvo type="autoMax"/>
              <x14:borderColor theme="3" tint="0.79998168889431442"/>
              <x14:negativeFillColor rgb="FFFF0000"/>
              <x14:negativeBorderColor rgb="FFFF0000"/>
              <x14:axisColor rgb="FF000000"/>
            </x14:dataBar>
          </x14:cfRule>
          <xm:sqref>T53:T62</xm:sqref>
        </x14:conditionalFormatting>
        <x14:conditionalFormatting xmlns:xm="http://schemas.microsoft.com/office/excel/2006/main">
          <x14:cfRule type="dataBar" id="{3E459015-ECC4-4953-8A3E-B311F04A28DB}">
            <x14:dataBar minLength="0" maxLength="100" border="1" negativeBarBorderColorSameAsPositive="0">
              <x14:cfvo type="autoMin"/>
              <x14:cfvo type="autoMax"/>
              <x14:borderColor rgb="FFFF555A"/>
              <x14:negativeFillColor rgb="FFFF0000"/>
              <x14:negativeBorderColor rgb="FFFF0000"/>
              <x14:axisColor rgb="FF000000"/>
            </x14:dataBar>
          </x14:cfRule>
          <xm:sqref>O53:O62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61"/>
  <sheetViews>
    <sheetView showGridLines="0" zoomScale="60" zoomScaleNormal="60" workbookViewId="0">
      <selection activeCell="H44" sqref="H44:H48"/>
    </sheetView>
  </sheetViews>
  <sheetFormatPr defaultRowHeight="14.25" x14ac:dyDescent="0.2"/>
  <cols>
    <col min="1" max="1" width="3.375" customWidth="1"/>
    <col min="2" max="4" width="18.625" customWidth="1"/>
    <col min="5" max="5" width="18.125" customWidth="1"/>
    <col min="6" max="6" width="16.625" customWidth="1"/>
    <col min="7" max="7" width="24.375" customWidth="1"/>
    <col min="8" max="8" width="14.5" customWidth="1"/>
    <col min="9" max="9" width="21.875" customWidth="1"/>
    <col min="10" max="10" width="25.875" customWidth="1"/>
    <col min="11" max="11" width="21.5" customWidth="1"/>
    <col min="12" max="12" width="22.125" customWidth="1"/>
    <col min="13" max="13" width="1" customWidth="1"/>
    <col min="14" max="14" width="23.625" customWidth="1"/>
    <col min="15" max="15" width="3.125" customWidth="1"/>
    <col min="16" max="17" width="19.625" customWidth="1"/>
  </cols>
  <sheetData>
    <row r="1" spans="2:16" ht="21" thickBot="1" x14ac:dyDescent="0.35">
      <c r="B1" s="36" t="s">
        <v>140</v>
      </c>
      <c r="C1" s="4"/>
      <c r="D1" s="4"/>
      <c r="E1" s="4"/>
      <c r="F1" s="4"/>
      <c r="G1" s="3"/>
      <c r="H1" s="3"/>
      <c r="I1" s="3"/>
      <c r="J1" s="3"/>
      <c r="K1" s="3"/>
      <c r="L1" s="3"/>
      <c r="M1" s="3"/>
    </row>
    <row r="2" spans="2:16" ht="16.5" thickTop="1" thickBot="1" x14ac:dyDescent="0.3">
      <c r="B2" s="6"/>
      <c r="C2" s="6"/>
      <c r="D2" s="6"/>
      <c r="E2" s="6"/>
      <c r="F2" s="6"/>
      <c r="G2" s="7"/>
      <c r="H2" s="7"/>
      <c r="I2" s="7"/>
      <c r="J2" s="7"/>
      <c r="K2" s="7"/>
      <c r="L2" s="7"/>
      <c r="M2" s="7"/>
      <c r="N2" s="7"/>
      <c r="O2" s="7"/>
      <c r="P2" s="3"/>
    </row>
    <row r="3" spans="2:16" ht="25.5" customHeight="1" thickBot="1" x14ac:dyDescent="0.3">
      <c r="B3" s="52" t="s">
        <v>5</v>
      </c>
      <c r="C3" s="53" t="s">
        <v>70</v>
      </c>
      <c r="D3" s="54" t="s">
        <v>37</v>
      </c>
      <c r="E3" s="4"/>
      <c r="F3" s="4"/>
      <c r="G3" s="3"/>
      <c r="H3" s="3"/>
      <c r="I3" s="3"/>
      <c r="J3" s="3"/>
      <c r="K3" s="3"/>
      <c r="L3" s="3"/>
      <c r="M3" s="3"/>
    </row>
    <row r="4" spans="2:16" ht="15" x14ac:dyDescent="0.25">
      <c r="B4" s="4"/>
      <c r="C4" s="4"/>
      <c r="D4" s="4"/>
      <c r="E4" s="4"/>
      <c r="F4" s="4"/>
      <c r="G4" s="3"/>
      <c r="H4" s="3"/>
      <c r="I4" s="3"/>
      <c r="J4" s="3"/>
      <c r="K4" s="3"/>
      <c r="L4" s="3"/>
      <c r="M4" s="3"/>
    </row>
    <row r="5" spans="2:16" ht="15" x14ac:dyDescent="0.25">
      <c r="B5" s="4"/>
      <c r="C5" s="4"/>
      <c r="D5" s="4"/>
      <c r="E5" s="4"/>
      <c r="F5" s="4"/>
      <c r="G5" s="3"/>
      <c r="H5" s="3"/>
      <c r="I5" s="3"/>
      <c r="J5" s="3"/>
      <c r="K5" s="3"/>
      <c r="L5" s="3"/>
      <c r="M5" s="3"/>
    </row>
    <row r="6" spans="2:16" ht="15" x14ac:dyDescent="0.25">
      <c r="B6" s="4"/>
      <c r="C6" s="4"/>
      <c r="D6" s="4"/>
      <c r="E6" s="4"/>
      <c r="F6" s="4"/>
      <c r="G6" s="3"/>
      <c r="H6" s="3"/>
      <c r="I6" s="3"/>
      <c r="J6" s="3"/>
      <c r="K6" s="3"/>
      <c r="L6" s="3"/>
      <c r="M6" s="3"/>
    </row>
    <row r="7" spans="2:16" ht="15" x14ac:dyDescent="0.25">
      <c r="B7" s="4"/>
      <c r="C7" s="4"/>
      <c r="D7" s="4"/>
      <c r="E7" s="4"/>
      <c r="F7" s="4"/>
      <c r="G7" s="3"/>
      <c r="H7" s="3"/>
      <c r="I7" s="3"/>
      <c r="J7" s="3"/>
      <c r="K7" s="3"/>
      <c r="L7" s="3"/>
      <c r="M7" s="3"/>
    </row>
    <row r="8" spans="2:16" ht="15" x14ac:dyDescent="0.25">
      <c r="B8" s="4"/>
      <c r="C8" s="4"/>
      <c r="D8" s="4"/>
      <c r="E8" s="4"/>
      <c r="F8" s="4"/>
      <c r="G8" s="3"/>
      <c r="H8" s="3"/>
      <c r="I8" s="3"/>
      <c r="J8" s="3"/>
      <c r="K8" s="3"/>
      <c r="L8" s="3"/>
      <c r="M8" s="3"/>
    </row>
    <row r="9" spans="2:16" ht="15" x14ac:dyDescent="0.25">
      <c r="B9" s="4"/>
      <c r="C9" s="4"/>
      <c r="D9" s="4"/>
      <c r="E9" s="4"/>
      <c r="F9" s="4"/>
      <c r="G9" s="3"/>
      <c r="H9" s="3"/>
      <c r="I9" s="3"/>
      <c r="J9" s="3"/>
      <c r="K9" s="3"/>
      <c r="L9" s="3"/>
      <c r="M9" s="3"/>
    </row>
    <row r="10" spans="2:16" ht="15" x14ac:dyDescent="0.25">
      <c r="B10" s="4"/>
      <c r="C10" s="4"/>
      <c r="D10" s="4"/>
      <c r="E10" s="4"/>
      <c r="F10" s="4"/>
      <c r="G10" s="3"/>
      <c r="H10" s="3"/>
      <c r="I10" s="3"/>
      <c r="J10" s="3"/>
      <c r="K10" s="3"/>
      <c r="L10" s="3"/>
      <c r="M10" s="3"/>
    </row>
    <row r="11" spans="2:16" ht="15" x14ac:dyDescent="0.25">
      <c r="B11" s="4"/>
      <c r="C11" s="4"/>
      <c r="D11" s="4"/>
      <c r="E11" s="4"/>
      <c r="F11" s="4"/>
      <c r="G11" s="3"/>
      <c r="H11" s="3"/>
      <c r="I11" s="3"/>
      <c r="J11" s="3"/>
      <c r="K11" s="3"/>
      <c r="L11" s="3"/>
      <c r="M11" s="3"/>
    </row>
    <row r="12" spans="2:16" ht="15" x14ac:dyDescent="0.25">
      <c r="B12" s="4"/>
      <c r="C12" s="4"/>
      <c r="D12" s="4"/>
      <c r="E12" s="4"/>
      <c r="F12" s="4"/>
      <c r="G12" s="3"/>
      <c r="H12" s="3"/>
      <c r="I12" s="3"/>
      <c r="J12" s="3"/>
      <c r="K12" s="3"/>
      <c r="L12" s="3"/>
      <c r="M12" s="3"/>
    </row>
    <row r="13" spans="2:16" ht="15" x14ac:dyDescent="0.25">
      <c r="B13" s="4"/>
      <c r="C13" s="4"/>
      <c r="D13" s="4"/>
      <c r="E13" s="4"/>
      <c r="F13" s="4"/>
      <c r="G13" s="3"/>
      <c r="H13" s="3"/>
      <c r="I13" s="3"/>
      <c r="J13" s="3"/>
      <c r="K13" s="3"/>
      <c r="L13" s="3"/>
      <c r="M13" s="3"/>
    </row>
    <row r="14" spans="2:16" ht="15" x14ac:dyDescent="0.25">
      <c r="B14" s="4"/>
      <c r="C14" s="4"/>
      <c r="D14" s="4"/>
      <c r="E14" s="4"/>
      <c r="F14" s="4"/>
      <c r="G14" s="3"/>
      <c r="H14" s="3"/>
      <c r="I14" s="3"/>
      <c r="J14" s="3"/>
      <c r="K14" s="3"/>
      <c r="L14" s="3"/>
      <c r="M14" s="3"/>
    </row>
    <row r="15" spans="2:16" ht="15" x14ac:dyDescent="0.25">
      <c r="B15" s="4"/>
      <c r="C15" s="4"/>
      <c r="D15" s="4"/>
      <c r="E15" s="4"/>
      <c r="F15" s="4"/>
      <c r="G15" s="3"/>
      <c r="H15" s="3"/>
      <c r="I15" s="3"/>
      <c r="J15" s="3"/>
      <c r="K15" s="3"/>
      <c r="L15" s="3"/>
      <c r="M15" s="3"/>
    </row>
    <row r="16" spans="2:16" ht="15" x14ac:dyDescent="0.25">
      <c r="B16" s="4"/>
      <c r="C16" s="4"/>
      <c r="D16" s="4"/>
      <c r="E16" s="4"/>
      <c r="F16" s="4"/>
      <c r="G16" s="3"/>
      <c r="H16" s="3"/>
      <c r="I16" s="3"/>
      <c r="J16" s="3"/>
      <c r="K16" s="3"/>
      <c r="L16" s="3"/>
      <c r="M16" s="3"/>
    </row>
    <row r="17" spans="2:17" ht="15" x14ac:dyDescent="0.25">
      <c r="B17" s="4"/>
      <c r="C17" s="4"/>
      <c r="D17" s="4"/>
      <c r="E17" s="4"/>
      <c r="F17" s="4"/>
      <c r="G17" s="3"/>
      <c r="H17" s="3"/>
      <c r="I17" s="3"/>
      <c r="J17" s="3"/>
      <c r="K17" s="3"/>
      <c r="L17" s="3"/>
      <c r="M17" s="3"/>
    </row>
    <row r="18" spans="2:17" ht="15" x14ac:dyDescent="0.25">
      <c r="B18" s="4"/>
      <c r="C18" s="4"/>
      <c r="D18" s="4"/>
      <c r="E18" s="4"/>
      <c r="F18" s="4"/>
      <c r="G18" s="3"/>
      <c r="H18" s="3"/>
      <c r="I18" s="3"/>
      <c r="J18" s="3"/>
      <c r="K18" s="3"/>
      <c r="L18" s="3"/>
      <c r="M18" s="3"/>
    </row>
    <row r="19" spans="2:17" ht="15" x14ac:dyDescent="0.25">
      <c r="B19" s="4"/>
      <c r="C19" s="4"/>
      <c r="D19" s="4"/>
      <c r="E19" s="4"/>
      <c r="F19" s="4"/>
      <c r="G19" s="3"/>
      <c r="H19" s="3"/>
      <c r="I19" s="3"/>
      <c r="J19" s="3"/>
      <c r="K19" s="3"/>
      <c r="L19" s="3"/>
      <c r="M19" s="3"/>
    </row>
    <row r="20" spans="2:17" ht="15" x14ac:dyDescent="0.25">
      <c r="B20" s="4"/>
      <c r="C20" s="4"/>
      <c r="D20" s="4"/>
      <c r="E20" s="4"/>
      <c r="F20" s="4"/>
      <c r="G20" s="3"/>
      <c r="H20" s="3"/>
      <c r="I20" s="3"/>
      <c r="J20" s="3"/>
      <c r="K20" s="3"/>
      <c r="L20" s="3"/>
      <c r="M20" s="3"/>
    </row>
    <row r="21" spans="2:17" ht="15" x14ac:dyDescent="0.25">
      <c r="B21" s="4"/>
      <c r="C21" s="4"/>
      <c r="D21" s="4"/>
      <c r="E21" s="4"/>
      <c r="F21" s="4"/>
      <c r="G21" s="3"/>
      <c r="H21" s="3"/>
      <c r="I21" s="3"/>
      <c r="J21" s="3"/>
      <c r="K21" s="3"/>
      <c r="L21" s="3"/>
      <c r="M21" s="3"/>
    </row>
    <row r="22" spans="2:17" ht="15" x14ac:dyDescent="0.25">
      <c r="B22" s="4"/>
      <c r="C22" s="4"/>
      <c r="D22" s="4"/>
      <c r="E22" s="4"/>
      <c r="F22" s="4"/>
      <c r="G22" s="3"/>
      <c r="H22" s="3"/>
      <c r="I22" s="3"/>
      <c r="J22" s="3"/>
      <c r="K22" s="3"/>
      <c r="L22" s="3"/>
      <c r="M22" s="3"/>
    </row>
    <row r="23" spans="2:17" ht="15" x14ac:dyDescent="0.25">
      <c r="B23" s="4"/>
      <c r="C23" s="4"/>
      <c r="D23" s="4"/>
      <c r="E23" s="4"/>
      <c r="F23" s="4"/>
      <c r="G23" s="3"/>
      <c r="H23" s="3"/>
      <c r="I23" s="3"/>
      <c r="J23" s="3"/>
      <c r="K23" s="3"/>
      <c r="L23" s="3"/>
      <c r="M23" s="3"/>
    </row>
    <row r="24" spans="2:17" ht="15" x14ac:dyDescent="0.25">
      <c r="B24" s="4"/>
      <c r="C24" s="4"/>
      <c r="D24" s="4"/>
      <c r="E24" s="4"/>
      <c r="F24" s="4"/>
      <c r="G24" s="3"/>
      <c r="H24" s="3"/>
      <c r="I24" s="3"/>
      <c r="J24" s="3"/>
      <c r="K24" s="3"/>
      <c r="L24" s="3"/>
      <c r="M24" s="3"/>
    </row>
    <row r="25" spans="2:17" ht="15" x14ac:dyDescent="0.25">
      <c r="B25" s="4"/>
      <c r="C25" s="4"/>
      <c r="D25" s="4"/>
      <c r="E25" s="4"/>
      <c r="F25" s="4"/>
      <c r="G25" s="3"/>
      <c r="H25" s="3"/>
      <c r="I25" s="3"/>
      <c r="J25" s="3"/>
      <c r="K25" s="3"/>
      <c r="L25" s="3"/>
      <c r="M25" s="3"/>
    </row>
    <row r="26" spans="2:17" ht="15" x14ac:dyDescent="0.25">
      <c r="B26" s="4"/>
      <c r="C26" s="4"/>
      <c r="D26" s="4"/>
      <c r="E26" s="4"/>
      <c r="F26" s="4"/>
      <c r="G26" s="3"/>
      <c r="H26" s="3"/>
      <c r="I26" s="3"/>
      <c r="J26" s="3"/>
      <c r="K26" s="3"/>
      <c r="L26" s="3"/>
      <c r="M26" s="3"/>
    </row>
    <row r="27" spans="2:17" ht="15" x14ac:dyDescent="0.25">
      <c r="B27" s="4"/>
      <c r="C27" s="4"/>
      <c r="D27" s="4"/>
      <c r="E27" s="4"/>
      <c r="F27" s="4"/>
      <c r="G27" s="3"/>
      <c r="H27" s="3"/>
      <c r="I27" s="3"/>
      <c r="J27" s="3"/>
      <c r="K27" s="3"/>
      <c r="L27" s="3"/>
      <c r="M27" s="3"/>
    </row>
    <row r="28" spans="2:17" ht="15" x14ac:dyDescent="0.25">
      <c r="B28" s="4"/>
      <c r="C28" s="4"/>
      <c r="D28" s="4"/>
      <c r="E28" s="4"/>
      <c r="F28" s="4"/>
      <c r="G28" s="3"/>
      <c r="H28" s="3"/>
      <c r="I28" s="3"/>
      <c r="J28" s="3"/>
      <c r="K28" s="3"/>
      <c r="L28" s="3"/>
      <c r="M28" s="3"/>
    </row>
    <row r="29" spans="2:17" ht="15" x14ac:dyDescent="0.25">
      <c r="B29" s="4"/>
      <c r="C29" s="4"/>
      <c r="D29" s="4"/>
      <c r="E29" s="4"/>
      <c r="F29" s="4"/>
      <c r="G29" s="3"/>
      <c r="H29" s="3"/>
      <c r="I29" s="3"/>
      <c r="J29" s="3"/>
      <c r="K29" s="3"/>
      <c r="L29" s="3"/>
      <c r="M29" s="3"/>
    </row>
    <row r="30" spans="2:17" ht="15" x14ac:dyDescent="0.25">
      <c r="B30" s="4"/>
      <c r="C30" s="4"/>
      <c r="D30" s="4"/>
      <c r="E30" s="4"/>
      <c r="F30" s="4"/>
      <c r="G30" s="3"/>
      <c r="H30" s="3"/>
      <c r="I30" s="3"/>
      <c r="J30" s="3"/>
      <c r="K30" s="3"/>
      <c r="L30" s="3"/>
      <c r="M30" s="3"/>
    </row>
    <row r="31" spans="2:17" ht="15" x14ac:dyDescent="0.25">
      <c r="B31" s="4"/>
      <c r="C31" s="4"/>
      <c r="D31" s="4"/>
      <c r="E31" s="4"/>
      <c r="F31" s="4"/>
      <c r="G31" s="3"/>
      <c r="H31" s="3"/>
      <c r="I31" s="3"/>
      <c r="J31" s="3"/>
      <c r="K31" s="3"/>
      <c r="L31" s="3"/>
      <c r="M31" s="3"/>
    </row>
    <row r="32" spans="2:17" ht="11.25" customHeight="1" x14ac:dyDescent="0.3">
      <c r="B32" s="4"/>
      <c r="C32" s="4"/>
      <c r="D32" s="4"/>
      <c r="E32" s="4"/>
      <c r="F32" s="4"/>
      <c r="G32" s="3"/>
      <c r="H32" s="131"/>
      <c r="I32" s="57"/>
      <c r="J32" s="132"/>
      <c r="K32" s="133"/>
      <c r="L32" s="107"/>
      <c r="M32" s="107"/>
      <c r="N32" s="57"/>
      <c r="O32" s="57"/>
      <c r="P32" s="57"/>
      <c r="Q32" s="57"/>
    </row>
    <row r="33" spans="2:17" ht="15.75" x14ac:dyDescent="0.25">
      <c r="B33" s="4"/>
      <c r="C33" s="4"/>
      <c r="D33" s="4"/>
      <c r="E33" s="4"/>
      <c r="F33" s="4"/>
      <c r="G33" s="3"/>
      <c r="H33" s="172"/>
      <c r="I33" s="172"/>
      <c r="J33" s="172"/>
      <c r="K33" s="172"/>
      <c r="L33" s="172"/>
      <c r="M33" s="145"/>
    </row>
    <row r="34" spans="2:17" ht="45" customHeight="1" x14ac:dyDescent="0.25">
      <c r="B34" s="4"/>
      <c r="C34" s="4"/>
      <c r="D34" s="4"/>
      <c r="E34" s="4"/>
      <c r="F34" s="4"/>
      <c r="G34" s="3"/>
      <c r="H34" s="145" t="s">
        <v>156</v>
      </c>
      <c r="I34" s="145" t="s">
        <v>141</v>
      </c>
      <c r="J34" s="145" t="s">
        <v>142</v>
      </c>
      <c r="K34" s="145" t="s">
        <v>147</v>
      </c>
      <c r="L34" s="145" t="s">
        <v>148</v>
      </c>
      <c r="M34" s="57"/>
      <c r="P34" s="112"/>
    </row>
    <row r="35" spans="2:17" ht="24.95" customHeight="1" x14ac:dyDescent="0.25">
      <c r="B35" s="4"/>
      <c r="C35" s="4"/>
      <c r="D35" s="4"/>
      <c r="E35" s="4"/>
      <c r="F35" s="4"/>
      <c r="G35" s="3"/>
      <c r="H35" s="230" t="s">
        <v>213</v>
      </c>
      <c r="I35" s="231">
        <v>0</v>
      </c>
      <c r="J35" s="175">
        <v>0</v>
      </c>
      <c r="K35" s="232">
        <v>0</v>
      </c>
      <c r="L35" s="145">
        <v>0</v>
      </c>
      <c r="M35" s="57"/>
    </row>
    <row r="36" spans="2:17" ht="24.95" customHeight="1" x14ac:dyDescent="0.25">
      <c r="B36" s="4"/>
      <c r="C36" s="4"/>
      <c r="D36" s="4"/>
      <c r="E36" s="4"/>
      <c r="F36" s="4"/>
      <c r="G36" s="3"/>
      <c r="H36" s="230" t="s">
        <v>213</v>
      </c>
      <c r="I36" s="231">
        <v>0</v>
      </c>
      <c r="J36" s="175">
        <v>0</v>
      </c>
      <c r="K36" s="232">
        <v>0</v>
      </c>
      <c r="L36" s="145">
        <v>0</v>
      </c>
      <c r="M36" s="57"/>
    </row>
    <row r="37" spans="2:17" ht="24.95" customHeight="1" x14ac:dyDescent="0.25">
      <c r="B37" s="4"/>
      <c r="C37" s="4"/>
      <c r="D37" s="4"/>
      <c r="E37" s="4"/>
      <c r="F37" s="4"/>
      <c r="G37" s="3"/>
      <c r="H37" s="230" t="s">
        <v>213</v>
      </c>
      <c r="I37" s="231">
        <v>0</v>
      </c>
      <c r="J37" s="175">
        <v>0</v>
      </c>
      <c r="K37" s="232">
        <v>0</v>
      </c>
      <c r="L37" s="145">
        <v>0</v>
      </c>
      <c r="M37" s="57"/>
    </row>
    <row r="38" spans="2:17" ht="24.95" customHeight="1" x14ac:dyDescent="0.25">
      <c r="B38" s="4"/>
      <c r="C38" s="4"/>
      <c r="D38" s="4"/>
      <c r="E38" s="4"/>
      <c r="F38" s="4"/>
      <c r="G38" s="3"/>
      <c r="H38" s="230" t="s">
        <v>213</v>
      </c>
      <c r="I38" s="231">
        <v>0</v>
      </c>
      <c r="J38" s="175">
        <v>0</v>
      </c>
      <c r="K38" s="232">
        <v>0</v>
      </c>
      <c r="L38" s="145">
        <v>0</v>
      </c>
      <c r="M38" s="57"/>
    </row>
    <row r="39" spans="2:17" ht="24.95" customHeight="1" x14ac:dyDescent="0.25">
      <c r="B39" s="4"/>
      <c r="C39" s="4"/>
      <c r="D39" s="4"/>
      <c r="E39" s="4"/>
      <c r="F39" s="4"/>
      <c r="G39" s="3"/>
      <c r="H39" s="230" t="s">
        <v>213</v>
      </c>
      <c r="I39" s="231">
        <v>0</v>
      </c>
      <c r="J39" s="175">
        <v>0</v>
      </c>
      <c r="K39" s="232">
        <v>0</v>
      </c>
      <c r="L39" s="145">
        <v>0</v>
      </c>
      <c r="M39" s="57"/>
    </row>
    <row r="40" spans="2:17" ht="24.95" customHeight="1" x14ac:dyDescent="0.25">
      <c r="B40" s="4"/>
      <c r="C40" s="4"/>
      <c r="D40" s="4"/>
      <c r="E40" s="4"/>
      <c r="F40" s="4"/>
      <c r="G40" s="3"/>
      <c r="H40" s="134" t="s">
        <v>150</v>
      </c>
      <c r="I40" s="135"/>
      <c r="J40" s="135"/>
      <c r="K40" s="137"/>
      <c r="L40" s="138"/>
      <c r="M40" s="57"/>
      <c r="P40" s="140"/>
      <c r="Q40" s="139"/>
    </row>
    <row r="41" spans="2:17" ht="42" customHeight="1" x14ac:dyDescent="0.25">
      <c r="B41" s="4"/>
      <c r="C41" s="4"/>
      <c r="D41" s="4"/>
      <c r="E41" s="4"/>
      <c r="F41" s="4"/>
      <c r="G41" s="3"/>
      <c r="H41" s="257"/>
      <c r="I41" s="135"/>
      <c r="J41" s="136"/>
      <c r="K41" s="137"/>
      <c r="L41" s="138"/>
      <c r="M41" s="140"/>
      <c r="N41" s="140"/>
      <c r="O41" s="139"/>
      <c r="P41" s="140"/>
      <c r="Q41" s="139"/>
    </row>
    <row r="42" spans="2:17" ht="24.95" customHeight="1" x14ac:dyDescent="0.25">
      <c r="B42" s="4"/>
      <c r="C42" s="4"/>
      <c r="D42" s="4"/>
      <c r="E42" s="4"/>
      <c r="F42" s="4"/>
      <c r="G42" s="3"/>
      <c r="H42" s="145"/>
      <c r="I42" s="272" t="s">
        <v>143</v>
      </c>
      <c r="J42" s="272"/>
      <c r="K42" s="272"/>
      <c r="L42" s="272"/>
      <c r="M42" s="145"/>
      <c r="N42" s="139"/>
      <c r="O42" s="140"/>
      <c r="P42" s="140"/>
      <c r="Q42" s="139"/>
    </row>
    <row r="43" spans="2:17" ht="40.5" customHeight="1" x14ac:dyDescent="0.25">
      <c r="B43" s="4"/>
      <c r="C43" s="4"/>
      <c r="D43" s="4"/>
      <c r="E43" s="4"/>
      <c r="F43" s="4"/>
      <c r="G43" s="3"/>
      <c r="H43" s="145" t="s">
        <v>156</v>
      </c>
      <c r="I43" s="145" t="s">
        <v>144</v>
      </c>
      <c r="J43" s="145" t="s">
        <v>149</v>
      </c>
      <c r="K43" s="145" t="s">
        <v>145</v>
      </c>
      <c r="L43" s="233" t="s">
        <v>146</v>
      </c>
      <c r="M43" s="140"/>
      <c r="N43" s="140"/>
      <c r="O43" s="139"/>
    </row>
    <row r="44" spans="2:17" ht="24.95" customHeight="1" x14ac:dyDescent="0.25">
      <c r="B44" s="4"/>
      <c r="C44" s="4"/>
      <c r="D44" s="4"/>
      <c r="E44" s="4"/>
      <c r="F44" s="4"/>
      <c r="G44" s="3"/>
      <c r="H44" s="230" t="s">
        <v>213</v>
      </c>
      <c r="I44" s="139">
        <v>0</v>
      </c>
      <c r="J44" s="139">
        <v>0</v>
      </c>
      <c r="K44" s="139">
        <f>SUM(I44:J44)</f>
        <v>0</v>
      </c>
      <c r="L44" s="234" t="e">
        <f>I44/J44</f>
        <v>#DIV/0!</v>
      </c>
      <c r="M44" s="140"/>
      <c r="N44" s="141"/>
      <c r="O44" s="142"/>
    </row>
    <row r="45" spans="2:17" ht="24.95" customHeight="1" x14ac:dyDescent="0.25">
      <c r="B45" s="4"/>
      <c r="C45" s="4"/>
      <c r="D45" s="4"/>
      <c r="E45" s="4"/>
      <c r="F45" s="4"/>
      <c r="G45" s="3"/>
      <c r="H45" s="230" t="s">
        <v>213</v>
      </c>
      <c r="I45" s="139">
        <v>0</v>
      </c>
      <c r="J45" s="139">
        <v>0</v>
      </c>
      <c r="K45" s="139">
        <f>SUM(I45:J45)</f>
        <v>0</v>
      </c>
      <c r="L45" s="234" t="e">
        <f>I45/J45</f>
        <v>#DIV/0!</v>
      </c>
      <c r="M45" s="140"/>
    </row>
    <row r="46" spans="2:17" ht="24.95" customHeight="1" x14ac:dyDescent="0.25">
      <c r="B46" s="4"/>
      <c r="C46" s="4"/>
      <c r="D46" s="4"/>
      <c r="E46" s="4"/>
      <c r="F46" s="4"/>
      <c r="G46" s="3"/>
      <c r="H46" s="230" t="s">
        <v>213</v>
      </c>
      <c r="I46" s="139">
        <v>0</v>
      </c>
      <c r="J46" s="139">
        <v>0</v>
      </c>
      <c r="K46" s="139">
        <f>SUM(I46:J46)</f>
        <v>0</v>
      </c>
      <c r="L46" s="234" t="e">
        <f>I46/J46</f>
        <v>#DIV/0!</v>
      </c>
      <c r="M46" s="141"/>
    </row>
    <row r="47" spans="2:17" ht="24.95" customHeight="1" x14ac:dyDescent="0.25">
      <c r="B47" s="4"/>
      <c r="C47" s="4"/>
      <c r="D47" s="4"/>
      <c r="E47" s="4"/>
      <c r="F47" s="4"/>
      <c r="G47" s="3"/>
      <c r="H47" s="230" t="s">
        <v>213</v>
      </c>
      <c r="I47" s="139">
        <v>0</v>
      </c>
      <c r="J47" s="139">
        <v>0</v>
      </c>
      <c r="K47" s="139">
        <f>SUM(I47:J47)</f>
        <v>0</v>
      </c>
      <c r="L47" s="234" t="e">
        <f>I47/J47</f>
        <v>#DIV/0!</v>
      </c>
      <c r="M47" s="57"/>
    </row>
    <row r="48" spans="2:17" ht="24.95" customHeight="1" x14ac:dyDescent="0.25">
      <c r="B48" s="4"/>
      <c r="C48" s="4"/>
      <c r="D48" s="4"/>
      <c r="E48" s="4"/>
      <c r="F48" s="4"/>
      <c r="G48" s="3"/>
      <c r="H48" s="230" t="s">
        <v>213</v>
      </c>
      <c r="I48" s="139">
        <v>0</v>
      </c>
      <c r="J48" s="139">
        <v>0</v>
      </c>
      <c r="K48" s="139">
        <f>SUM(I48:J48)</f>
        <v>0</v>
      </c>
      <c r="L48" s="234" t="e">
        <f>I48/J48</f>
        <v>#DIV/0!</v>
      </c>
      <c r="M48" s="57"/>
    </row>
    <row r="49" spans="2:13" ht="24.95" customHeight="1" x14ac:dyDescent="0.25">
      <c r="B49" s="4"/>
      <c r="C49" s="4"/>
      <c r="D49" s="4"/>
      <c r="E49" s="4"/>
      <c r="F49" s="4"/>
      <c r="G49" s="3"/>
      <c r="H49" s="134" t="s">
        <v>150</v>
      </c>
      <c r="I49" s="107"/>
      <c r="J49" s="107"/>
      <c r="K49" s="107"/>
      <c r="L49" s="107"/>
      <c r="M49" s="107"/>
    </row>
    <row r="50" spans="2:13" ht="15" x14ac:dyDescent="0.25">
      <c r="B50" s="4"/>
      <c r="C50" s="4"/>
      <c r="D50" s="4"/>
      <c r="E50" s="4"/>
      <c r="F50" s="4"/>
      <c r="G50" s="3"/>
      <c r="H50" s="3"/>
      <c r="I50" s="3"/>
      <c r="J50" s="3"/>
      <c r="K50" s="3"/>
      <c r="L50" s="3"/>
      <c r="M50" s="3"/>
    </row>
    <row r="51" spans="2:13" ht="15" x14ac:dyDescent="0.25">
      <c r="B51" s="4"/>
      <c r="C51" s="4"/>
      <c r="D51" s="4"/>
      <c r="E51" s="4"/>
      <c r="F51" s="4"/>
      <c r="G51" s="3"/>
      <c r="H51" s="3"/>
      <c r="I51" s="3"/>
      <c r="J51" s="3"/>
      <c r="K51" s="3"/>
      <c r="L51" s="3"/>
      <c r="M51" s="3"/>
    </row>
    <row r="52" spans="2:13" ht="15" x14ac:dyDescent="0.25">
      <c r="B52" s="4"/>
      <c r="C52" s="4"/>
      <c r="D52" s="4"/>
      <c r="E52" s="4"/>
      <c r="F52" s="4"/>
      <c r="G52" s="3"/>
      <c r="H52" s="3"/>
      <c r="I52" s="3"/>
      <c r="J52" s="3"/>
      <c r="K52" s="3"/>
      <c r="L52" s="3"/>
      <c r="M52" s="3"/>
    </row>
    <row r="53" spans="2:13" ht="15" x14ac:dyDescent="0.25">
      <c r="B53" s="4"/>
      <c r="C53" s="4"/>
      <c r="D53" s="4"/>
      <c r="E53" s="4"/>
      <c r="F53" s="4"/>
      <c r="G53" s="3"/>
      <c r="H53" s="3"/>
      <c r="I53" s="3"/>
      <c r="J53" s="3"/>
      <c r="K53" s="3"/>
      <c r="L53" s="3"/>
      <c r="M53" s="3"/>
    </row>
    <row r="54" spans="2:13" ht="15" x14ac:dyDescent="0.25">
      <c r="B54" s="4"/>
      <c r="C54" s="4"/>
      <c r="D54" s="4"/>
      <c r="E54" s="4"/>
      <c r="F54" s="4"/>
      <c r="G54" s="3"/>
      <c r="H54" s="3"/>
      <c r="I54" s="3"/>
      <c r="J54" s="3"/>
      <c r="K54" s="3"/>
      <c r="L54" s="3"/>
      <c r="M54" s="3"/>
    </row>
    <row r="55" spans="2:13" ht="15" x14ac:dyDescent="0.25">
      <c r="B55" s="4"/>
      <c r="C55" s="4"/>
      <c r="D55" s="4"/>
      <c r="E55" s="4"/>
      <c r="F55" s="4"/>
      <c r="G55" s="3"/>
      <c r="H55" s="3"/>
      <c r="I55" s="3"/>
      <c r="J55" s="3"/>
      <c r="K55" s="3"/>
      <c r="L55" s="3"/>
      <c r="M55" s="3"/>
    </row>
    <row r="56" spans="2:13" ht="15" x14ac:dyDescent="0.25">
      <c r="B56" s="4"/>
      <c r="C56" s="4"/>
      <c r="D56" s="4"/>
      <c r="E56" s="4"/>
      <c r="F56" s="4"/>
      <c r="G56" s="3"/>
      <c r="H56" s="3"/>
      <c r="I56" s="3"/>
      <c r="J56" s="3"/>
      <c r="K56" s="3"/>
      <c r="L56" s="3"/>
      <c r="M56" s="3"/>
    </row>
    <row r="57" spans="2:13" ht="15" x14ac:dyDescent="0.25">
      <c r="B57" s="4"/>
      <c r="C57" s="4"/>
      <c r="D57" s="4"/>
      <c r="E57" s="4"/>
      <c r="F57" s="4"/>
      <c r="G57" s="3"/>
      <c r="H57" s="3"/>
      <c r="I57" s="3"/>
      <c r="J57" s="3"/>
      <c r="K57" s="3"/>
      <c r="L57" s="3"/>
      <c r="M57" s="3"/>
    </row>
    <row r="58" spans="2:13" ht="15" x14ac:dyDescent="0.25">
      <c r="B58" s="4"/>
      <c r="C58" s="4"/>
      <c r="D58" s="4"/>
      <c r="E58" s="4"/>
      <c r="F58" s="4"/>
      <c r="G58" s="3"/>
      <c r="H58" s="3"/>
      <c r="I58" s="3"/>
      <c r="J58" s="3"/>
      <c r="K58" s="3"/>
      <c r="L58" s="3"/>
      <c r="M58" s="3"/>
    </row>
    <row r="59" spans="2:13" ht="15" x14ac:dyDescent="0.25">
      <c r="B59" s="4"/>
      <c r="C59" s="4"/>
      <c r="D59" s="4"/>
      <c r="E59" s="4"/>
      <c r="F59" s="4"/>
      <c r="G59" s="3"/>
      <c r="H59" s="3"/>
      <c r="I59" s="3"/>
      <c r="J59" s="3"/>
      <c r="K59" s="3"/>
      <c r="L59" s="3"/>
      <c r="M59" s="3"/>
    </row>
    <row r="60" spans="2:13" x14ac:dyDescent="0.2">
      <c r="H60" s="3"/>
      <c r="I60" s="3"/>
      <c r="J60" s="3"/>
      <c r="K60" s="3"/>
      <c r="L60" s="3"/>
      <c r="M60" s="3"/>
    </row>
    <row r="61" spans="2:13" x14ac:dyDescent="0.2">
      <c r="H61" s="3"/>
      <c r="I61" s="3"/>
      <c r="J61" s="3"/>
      <c r="K61" s="3"/>
      <c r="L61" s="3"/>
      <c r="M61" s="3"/>
    </row>
  </sheetData>
  <mergeCells count="1">
    <mergeCell ref="I42:L42"/>
  </mergeCells>
  <conditionalFormatting sqref="O43:O44 K44 O41 Q40:Q42">
    <cfRule type="dataBar" priority="45">
      <dataBar>
        <cfvo type="min"/>
        <cfvo type="max"/>
        <color rgb="FFFF555A"/>
      </dataBar>
      <extLst>
        <ext xmlns:x14="http://schemas.microsoft.com/office/spreadsheetml/2009/9/main" uri="{B025F937-C7B1-47D3-B67F-A62EFF666E3E}">
          <x14:id>{98B4568C-D238-4697-B5AB-52F68D9E47D4}</x14:id>
        </ext>
      </extLst>
    </cfRule>
  </conditionalFormatting>
  <conditionalFormatting sqref="O43:O44 K44 O41 Q40:Q42">
    <cfRule type="dataBar" priority="44">
      <dataBar>
        <cfvo type="min"/>
        <cfvo type="max"/>
        <color theme="7" tint="0.39997558519241921"/>
      </dataBar>
      <extLst>
        <ext xmlns:x14="http://schemas.microsoft.com/office/spreadsheetml/2009/9/main" uri="{B025F937-C7B1-47D3-B67F-A62EFF666E3E}">
          <x14:id>{B2E34663-1A0C-4448-9E7A-A40443770796}</x14:id>
        </ext>
      </extLst>
    </cfRule>
  </conditionalFormatting>
  <conditionalFormatting sqref="K40:K41 I35:I39">
    <cfRule type="dataBar" priority="43">
      <dataBar>
        <cfvo type="min"/>
        <cfvo type="max"/>
        <color rgb="FFFF555A"/>
      </dataBar>
      <extLst>
        <ext xmlns:x14="http://schemas.microsoft.com/office/spreadsheetml/2009/9/main" uri="{B025F937-C7B1-47D3-B67F-A62EFF666E3E}">
          <x14:id>{A1D1BA05-FC00-492D-894C-2326560D570C}</x14:id>
        </ext>
      </extLst>
    </cfRule>
  </conditionalFormatting>
  <conditionalFormatting sqref="L40:L41">
    <cfRule type="dataBar" priority="42">
      <dataBar>
        <cfvo type="min"/>
        <cfvo type="max"/>
        <color rgb="FF008AEF"/>
      </dataBar>
      <extLst>
        <ext xmlns:x14="http://schemas.microsoft.com/office/spreadsheetml/2009/9/main" uri="{B025F937-C7B1-47D3-B67F-A62EFF666E3E}">
          <x14:id>{1A3771C7-B3DB-477C-AA2E-C45AFF1110BF}</x14:id>
        </ext>
      </extLst>
    </cfRule>
  </conditionalFormatting>
  <conditionalFormatting sqref="L43:L44 N42 I44">
    <cfRule type="dataBar" priority="40">
      <dataBar>
        <cfvo type="min"/>
        <cfvo type="max"/>
        <color theme="3" tint="0.39997558519241921"/>
      </dataBar>
      <extLst>
        <ext xmlns:x14="http://schemas.microsoft.com/office/spreadsheetml/2009/9/main" uri="{B025F937-C7B1-47D3-B67F-A62EFF666E3E}">
          <x14:id>{26169381-BA84-47C9-A1D3-E067538748AF}</x14:id>
        </ext>
      </extLst>
    </cfRule>
  </conditionalFormatting>
  <conditionalFormatting sqref="I39">
    <cfRule type="dataBar" priority="37">
      <dataBar>
        <cfvo type="min"/>
        <cfvo type="max"/>
        <color rgb="FFFF555A"/>
      </dataBar>
      <extLst>
        <ext xmlns:x14="http://schemas.microsoft.com/office/spreadsheetml/2009/9/main" uri="{B025F937-C7B1-47D3-B67F-A62EFF666E3E}">
          <x14:id>{916E518B-CCF4-4AC0-AB54-533BB9806F5F}</x14:id>
        </ext>
      </extLst>
    </cfRule>
  </conditionalFormatting>
  <conditionalFormatting sqref="J35:J39">
    <cfRule type="dataBar" priority="36">
      <dataBar>
        <cfvo type="min"/>
        <cfvo type="max"/>
        <color theme="4" tint="0.59999389629810485"/>
      </dataBar>
      <extLst>
        <ext xmlns:x14="http://schemas.microsoft.com/office/spreadsheetml/2009/9/main" uri="{B025F937-C7B1-47D3-B67F-A62EFF666E3E}">
          <x14:id>{25C40BAB-8A28-4E4E-BA12-72771D07C431}</x14:id>
        </ext>
      </extLst>
    </cfRule>
  </conditionalFormatting>
  <conditionalFormatting sqref="J44">
    <cfRule type="dataBar" priority="35">
      <dataBar>
        <cfvo type="min"/>
        <cfvo type="max"/>
        <color rgb="FFFF555A"/>
      </dataBar>
      <extLst>
        <ext xmlns:x14="http://schemas.microsoft.com/office/spreadsheetml/2009/9/main" uri="{B025F937-C7B1-47D3-B67F-A62EFF666E3E}">
          <x14:id>{127B47D2-B855-4C91-9F29-81256087DBDA}</x14:id>
        </ext>
      </extLst>
    </cfRule>
  </conditionalFormatting>
  <conditionalFormatting sqref="J44">
    <cfRule type="dataBar" priority="34">
      <dataBar>
        <cfvo type="min"/>
        <cfvo type="max"/>
        <color theme="5" tint="0.39997558519241921"/>
      </dataBar>
      <extLst>
        <ext xmlns:x14="http://schemas.microsoft.com/office/spreadsheetml/2009/9/main" uri="{B025F937-C7B1-47D3-B67F-A62EFF666E3E}">
          <x14:id>{B1642072-C9C4-4E46-A2AA-AF6E53F05B19}</x14:id>
        </ext>
      </extLst>
    </cfRule>
  </conditionalFormatting>
  <conditionalFormatting sqref="L44">
    <cfRule type="dataBar" priority="33">
      <dataBar>
        <cfvo type="min"/>
        <cfvo type="max"/>
        <color rgb="FF63C384"/>
      </dataBar>
      <extLst>
        <ext xmlns:x14="http://schemas.microsoft.com/office/spreadsheetml/2009/9/main" uri="{B025F937-C7B1-47D3-B67F-A62EFF666E3E}">
          <x14:id>{EF7365B9-21BE-4A61-BA06-609B82E47F61}</x14:id>
        </ext>
      </extLst>
    </cfRule>
  </conditionalFormatting>
  <conditionalFormatting sqref="I40:I41">
    <cfRule type="dataBar" priority="67">
      <dataBar>
        <cfvo type="min"/>
        <cfvo type="max"/>
        <color rgb="FF63C384"/>
      </dataBar>
      <extLst>
        <ext xmlns:x14="http://schemas.microsoft.com/office/spreadsheetml/2009/9/main" uri="{B025F937-C7B1-47D3-B67F-A62EFF666E3E}">
          <x14:id>{86BD6166-A00C-4591-BC82-038236789AEA}</x14:id>
        </ext>
      </extLst>
    </cfRule>
  </conditionalFormatting>
  <conditionalFormatting sqref="J40:J41">
    <cfRule type="dataBar" priority="68">
      <dataBar>
        <cfvo type="min"/>
        <cfvo type="max"/>
        <color theme="3" tint="0.39997558519241921"/>
      </dataBar>
      <extLst>
        <ext xmlns:x14="http://schemas.microsoft.com/office/spreadsheetml/2009/9/main" uri="{B025F937-C7B1-47D3-B67F-A62EFF666E3E}">
          <x14:id>{E8BDEDCF-A3CE-4BA6-A4A8-17DE9FC9ECE9}</x14:id>
        </ext>
      </extLst>
    </cfRule>
  </conditionalFormatting>
  <conditionalFormatting sqref="K45">
    <cfRule type="dataBar" priority="32">
      <dataBar>
        <cfvo type="min"/>
        <cfvo type="max"/>
        <color rgb="FFFF555A"/>
      </dataBar>
      <extLst>
        <ext xmlns:x14="http://schemas.microsoft.com/office/spreadsheetml/2009/9/main" uri="{B025F937-C7B1-47D3-B67F-A62EFF666E3E}">
          <x14:id>{2E5C9274-6D11-43E9-9D24-705ABED6AF5B}</x14:id>
        </ext>
      </extLst>
    </cfRule>
  </conditionalFormatting>
  <conditionalFormatting sqref="K45">
    <cfRule type="dataBar" priority="31">
      <dataBar>
        <cfvo type="min"/>
        <cfvo type="max"/>
        <color theme="7" tint="0.39997558519241921"/>
      </dataBar>
      <extLst>
        <ext xmlns:x14="http://schemas.microsoft.com/office/spreadsheetml/2009/9/main" uri="{B025F937-C7B1-47D3-B67F-A62EFF666E3E}">
          <x14:id>{58B50B5D-A535-4800-B92F-B00001CDB3CE}</x14:id>
        </ext>
      </extLst>
    </cfRule>
  </conditionalFormatting>
  <conditionalFormatting sqref="L45 I45">
    <cfRule type="dataBar" priority="30">
      <dataBar>
        <cfvo type="min"/>
        <cfvo type="max"/>
        <color theme="3" tint="0.39997558519241921"/>
      </dataBar>
      <extLst>
        <ext xmlns:x14="http://schemas.microsoft.com/office/spreadsheetml/2009/9/main" uri="{B025F937-C7B1-47D3-B67F-A62EFF666E3E}">
          <x14:id>{FF403E2F-95C6-4F13-845B-B0FEFC2A913A}</x14:id>
        </ext>
      </extLst>
    </cfRule>
  </conditionalFormatting>
  <conditionalFormatting sqref="J45">
    <cfRule type="dataBar" priority="28">
      <dataBar>
        <cfvo type="min"/>
        <cfvo type="max"/>
        <color rgb="FFFF555A"/>
      </dataBar>
      <extLst>
        <ext xmlns:x14="http://schemas.microsoft.com/office/spreadsheetml/2009/9/main" uri="{B025F937-C7B1-47D3-B67F-A62EFF666E3E}">
          <x14:id>{BE55B593-8825-463F-9473-AE602F4C1EC3}</x14:id>
        </ext>
      </extLst>
    </cfRule>
  </conditionalFormatting>
  <conditionalFormatting sqref="J45">
    <cfRule type="dataBar" priority="27">
      <dataBar>
        <cfvo type="min"/>
        <cfvo type="max"/>
        <color theme="5" tint="0.39997558519241921"/>
      </dataBar>
      <extLst>
        <ext xmlns:x14="http://schemas.microsoft.com/office/spreadsheetml/2009/9/main" uri="{B025F937-C7B1-47D3-B67F-A62EFF666E3E}">
          <x14:id>{41045C3B-A17D-4805-8C9F-B4382444AC1A}</x14:id>
        </ext>
      </extLst>
    </cfRule>
  </conditionalFormatting>
  <conditionalFormatting sqref="L45">
    <cfRule type="dataBar" priority="26">
      <dataBar>
        <cfvo type="min"/>
        <cfvo type="max"/>
        <color rgb="FF63C384"/>
      </dataBar>
      <extLst>
        <ext xmlns:x14="http://schemas.microsoft.com/office/spreadsheetml/2009/9/main" uri="{B025F937-C7B1-47D3-B67F-A62EFF666E3E}">
          <x14:id>{E9F1F747-E2DB-40F2-9B59-79C1B0E65D51}</x14:id>
        </ext>
      </extLst>
    </cfRule>
  </conditionalFormatting>
  <conditionalFormatting sqref="K46">
    <cfRule type="dataBar" priority="25">
      <dataBar>
        <cfvo type="min"/>
        <cfvo type="max"/>
        <color rgb="FFFF555A"/>
      </dataBar>
      <extLst>
        <ext xmlns:x14="http://schemas.microsoft.com/office/spreadsheetml/2009/9/main" uri="{B025F937-C7B1-47D3-B67F-A62EFF666E3E}">
          <x14:id>{C73FBDD6-B725-4AE0-ACEF-EFEC51BC8D81}</x14:id>
        </ext>
      </extLst>
    </cfRule>
  </conditionalFormatting>
  <conditionalFormatting sqref="K46">
    <cfRule type="dataBar" priority="24">
      <dataBar>
        <cfvo type="min"/>
        <cfvo type="max"/>
        <color theme="7" tint="0.39997558519241921"/>
      </dataBar>
      <extLst>
        <ext xmlns:x14="http://schemas.microsoft.com/office/spreadsheetml/2009/9/main" uri="{B025F937-C7B1-47D3-B67F-A62EFF666E3E}">
          <x14:id>{7D998382-095B-47CF-B241-4291A46C3368}</x14:id>
        </ext>
      </extLst>
    </cfRule>
  </conditionalFormatting>
  <conditionalFormatting sqref="L46">
    <cfRule type="dataBar" priority="23">
      <dataBar>
        <cfvo type="min"/>
        <cfvo type="max"/>
        <color theme="3" tint="0.39997558519241921"/>
      </dataBar>
      <extLst>
        <ext xmlns:x14="http://schemas.microsoft.com/office/spreadsheetml/2009/9/main" uri="{B025F937-C7B1-47D3-B67F-A62EFF666E3E}">
          <x14:id>{CB84E4B0-51A3-495B-ADA7-248EB2BCF8C6}</x14:id>
        </ext>
      </extLst>
    </cfRule>
  </conditionalFormatting>
  <conditionalFormatting sqref="L46">
    <cfRule type="dataBar" priority="19">
      <dataBar>
        <cfvo type="min"/>
        <cfvo type="max"/>
        <color rgb="FF63C384"/>
      </dataBar>
      <extLst>
        <ext xmlns:x14="http://schemas.microsoft.com/office/spreadsheetml/2009/9/main" uri="{B025F937-C7B1-47D3-B67F-A62EFF666E3E}">
          <x14:id>{12FEF782-A7E9-431D-9C49-03D67BA1A6BB}</x14:id>
        </ext>
      </extLst>
    </cfRule>
  </conditionalFormatting>
  <conditionalFormatting sqref="K47">
    <cfRule type="dataBar" priority="18">
      <dataBar>
        <cfvo type="min"/>
        <cfvo type="max"/>
        <color rgb="FFFF555A"/>
      </dataBar>
      <extLst>
        <ext xmlns:x14="http://schemas.microsoft.com/office/spreadsheetml/2009/9/main" uri="{B025F937-C7B1-47D3-B67F-A62EFF666E3E}">
          <x14:id>{0CC247C5-29BE-49F7-912D-617315211ACD}</x14:id>
        </ext>
      </extLst>
    </cfRule>
  </conditionalFormatting>
  <conditionalFormatting sqref="K47">
    <cfRule type="dataBar" priority="17">
      <dataBar>
        <cfvo type="min"/>
        <cfvo type="max"/>
        <color theme="7" tint="0.39997558519241921"/>
      </dataBar>
      <extLst>
        <ext xmlns:x14="http://schemas.microsoft.com/office/spreadsheetml/2009/9/main" uri="{B025F937-C7B1-47D3-B67F-A62EFF666E3E}">
          <x14:id>{F329B84E-33AA-49A1-B531-A18F17151D66}</x14:id>
        </ext>
      </extLst>
    </cfRule>
  </conditionalFormatting>
  <conditionalFormatting sqref="I47 L47">
    <cfRule type="dataBar" priority="16">
      <dataBar>
        <cfvo type="min"/>
        <cfvo type="max"/>
        <color theme="3" tint="0.39997558519241921"/>
      </dataBar>
      <extLst>
        <ext xmlns:x14="http://schemas.microsoft.com/office/spreadsheetml/2009/9/main" uri="{B025F937-C7B1-47D3-B67F-A62EFF666E3E}">
          <x14:id>{349734BE-0ECA-4130-A7DB-6B79C28163BF}</x14:id>
        </ext>
      </extLst>
    </cfRule>
  </conditionalFormatting>
  <conditionalFormatting sqref="J47">
    <cfRule type="dataBar" priority="14">
      <dataBar>
        <cfvo type="min"/>
        <cfvo type="max"/>
        <color rgb="FFFF555A"/>
      </dataBar>
      <extLst>
        <ext xmlns:x14="http://schemas.microsoft.com/office/spreadsheetml/2009/9/main" uri="{B025F937-C7B1-47D3-B67F-A62EFF666E3E}">
          <x14:id>{493D6DEC-34D9-491F-B462-B8B53E383EEE}</x14:id>
        </ext>
      </extLst>
    </cfRule>
  </conditionalFormatting>
  <conditionalFormatting sqref="J47">
    <cfRule type="dataBar" priority="13">
      <dataBar>
        <cfvo type="min"/>
        <cfvo type="max"/>
        <color theme="5" tint="0.39997558519241921"/>
      </dataBar>
      <extLst>
        <ext xmlns:x14="http://schemas.microsoft.com/office/spreadsheetml/2009/9/main" uri="{B025F937-C7B1-47D3-B67F-A62EFF666E3E}">
          <x14:id>{E1EC8777-5BCD-4364-8B8E-A9A33E4A376C}</x14:id>
        </ext>
      </extLst>
    </cfRule>
  </conditionalFormatting>
  <conditionalFormatting sqref="L47">
    <cfRule type="dataBar" priority="12">
      <dataBar>
        <cfvo type="min"/>
        <cfvo type="max"/>
        <color rgb="FF63C384"/>
      </dataBar>
      <extLst>
        <ext xmlns:x14="http://schemas.microsoft.com/office/spreadsheetml/2009/9/main" uri="{B025F937-C7B1-47D3-B67F-A62EFF666E3E}">
          <x14:id>{3A71E207-9884-4DF5-98DB-9FBDD8C2EDD1}</x14:id>
        </ext>
      </extLst>
    </cfRule>
  </conditionalFormatting>
  <conditionalFormatting sqref="K48">
    <cfRule type="dataBar" priority="11">
      <dataBar>
        <cfvo type="min"/>
        <cfvo type="max"/>
        <color rgb="FFFF555A"/>
      </dataBar>
      <extLst>
        <ext xmlns:x14="http://schemas.microsoft.com/office/spreadsheetml/2009/9/main" uri="{B025F937-C7B1-47D3-B67F-A62EFF666E3E}">
          <x14:id>{D622A9ED-4565-4129-A60A-34ABC2125CAF}</x14:id>
        </ext>
      </extLst>
    </cfRule>
  </conditionalFormatting>
  <conditionalFormatting sqref="K48">
    <cfRule type="dataBar" priority="10">
      <dataBar>
        <cfvo type="min"/>
        <cfvo type="max"/>
        <color theme="7" tint="0.39997558519241921"/>
      </dataBar>
      <extLst>
        <ext xmlns:x14="http://schemas.microsoft.com/office/spreadsheetml/2009/9/main" uri="{B025F937-C7B1-47D3-B67F-A62EFF666E3E}">
          <x14:id>{DE23DFA2-14B0-48C1-9D4D-62C8F0C36CED}</x14:id>
        </ext>
      </extLst>
    </cfRule>
  </conditionalFormatting>
  <conditionalFormatting sqref="L48 I48">
    <cfRule type="dataBar" priority="9">
      <dataBar>
        <cfvo type="min"/>
        <cfvo type="max"/>
        <color theme="3" tint="0.39997558519241921"/>
      </dataBar>
      <extLst>
        <ext xmlns:x14="http://schemas.microsoft.com/office/spreadsheetml/2009/9/main" uri="{B025F937-C7B1-47D3-B67F-A62EFF666E3E}">
          <x14:id>{19C41E2A-FA4B-4A33-B632-518200CEB6DC}</x14:id>
        </ext>
      </extLst>
    </cfRule>
  </conditionalFormatting>
  <conditionalFormatting sqref="J48">
    <cfRule type="dataBar" priority="7">
      <dataBar>
        <cfvo type="min"/>
        <cfvo type="max"/>
        <color rgb="FFFF555A"/>
      </dataBar>
      <extLst>
        <ext xmlns:x14="http://schemas.microsoft.com/office/spreadsheetml/2009/9/main" uri="{B025F937-C7B1-47D3-B67F-A62EFF666E3E}">
          <x14:id>{F859DD93-1C1A-40C9-BD52-11268DECE877}</x14:id>
        </ext>
      </extLst>
    </cfRule>
  </conditionalFormatting>
  <conditionalFormatting sqref="J48">
    <cfRule type="dataBar" priority="6">
      <dataBar>
        <cfvo type="min"/>
        <cfvo type="max"/>
        <color theme="5" tint="0.39997558519241921"/>
      </dataBar>
      <extLst>
        <ext xmlns:x14="http://schemas.microsoft.com/office/spreadsheetml/2009/9/main" uri="{B025F937-C7B1-47D3-B67F-A62EFF666E3E}">
          <x14:id>{228961E4-DE99-4D6C-B992-1FFB042293F8}</x14:id>
        </ext>
      </extLst>
    </cfRule>
  </conditionalFormatting>
  <conditionalFormatting sqref="L48">
    <cfRule type="dataBar" priority="5">
      <dataBar>
        <cfvo type="min"/>
        <cfvo type="max"/>
        <color rgb="FF63C384"/>
      </dataBar>
      <extLst>
        <ext xmlns:x14="http://schemas.microsoft.com/office/spreadsheetml/2009/9/main" uri="{B025F937-C7B1-47D3-B67F-A62EFF666E3E}">
          <x14:id>{26D578D3-47AA-4A7B-BA19-1B4659BCFDF0}</x14:id>
        </ext>
      </extLst>
    </cfRule>
  </conditionalFormatting>
  <conditionalFormatting sqref="M43:M46 M41:N41 P40:P42 O42 N43:N44">
    <cfRule type="dataBar" priority="78">
      <dataBar>
        <cfvo type="min"/>
        <cfvo type="max"/>
        <color rgb="FFFF555A"/>
      </dataBar>
      <extLst>
        <ext xmlns:x14="http://schemas.microsoft.com/office/spreadsheetml/2009/9/main" uri="{B025F937-C7B1-47D3-B67F-A62EFF666E3E}">
          <x14:id>{EC583564-226B-453B-8D0E-93F2BEC88EA0}</x14:id>
        </ext>
      </extLst>
    </cfRule>
  </conditionalFormatting>
  <conditionalFormatting sqref="I46">
    <cfRule type="dataBar" priority="4">
      <dataBar>
        <cfvo type="min"/>
        <cfvo type="max"/>
        <color theme="3" tint="0.39997558519241921"/>
      </dataBar>
      <extLst>
        <ext xmlns:x14="http://schemas.microsoft.com/office/spreadsheetml/2009/9/main" uri="{B025F937-C7B1-47D3-B67F-A62EFF666E3E}">
          <x14:id>{CBFC228A-65AB-4436-BABC-C859741F39C5}</x14:id>
        </ext>
      </extLst>
    </cfRule>
  </conditionalFormatting>
  <conditionalFormatting sqref="J46">
    <cfRule type="dataBar" priority="3">
      <dataBar>
        <cfvo type="min"/>
        <cfvo type="max"/>
        <color rgb="FFFF555A"/>
      </dataBar>
      <extLst>
        <ext xmlns:x14="http://schemas.microsoft.com/office/spreadsheetml/2009/9/main" uri="{B025F937-C7B1-47D3-B67F-A62EFF666E3E}">
          <x14:id>{86DF1A4B-9EA9-47C1-9EE9-A2B1DE761813}</x14:id>
        </ext>
      </extLst>
    </cfRule>
  </conditionalFormatting>
  <conditionalFormatting sqref="J46">
    <cfRule type="dataBar" priority="2">
      <dataBar>
        <cfvo type="min"/>
        <cfvo type="max"/>
        <color theme="5" tint="0.39997558519241921"/>
      </dataBar>
      <extLst>
        <ext xmlns:x14="http://schemas.microsoft.com/office/spreadsheetml/2009/9/main" uri="{B025F937-C7B1-47D3-B67F-A62EFF666E3E}">
          <x14:id>{BFDC932A-C3D7-47FE-8BF2-72DF1608E684}</x14:id>
        </ext>
      </extLst>
    </cfRule>
  </conditionalFormatting>
  <conditionalFormatting sqref="K35:K39">
    <cfRule type="dataBar" priority="1">
      <dataBar>
        <cfvo type="min"/>
        <cfvo type="max"/>
        <color rgb="FF63C384"/>
      </dataBar>
      <extLst>
        <ext xmlns:x14="http://schemas.microsoft.com/office/spreadsheetml/2009/9/main" uri="{B025F937-C7B1-47D3-B67F-A62EFF666E3E}">
          <x14:id>{654AED0D-B617-4BD6-B969-FD52DB0FC31A}</x14:id>
        </ext>
      </extLst>
    </cfRule>
  </conditionalFormatting>
  <pageMargins left="0.25" right="0.25" top="0.75" bottom="0.75" header="0.3" footer="0.3"/>
  <pageSetup scale="5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98B4568C-D238-4697-B5AB-52F68D9E47D4}">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O43:O44 K44 O41 Q40:Q42</xm:sqref>
        </x14:conditionalFormatting>
        <x14:conditionalFormatting xmlns:xm="http://schemas.microsoft.com/office/excel/2006/main">
          <x14:cfRule type="dataBar" id="{B2E34663-1A0C-4448-9E7A-A40443770796}">
            <x14:dataBar minLength="0" maxLength="100" border="1" negativeBarBorderColorSameAsPositive="0">
              <x14:cfvo type="autoMin"/>
              <x14:cfvo type="autoMax"/>
              <x14:borderColor theme="3" tint="0.79998168889431442"/>
              <x14:negativeFillColor rgb="FFFF0000"/>
              <x14:negativeBorderColor rgb="FFFF0000"/>
              <x14:axisColor rgb="FF000000"/>
            </x14:dataBar>
          </x14:cfRule>
          <xm:sqref>O43:O44 K44 O41 Q40:Q42</xm:sqref>
        </x14:conditionalFormatting>
        <x14:conditionalFormatting xmlns:xm="http://schemas.microsoft.com/office/excel/2006/main">
          <x14:cfRule type="dataBar" id="{A1D1BA05-FC00-492D-894C-2326560D570C}">
            <x14:dataBar minLength="0" maxLength="100" border="1" negativeBarBorderColorSameAsPositive="0">
              <x14:cfvo type="autoMin"/>
              <x14:cfvo type="autoMax"/>
              <x14:borderColor rgb="FFFF555A"/>
              <x14:negativeFillColor rgb="FFFF0000"/>
              <x14:negativeBorderColor rgb="FFFF0000"/>
              <x14:axisColor rgb="FF000000"/>
            </x14:dataBar>
          </x14:cfRule>
          <xm:sqref>K40:K41 I35:I39</xm:sqref>
        </x14:conditionalFormatting>
        <x14:conditionalFormatting xmlns:xm="http://schemas.microsoft.com/office/excel/2006/main">
          <x14:cfRule type="dataBar" id="{1A3771C7-B3DB-477C-AA2E-C45AFF1110BF}">
            <x14:dataBar minLength="0" maxLength="100" border="1" negativeBarBorderColorSameAsPositive="0">
              <x14:cfvo type="autoMin"/>
              <x14:cfvo type="autoMax"/>
              <x14:borderColor rgb="FF008AEF"/>
              <x14:negativeFillColor rgb="FFFF0000"/>
              <x14:negativeBorderColor rgb="FFFF0000"/>
              <x14:axisColor rgb="FF000000"/>
            </x14:dataBar>
          </x14:cfRule>
          <xm:sqref>L40:L41</xm:sqref>
        </x14:conditionalFormatting>
        <x14:conditionalFormatting xmlns:xm="http://schemas.microsoft.com/office/excel/2006/main">
          <x14:cfRule type="dataBar" id="{26169381-BA84-47C9-A1D3-E067538748AF}">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L43:L44 N42 I44</xm:sqref>
        </x14:conditionalFormatting>
        <x14:conditionalFormatting xmlns:xm="http://schemas.microsoft.com/office/excel/2006/main">
          <x14:cfRule type="dataBar" id="{916E518B-CCF4-4AC0-AB54-533BB9806F5F}">
            <x14:dataBar minLength="0" maxLength="100" border="1" negativeBarBorderColorSameAsPositive="0">
              <x14:cfvo type="autoMin"/>
              <x14:cfvo type="autoMax"/>
              <x14:borderColor rgb="FFFF555A"/>
              <x14:negativeFillColor rgb="FFFF0000"/>
              <x14:negativeBorderColor rgb="FFFF0000"/>
              <x14:axisColor rgb="FF000000"/>
            </x14:dataBar>
          </x14:cfRule>
          <xm:sqref>I39</xm:sqref>
        </x14:conditionalFormatting>
        <x14:conditionalFormatting xmlns:xm="http://schemas.microsoft.com/office/excel/2006/main">
          <x14:cfRule type="dataBar" id="{25C40BAB-8A28-4E4E-BA12-72771D07C431}">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J35:J39</xm:sqref>
        </x14:conditionalFormatting>
        <x14:conditionalFormatting xmlns:xm="http://schemas.microsoft.com/office/excel/2006/main">
          <x14:cfRule type="dataBar" id="{127B47D2-B855-4C91-9F29-81256087DBDA}">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J44</xm:sqref>
        </x14:conditionalFormatting>
        <x14:conditionalFormatting xmlns:xm="http://schemas.microsoft.com/office/excel/2006/main">
          <x14:cfRule type="dataBar" id="{B1642072-C9C4-4E46-A2AA-AF6E53F05B19}">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J44</xm:sqref>
        </x14:conditionalFormatting>
        <x14:conditionalFormatting xmlns:xm="http://schemas.microsoft.com/office/excel/2006/main">
          <x14:cfRule type="dataBar" id="{EF7365B9-21BE-4A61-BA06-609B82E47F61}">
            <x14:dataBar minLength="0" maxLength="100" gradient="0">
              <x14:cfvo type="autoMin"/>
              <x14:cfvo type="autoMax"/>
              <x14:negativeFillColor rgb="FFFF0000"/>
              <x14:axisColor rgb="FF000000"/>
            </x14:dataBar>
          </x14:cfRule>
          <xm:sqref>L44</xm:sqref>
        </x14:conditionalFormatting>
        <x14:conditionalFormatting xmlns:xm="http://schemas.microsoft.com/office/excel/2006/main">
          <x14:cfRule type="dataBar" id="{86BD6166-A00C-4591-BC82-038236789AEA}">
            <x14:dataBar minLength="0" maxLength="100" border="1" negativeBarBorderColorSameAsPositive="0">
              <x14:cfvo type="autoMin"/>
              <x14:cfvo type="autoMax"/>
              <x14:borderColor rgb="FF63C384"/>
              <x14:negativeFillColor rgb="FFFF0000"/>
              <x14:negativeBorderColor rgb="FFFF0000"/>
              <x14:axisColor rgb="FF000000"/>
            </x14:dataBar>
          </x14:cfRule>
          <xm:sqref>I40:I41</xm:sqref>
        </x14:conditionalFormatting>
        <x14:conditionalFormatting xmlns:xm="http://schemas.microsoft.com/office/excel/2006/main">
          <x14:cfRule type="dataBar" id="{E8BDEDCF-A3CE-4BA6-A4A8-17DE9FC9ECE9}">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J40:J41</xm:sqref>
        </x14:conditionalFormatting>
        <x14:conditionalFormatting xmlns:xm="http://schemas.microsoft.com/office/excel/2006/main">
          <x14:cfRule type="dataBar" id="{2E5C9274-6D11-43E9-9D24-705ABED6AF5B}">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K45</xm:sqref>
        </x14:conditionalFormatting>
        <x14:conditionalFormatting xmlns:xm="http://schemas.microsoft.com/office/excel/2006/main">
          <x14:cfRule type="dataBar" id="{58B50B5D-A535-4800-B92F-B00001CDB3CE}">
            <x14:dataBar minLength="0" maxLength="100" border="1" negativeBarBorderColorSameAsPositive="0">
              <x14:cfvo type="autoMin"/>
              <x14:cfvo type="autoMax"/>
              <x14:borderColor theme="3" tint="0.79998168889431442"/>
              <x14:negativeFillColor rgb="FFFF0000"/>
              <x14:negativeBorderColor rgb="FFFF0000"/>
              <x14:axisColor rgb="FF000000"/>
            </x14:dataBar>
          </x14:cfRule>
          <xm:sqref>K45</xm:sqref>
        </x14:conditionalFormatting>
        <x14:conditionalFormatting xmlns:xm="http://schemas.microsoft.com/office/excel/2006/main">
          <x14:cfRule type="dataBar" id="{FF403E2F-95C6-4F13-845B-B0FEFC2A913A}">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L45 I45</xm:sqref>
        </x14:conditionalFormatting>
        <x14:conditionalFormatting xmlns:xm="http://schemas.microsoft.com/office/excel/2006/main">
          <x14:cfRule type="dataBar" id="{BE55B593-8825-463F-9473-AE602F4C1EC3}">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J45</xm:sqref>
        </x14:conditionalFormatting>
        <x14:conditionalFormatting xmlns:xm="http://schemas.microsoft.com/office/excel/2006/main">
          <x14:cfRule type="dataBar" id="{41045C3B-A17D-4805-8C9F-B4382444AC1A}">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J45</xm:sqref>
        </x14:conditionalFormatting>
        <x14:conditionalFormatting xmlns:xm="http://schemas.microsoft.com/office/excel/2006/main">
          <x14:cfRule type="dataBar" id="{E9F1F747-E2DB-40F2-9B59-79C1B0E65D51}">
            <x14:dataBar minLength="0" maxLength="100" gradient="0">
              <x14:cfvo type="autoMin"/>
              <x14:cfvo type="autoMax"/>
              <x14:negativeFillColor rgb="FFFF0000"/>
              <x14:axisColor rgb="FF000000"/>
            </x14:dataBar>
          </x14:cfRule>
          <xm:sqref>L45</xm:sqref>
        </x14:conditionalFormatting>
        <x14:conditionalFormatting xmlns:xm="http://schemas.microsoft.com/office/excel/2006/main">
          <x14:cfRule type="dataBar" id="{C73FBDD6-B725-4AE0-ACEF-EFEC51BC8D81}">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K46</xm:sqref>
        </x14:conditionalFormatting>
        <x14:conditionalFormatting xmlns:xm="http://schemas.microsoft.com/office/excel/2006/main">
          <x14:cfRule type="dataBar" id="{7D998382-095B-47CF-B241-4291A46C3368}">
            <x14:dataBar minLength="0" maxLength="100" border="1" negativeBarBorderColorSameAsPositive="0">
              <x14:cfvo type="autoMin"/>
              <x14:cfvo type="autoMax"/>
              <x14:borderColor theme="3" tint="0.79998168889431442"/>
              <x14:negativeFillColor rgb="FFFF0000"/>
              <x14:negativeBorderColor rgb="FFFF0000"/>
              <x14:axisColor rgb="FF000000"/>
            </x14:dataBar>
          </x14:cfRule>
          <xm:sqref>K46</xm:sqref>
        </x14:conditionalFormatting>
        <x14:conditionalFormatting xmlns:xm="http://schemas.microsoft.com/office/excel/2006/main">
          <x14:cfRule type="dataBar" id="{CB84E4B0-51A3-495B-ADA7-248EB2BCF8C6}">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L46</xm:sqref>
        </x14:conditionalFormatting>
        <x14:conditionalFormatting xmlns:xm="http://schemas.microsoft.com/office/excel/2006/main">
          <x14:cfRule type="dataBar" id="{12FEF782-A7E9-431D-9C49-03D67BA1A6BB}">
            <x14:dataBar minLength="0" maxLength="100" gradient="0">
              <x14:cfvo type="autoMin"/>
              <x14:cfvo type="autoMax"/>
              <x14:negativeFillColor rgb="FFFF0000"/>
              <x14:axisColor rgb="FF000000"/>
            </x14:dataBar>
          </x14:cfRule>
          <xm:sqref>L46</xm:sqref>
        </x14:conditionalFormatting>
        <x14:conditionalFormatting xmlns:xm="http://schemas.microsoft.com/office/excel/2006/main">
          <x14:cfRule type="dataBar" id="{0CC247C5-29BE-49F7-912D-617315211ACD}">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K47</xm:sqref>
        </x14:conditionalFormatting>
        <x14:conditionalFormatting xmlns:xm="http://schemas.microsoft.com/office/excel/2006/main">
          <x14:cfRule type="dataBar" id="{F329B84E-33AA-49A1-B531-A18F17151D66}">
            <x14:dataBar minLength="0" maxLength="100" border="1" negativeBarBorderColorSameAsPositive="0">
              <x14:cfvo type="autoMin"/>
              <x14:cfvo type="autoMax"/>
              <x14:borderColor theme="3" tint="0.79998168889431442"/>
              <x14:negativeFillColor rgb="FFFF0000"/>
              <x14:negativeBorderColor rgb="FFFF0000"/>
              <x14:axisColor rgb="FF000000"/>
            </x14:dataBar>
          </x14:cfRule>
          <xm:sqref>K47</xm:sqref>
        </x14:conditionalFormatting>
        <x14:conditionalFormatting xmlns:xm="http://schemas.microsoft.com/office/excel/2006/main">
          <x14:cfRule type="dataBar" id="{349734BE-0ECA-4130-A7DB-6B79C28163BF}">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I47 L47</xm:sqref>
        </x14:conditionalFormatting>
        <x14:conditionalFormatting xmlns:xm="http://schemas.microsoft.com/office/excel/2006/main">
          <x14:cfRule type="dataBar" id="{493D6DEC-34D9-491F-B462-B8B53E383EEE}">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J47</xm:sqref>
        </x14:conditionalFormatting>
        <x14:conditionalFormatting xmlns:xm="http://schemas.microsoft.com/office/excel/2006/main">
          <x14:cfRule type="dataBar" id="{E1EC8777-5BCD-4364-8B8E-A9A33E4A376C}">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J47</xm:sqref>
        </x14:conditionalFormatting>
        <x14:conditionalFormatting xmlns:xm="http://schemas.microsoft.com/office/excel/2006/main">
          <x14:cfRule type="dataBar" id="{3A71E207-9884-4DF5-98DB-9FBDD8C2EDD1}">
            <x14:dataBar minLength="0" maxLength="100" gradient="0">
              <x14:cfvo type="autoMin"/>
              <x14:cfvo type="autoMax"/>
              <x14:negativeFillColor rgb="FFFF0000"/>
              <x14:axisColor rgb="FF000000"/>
            </x14:dataBar>
          </x14:cfRule>
          <xm:sqref>L47</xm:sqref>
        </x14:conditionalFormatting>
        <x14:conditionalFormatting xmlns:xm="http://schemas.microsoft.com/office/excel/2006/main">
          <x14:cfRule type="dataBar" id="{D622A9ED-4565-4129-A60A-34ABC2125CAF}">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K48</xm:sqref>
        </x14:conditionalFormatting>
        <x14:conditionalFormatting xmlns:xm="http://schemas.microsoft.com/office/excel/2006/main">
          <x14:cfRule type="dataBar" id="{DE23DFA2-14B0-48C1-9D4D-62C8F0C36CED}">
            <x14:dataBar minLength="0" maxLength="100" border="1" negativeBarBorderColorSameAsPositive="0">
              <x14:cfvo type="autoMin"/>
              <x14:cfvo type="autoMax"/>
              <x14:borderColor theme="3" tint="0.79998168889431442"/>
              <x14:negativeFillColor rgb="FFFF0000"/>
              <x14:negativeBorderColor rgb="FFFF0000"/>
              <x14:axisColor rgb="FF000000"/>
            </x14:dataBar>
          </x14:cfRule>
          <xm:sqref>K48</xm:sqref>
        </x14:conditionalFormatting>
        <x14:conditionalFormatting xmlns:xm="http://schemas.microsoft.com/office/excel/2006/main">
          <x14:cfRule type="dataBar" id="{19C41E2A-FA4B-4A33-B632-518200CEB6DC}">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L48 I48</xm:sqref>
        </x14:conditionalFormatting>
        <x14:conditionalFormatting xmlns:xm="http://schemas.microsoft.com/office/excel/2006/main">
          <x14:cfRule type="dataBar" id="{F859DD93-1C1A-40C9-BD52-11268DECE877}">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J48</xm:sqref>
        </x14:conditionalFormatting>
        <x14:conditionalFormatting xmlns:xm="http://schemas.microsoft.com/office/excel/2006/main">
          <x14:cfRule type="dataBar" id="{228961E4-DE99-4D6C-B992-1FFB042293F8}">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J48</xm:sqref>
        </x14:conditionalFormatting>
        <x14:conditionalFormatting xmlns:xm="http://schemas.microsoft.com/office/excel/2006/main">
          <x14:cfRule type="dataBar" id="{26D578D3-47AA-4A7B-BA19-1B4659BCFDF0}">
            <x14:dataBar minLength="0" maxLength="100" gradient="0">
              <x14:cfvo type="autoMin"/>
              <x14:cfvo type="autoMax"/>
              <x14:negativeFillColor rgb="FFFF0000"/>
              <x14:axisColor rgb="FF000000"/>
            </x14:dataBar>
          </x14:cfRule>
          <xm:sqref>L48</xm:sqref>
        </x14:conditionalFormatting>
        <x14:conditionalFormatting xmlns:xm="http://schemas.microsoft.com/office/excel/2006/main">
          <x14:cfRule type="dataBar" id="{EC583564-226B-453B-8D0E-93F2BEC88EA0}">
            <x14:dataBar minLength="0" maxLength="100" border="1" negativeBarBorderColorSameAsPositive="0">
              <x14:cfvo type="autoMin"/>
              <x14:cfvo type="autoMax"/>
              <x14:borderColor rgb="FFFF555A"/>
              <x14:negativeFillColor rgb="FFFF0000"/>
              <x14:negativeBorderColor rgb="FFFF0000"/>
              <x14:axisColor rgb="FF000000"/>
            </x14:dataBar>
          </x14:cfRule>
          <xm:sqref>M43:M46 M41:N41 P40:P42 O42 N43:N44</xm:sqref>
        </x14:conditionalFormatting>
        <x14:conditionalFormatting xmlns:xm="http://schemas.microsoft.com/office/excel/2006/main">
          <x14:cfRule type="dataBar" id="{CBFC228A-65AB-4436-BABC-C859741F39C5}">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I46</xm:sqref>
        </x14:conditionalFormatting>
        <x14:conditionalFormatting xmlns:xm="http://schemas.microsoft.com/office/excel/2006/main">
          <x14:cfRule type="dataBar" id="{86DF1A4B-9EA9-47C1-9EE9-A2B1DE761813}">
            <x14:dataBar minLength="0" maxLength="100" border="1" negativeBarBorderColorSameAsPositive="0">
              <x14:cfvo type="autoMin"/>
              <x14:cfvo type="autoMax"/>
              <x14:borderColor theme="5" tint="0.39997558519241921"/>
              <x14:negativeFillColor rgb="FFFF0000"/>
              <x14:negativeBorderColor rgb="FFFF0000"/>
              <x14:axisColor rgb="FF000000"/>
            </x14:dataBar>
          </x14:cfRule>
          <xm:sqref>J46</xm:sqref>
        </x14:conditionalFormatting>
        <x14:conditionalFormatting xmlns:xm="http://schemas.microsoft.com/office/excel/2006/main">
          <x14:cfRule type="dataBar" id="{BFDC932A-C3D7-47FE-8BF2-72DF1608E684}">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J46</xm:sqref>
        </x14:conditionalFormatting>
        <x14:conditionalFormatting xmlns:xm="http://schemas.microsoft.com/office/excel/2006/main">
          <x14:cfRule type="dataBar" id="{654AED0D-B617-4BD6-B969-FD52DB0FC31A}">
            <x14:dataBar minLength="0" maxLength="100" gradient="0">
              <x14:cfvo type="autoMin"/>
              <x14:cfvo type="autoMax"/>
              <x14:negativeFillColor rgb="FFFF0000"/>
              <x14:axisColor rgb="FF000000"/>
            </x14:dataBar>
          </x14:cfRule>
          <xm:sqref>K35:K39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N52"/>
  <sheetViews>
    <sheetView showGridLines="0" zoomScale="70" zoomScaleNormal="70" workbookViewId="0">
      <selection activeCell="I30" sqref="I30:I40"/>
    </sheetView>
  </sheetViews>
  <sheetFormatPr defaultRowHeight="14.25" x14ac:dyDescent="0.2"/>
  <cols>
    <col min="1" max="1" width="3.375" customWidth="1"/>
    <col min="2" max="2" width="18.625" customWidth="1"/>
    <col min="3" max="3" width="23.5" customWidth="1"/>
    <col min="4" max="4" width="18.625" customWidth="1"/>
    <col min="5" max="5" width="13.375" customWidth="1"/>
    <col min="6" max="6" width="16.125" customWidth="1"/>
    <col min="7" max="7" width="13.5" customWidth="1"/>
    <col min="8" max="8" width="12.5" customWidth="1"/>
    <col min="9" max="9" width="16.625" customWidth="1"/>
    <col min="10" max="10" width="24.125" customWidth="1"/>
    <col min="11" max="12" width="20" customWidth="1"/>
    <col min="13" max="13" width="22.875" customWidth="1"/>
    <col min="14" max="14" width="13.125" customWidth="1"/>
    <col min="15" max="15" width="1.875" customWidth="1"/>
  </cols>
  <sheetData>
    <row r="1" spans="2:13" ht="21" thickBot="1" x14ac:dyDescent="0.35">
      <c r="B1" s="36" t="s">
        <v>209</v>
      </c>
      <c r="C1" s="4"/>
      <c r="D1" s="4"/>
      <c r="E1" s="3"/>
      <c r="F1" s="3"/>
      <c r="G1" s="3"/>
      <c r="H1" s="3"/>
      <c r="I1" s="3"/>
      <c r="J1" s="3"/>
      <c r="K1" s="3"/>
    </row>
    <row r="2" spans="2:13" ht="16.5" thickTop="1" thickBot="1" x14ac:dyDescent="0.3">
      <c r="B2" s="6"/>
      <c r="C2" s="6"/>
      <c r="D2" s="6"/>
      <c r="E2" s="7"/>
      <c r="F2" s="7"/>
      <c r="G2" s="7"/>
      <c r="H2" s="7"/>
      <c r="I2" s="7"/>
      <c r="J2" s="7"/>
      <c r="K2" s="7"/>
      <c r="L2" s="7"/>
      <c r="M2" s="7"/>
    </row>
    <row r="3" spans="2:13" ht="25.5" customHeight="1" thickBot="1" x14ac:dyDescent="0.25">
      <c r="B3" s="49" t="s">
        <v>5</v>
      </c>
      <c r="C3" s="50" t="s">
        <v>70</v>
      </c>
      <c r="D3" s="51" t="s">
        <v>37</v>
      </c>
      <c r="E3" s="3"/>
      <c r="F3" s="3"/>
      <c r="G3" s="3"/>
      <c r="H3" s="3"/>
      <c r="I3" s="3"/>
      <c r="J3" s="3"/>
      <c r="K3" s="3"/>
      <c r="L3" s="3"/>
      <c r="M3" s="3"/>
    </row>
    <row r="4" spans="2:13" ht="15" x14ac:dyDescent="0.25">
      <c r="B4" s="4"/>
      <c r="C4" s="4"/>
      <c r="D4" s="4"/>
      <c r="E4" s="3"/>
      <c r="F4" s="3"/>
      <c r="G4" s="3"/>
      <c r="H4" s="3"/>
      <c r="I4" s="3"/>
      <c r="J4" s="3"/>
      <c r="K4" s="3"/>
    </row>
    <row r="5" spans="2:13" ht="15" x14ac:dyDescent="0.25">
      <c r="B5" s="4"/>
      <c r="C5" s="4"/>
      <c r="D5" s="4"/>
      <c r="E5" s="3"/>
      <c r="F5" s="3"/>
      <c r="G5" s="3"/>
      <c r="H5" s="3"/>
      <c r="I5" s="3"/>
      <c r="J5" s="3"/>
      <c r="K5" s="3"/>
    </row>
    <row r="6" spans="2:13" ht="15" x14ac:dyDescent="0.25">
      <c r="B6" s="4"/>
      <c r="C6" s="4"/>
      <c r="D6" s="4"/>
      <c r="E6" s="3"/>
      <c r="F6" s="3"/>
      <c r="G6" s="3"/>
      <c r="H6" s="3"/>
      <c r="I6" s="3"/>
      <c r="J6" s="3"/>
      <c r="K6" s="3"/>
    </row>
    <row r="7" spans="2:13" ht="15" x14ac:dyDescent="0.25">
      <c r="B7" s="4"/>
      <c r="C7" s="4"/>
      <c r="D7" s="4"/>
      <c r="E7" s="3"/>
      <c r="F7" s="3"/>
      <c r="G7" s="3"/>
      <c r="H7" s="3"/>
      <c r="I7" s="3"/>
      <c r="J7" s="3"/>
      <c r="K7" s="3"/>
    </row>
    <row r="8" spans="2:13" ht="15" x14ac:dyDescent="0.25">
      <c r="B8" s="4"/>
      <c r="C8" s="4"/>
      <c r="D8" s="4"/>
      <c r="E8" s="3"/>
      <c r="F8" s="3"/>
      <c r="G8" s="3"/>
      <c r="H8" s="3"/>
      <c r="I8" s="3"/>
      <c r="J8" s="3"/>
      <c r="K8" s="3"/>
    </row>
    <row r="9" spans="2:13" ht="15" x14ac:dyDescent="0.25">
      <c r="B9" s="4"/>
      <c r="C9" s="4"/>
      <c r="D9" s="4"/>
      <c r="E9" s="3"/>
      <c r="F9" s="3"/>
      <c r="G9" s="3"/>
      <c r="H9" s="3"/>
      <c r="I9" s="3"/>
      <c r="J9" s="3"/>
      <c r="K9" s="3"/>
    </row>
    <row r="10" spans="2:13" ht="15" x14ac:dyDescent="0.25">
      <c r="B10" s="4"/>
      <c r="C10" s="4"/>
      <c r="D10" s="4"/>
      <c r="E10" s="3"/>
      <c r="F10" s="3"/>
      <c r="G10" s="3"/>
      <c r="H10" s="3"/>
      <c r="I10" s="3"/>
      <c r="J10" s="3"/>
      <c r="K10" s="3"/>
    </row>
    <row r="11" spans="2:13" ht="15" x14ac:dyDescent="0.25">
      <c r="B11" s="4"/>
      <c r="C11" s="4"/>
      <c r="D11" s="4"/>
      <c r="E11" s="3"/>
      <c r="F11" s="3"/>
      <c r="G11" s="3"/>
      <c r="H11" s="3"/>
      <c r="I11" s="3"/>
      <c r="J11" s="3"/>
      <c r="K11" s="3"/>
    </row>
    <row r="12" spans="2:13" ht="15" x14ac:dyDescent="0.25">
      <c r="B12" s="4"/>
      <c r="C12" s="4"/>
      <c r="D12" s="4"/>
      <c r="E12" s="3"/>
      <c r="F12" s="3"/>
      <c r="G12" s="3"/>
      <c r="H12" s="3"/>
      <c r="I12" s="3"/>
      <c r="J12" s="3"/>
      <c r="K12" s="3"/>
    </row>
    <row r="13" spans="2:13" ht="15" x14ac:dyDescent="0.25">
      <c r="B13" s="4"/>
      <c r="C13" s="4"/>
      <c r="D13" s="4"/>
      <c r="E13" s="3"/>
      <c r="F13" s="3"/>
      <c r="G13" s="3"/>
      <c r="H13" s="3"/>
      <c r="I13" s="3"/>
      <c r="J13" s="3"/>
      <c r="K13" s="3"/>
    </row>
    <row r="14" spans="2:13" ht="15" x14ac:dyDescent="0.25">
      <c r="B14" s="4"/>
      <c r="C14" s="4"/>
      <c r="D14" s="4"/>
      <c r="E14" s="3"/>
      <c r="F14" s="3"/>
      <c r="G14" s="3"/>
      <c r="H14" s="3"/>
      <c r="I14" s="3"/>
      <c r="J14" s="3"/>
      <c r="K14" s="3"/>
    </row>
    <row r="15" spans="2:13" ht="15" x14ac:dyDescent="0.25">
      <c r="B15" s="4"/>
      <c r="C15" s="4"/>
      <c r="D15" s="4"/>
      <c r="E15" s="3"/>
      <c r="F15" s="3"/>
      <c r="G15" s="3"/>
      <c r="H15" s="3"/>
      <c r="I15" s="3"/>
      <c r="J15" s="3"/>
      <c r="K15" s="3"/>
    </row>
    <row r="16" spans="2:13" ht="15" x14ac:dyDescent="0.25">
      <c r="B16" s="4"/>
      <c r="C16" s="4"/>
      <c r="D16" s="4"/>
      <c r="E16" s="3"/>
      <c r="F16" s="3"/>
      <c r="G16" s="3"/>
      <c r="H16" s="3"/>
      <c r="I16" s="3"/>
      <c r="J16" s="3"/>
      <c r="K16" s="3"/>
    </row>
    <row r="17" spans="2:14" ht="15" x14ac:dyDescent="0.25">
      <c r="B17" s="4"/>
      <c r="C17" s="4"/>
      <c r="D17" s="4"/>
      <c r="E17" s="3"/>
      <c r="F17" s="3"/>
      <c r="G17" s="3"/>
      <c r="H17" s="3"/>
      <c r="I17" s="3"/>
      <c r="J17" s="3"/>
      <c r="K17" s="3"/>
    </row>
    <row r="18" spans="2:14" ht="15" x14ac:dyDescent="0.25">
      <c r="B18" s="4"/>
      <c r="C18" s="4"/>
      <c r="D18" s="4"/>
      <c r="E18" s="3"/>
      <c r="F18" s="3"/>
      <c r="G18" s="3"/>
      <c r="H18" s="3"/>
      <c r="I18" s="3"/>
      <c r="J18" s="3"/>
      <c r="K18" s="3"/>
    </row>
    <row r="19" spans="2:14" ht="15" x14ac:dyDescent="0.25">
      <c r="B19" s="4"/>
      <c r="C19" s="4"/>
      <c r="D19" s="4"/>
      <c r="E19" s="3"/>
      <c r="F19" s="3"/>
      <c r="G19" s="3"/>
      <c r="H19" s="3"/>
      <c r="I19" s="3"/>
      <c r="J19" s="3"/>
      <c r="K19" s="3"/>
    </row>
    <row r="20" spans="2:14" ht="15" x14ac:dyDescent="0.25">
      <c r="B20" s="4"/>
      <c r="C20" s="4"/>
      <c r="D20" s="4"/>
      <c r="E20" s="3"/>
      <c r="F20" s="3"/>
      <c r="G20" s="3"/>
      <c r="H20" s="3"/>
      <c r="I20" s="3"/>
      <c r="J20" s="3"/>
      <c r="K20" s="3"/>
    </row>
    <row r="21" spans="2:14" ht="15" x14ac:dyDescent="0.25">
      <c r="B21" s="4"/>
      <c r="C21" s="4"/>
      <c r="D21" s="4"/>
      <c r="E21" s="3"/>
      <c r="F21" s="3"/>
      <c r="G21" s="3"/>
      <c r="H21" s="3"/>
      <c r="I21" s="3"/>
      <c r="J21" s="3"/>
      <c r="K21" s="3"/>
    </row>
    <row r="22" spans="2:14" ht="15" x14ac:dyDescent="0.25">
      <c r="B22" s="4"/>
      <c r="C22" s="4"/>
      <c r="D22" s="4"/>
      <c r="E22" s="3"/>
      <c r="F22" s="3"/>
      <c r="G22" s="3"/>
      <c r="H22" s="3"/>
      <c r="I22" s="3"/>
      <c r="J22" s="3"/>
      <c r="K22" s="3"/>
    </row>
    <row r="23" spans="2:14" ht="15" x14ac:dyDescent="0.25">
      <c r="B23" s="4"/>
      <c r="C23" s="4"/>
      <c r="D23" s="4"/>
      <c r="E23" s="3"/>
      <c r="F23" s="3"/>
      <c r="G23" s="3"/>
      <c r="H23" s="3"/>
      <c r="I23" s="3"/>
      <c r="J23" s="3"/>
      <c r="K23" s="3"/>
    </row>
    <row r="24" spans="2:14" ht="15" x14ac:dyDescent="0.25">
      <c r="B24" s="4"/>
      <c r="C24" s="4"/>
      <c r="D24" s="4"/>
      <c r="E24" s="3"/>
      <c r="F24" s="3"/>
      <c r="G24" s="3"/>
      <c r="H24" s="3"/>
      <c r="I24" s="3"/>
      <c r="J24" s="3"/>
      <c r="K24" s="3"/>
    </row>
    <row r="25" spans="2:14" ht="15" x14ac:dyDescent="0.25">
      <c r="B25" s="4"/>
      <c r="C25" s="4"/>
      <c r="D25" s="4"/>
      <c r="E25" s="3"/>
      <c r="F25" s="3"/>
      <c r="G25" s="3"/>
      <c r="H25" s="3"/>
      <c r="I25" s="3"/>
      <c r="J25" s="3"/>
      <c r="K25" s="3"/>
    </row>
    <row r="26" spans="2:14" ht="15" x14ac:dyDescent="0.25">
      <c r="B26" s="4"/>
      <c r="C26" s="4"/>
      <c r="D26" s="4"/>
      <c r="E26" s="3"/>
      <c r="F26" s="3"/>
      <c r="G26" s="3"/>
      <c r="H26" s="3"/>
      <c r="I26" s="3"/>
      <c r="J26" s="3"/>
      <c r="K26" s="3"/>
    </row>
    <row r="27" spans="2:14" ht="15" x14ac:dyDescent="0.25">
      <c r="B27" s="4"/>
      <c r="C27" s="4"/>
      <c r="D27" s="4"/>
      <c r="E27" s="3"/>
      <c r="F27" s="3"/>
      <c r="G27" s="3"/>
      <c r="H27" s="3"/>
      <c r="I27" s="3"/>
      <c r="J27" s="3"/>
      <c r="K27" s="3"/>
    </row>
    <row r="29" spans="2:14" ht="54" x14ac:dyDescent="0.2">
      <c r="I29" s="192" t="s">
        <v>0</v>
      </c>
      <c r="J29" s="193" t="s">
        <v>60</v>
      </c>
      <c r="K29" s="193" t="s">
        <v>61</v>
      </c>
      <c r="L29" s="193" t="s">
        <v>62</v>
      </c>
      <c r="M29" s="193" t="s">
        <v>63</v>
      </c>
      <c r="N29" s="193" t="s">
        <v>64</v>
      </c>
    </row>
    <row r="30" spans="2:14" ht="24.95" customHeight="1" x14ac:dyDescent="0.2">
      <c r="I30" s="192" t="s">
        <v>212</v>
      </c>
      <c r="J30" s="246">
        <v>0</v>
      </c>
      <c r="K30" s="235">
        <v>0</v>
      </c>
      <c r="L30" s="245">
        <v>0</v>
      </c>
      <c r="M30" s="236" t="e">
        <f t="shared" ref="M30:M31" si="0">K30/J30</f>
        <v>#DIV/0!</v>
      </c>
      <c r="N30" s="247" t="e">
        <f t="shared" ref="N30:N31" si="1">K30/L30</f>
        <v>#DIV/0!</v>
      </c>
    </row>
    <row r="31" spans="2:14" ht="24.95" customHeight="1" x14ac:dyDescent="0.2">
      <c r="I31" s="192" t="s">
        <v>212</v>
      </c>
      <c r="J31" s="246">
        <v>0</v>
      </c>
      <c r="K31" s="235">
        <v>0</v>
      </c>
      <c r="L31" s="245">
        <v>0</v>
      </c>
      <c r="M31" s="236" t="e">
        <f t="shared" si="0"/>
        <v>#DIV/0!</v>
      </c>
      <c r="N31" s="247" t="e">
        <f t="shared" si="1"/>
        <v>#DIV/0!</v>
      </c>
    </row>
    <row r="32" spans="2:14" ht="24.95" customHeight="1" x14ac:dyDescent="0.2">
      <c r="I32" s="192" t="s">
        <v>212</v>
      </c>
      <c r="J32" s="246">
        <v>0</v>
      </c>
      <c r="K32" s="235">
        <v>0</v>
      </c>
      <c r="L32" s="245">
        <v>0</v>
      </c>
      <c r="M32" s="236" t="e">
        <f>K32/J32</f>
        <v>#DIV/0!</v>
      </c>
      <c r="N32" s="247" t="e">
        <f>K32/L32</f>
        <v>#DIV/0!</v>
      </c>
    </row>
    <row r="33" spans="2:14" ht="24.95" customHeight="1" x14ac:dyDescent="0.2">
      <c r="I33" s="192" t="s">
        <v>212</v>
      </c>
      <c r="J33" s="246">
        <v>0</v>
      </c>
      <c r="K33" s="235">
        <v>0</v>
      </c>
      <c r="L33" s="245">
        <v>0</v>
      </c>
      <c r="M33" s="236" t="e">
        <f t="shared" ref="M33:M40" si="2">K33/J33</f>
        <v>#DIV/0!</v>
      </c>
      <c r="N33" s="247" t="e">
        <f t="shared" ref="N33:N40" si="3">K33/L33</f>
        <v>#DIV/0!</v>
      </c>
    </row>
    <row r="34" spans="2:14" ht="24.95" customHeight="1" x14ac:dyDescent="0.2">
      <c r="I34" s="192" t="s">
        <v>212</v>
      </c>
      <c r="J34" s="246">
        <v>0</v>
      </c>
      <c r="K34" s="235">
        <v>0</v>
      </c>
      <c r="L34" s="245">
        <v>0</v>
      </c>
      <c r="M34" s="236" t="e">
        <f t="shared" si="2"/>
        <v>#DIV/0!</v>
      </c>
      <c r="N34" s="247" t="e">
        <f t="shared" si="3"/>
        <v>#DIV/0!</v>
      </c>
    </row>
    <row r="35" spans="2:14" ht="24.95" customHeight="1" x14ac:dyDescent="0.2">
      <c r="I35" s="192" t="s">
        <v>212</v>
      </c>
      <c r="J35" s="246">
        <v>0</v>
      </c>
      <c r="K35" s="235">
        <v>0</v>
      </c>
      <c r="L35" s="245">
        <v>0</v>
      </c>
      <c r="M35" s="236" t="e">
        <f t="shared" si="2"/>
        <v>#DIV/0!</v>
      </c>
      <c r="N35" s="247" t="e">
        <f t="shared" si="3"/>
        <v>#DIV/0!</v>
      </c>
    </row>
    <row r="36" spans="2:14" ht="24.95" customHeight="1" x14ac:dyDescent="0.2">
      <c r="I36" s="192" t="s">
        <v>212</v>
      </c>
      <c r="J36" s="246">
        <v>0</v>
      </c>
      <c r="K36" s="235">
        <v>0</v>
      </c>
      <c r="L36" s="245">
        <v>0</v>
      </c>
      <c r="M36" s="236" t="e">
        <f t="shared" si="2"/>
        <v>#DIV/0!</v>
      </c>
      <c r="N36" s="247" t="e">
        <f t="shared" si="3"/>
        <v>#DIV/0!</v>
      </c>
    </row>
    <row r="37" spans="2:14" ht="24.95" customHeight="1" x14ac:dyDescent="0.2">
      <c r="I37" s="192" t="s">
        <v>212</v>
      </c>
      <c r="J37" s="246">
        <v>0</v>
      </c>
      <c r="K37" s="235">
        <v>0</v>
      </c>
      <c r="L37" s="245">
        <v>0</v>
      </c>
      <c r="M37" s="236" t="e">
        <f t="shared" si="2"/>
        <v>#DIV/0!</v>
      </c>
      <c r="N37" s="247" t="e">
        <f t="shared" si="3"/>
        <v>#DIV/0!</v>
      </c>
    </row>
    <row r="38" spans="2:14" ht="24.95" customHeight="1" x14ac:dyDescent="0.2">
      <c r="I38" s="192" t="s">
        <v>212</v>
      </c>
      <c r="J38" s="246">
        <v>0</v>
      </c>
      <c r="K38" s="235">
        <v>0</v>
      </c>
      <c r="L38" s="245">
        <v>0</v>
      </c>
      <c r="M38" s="236" t="e">
        <f t="shared" si="2"/>
        <v>#DIV/0!</v>
      </c>
      <c r="N38" s="247" t="e">
        <f t="shared" si="3"/>
        <v>#DIV/0!</v>
      </c>
    </row>
    <row r="39" spans="2:14" ht="24.95" customHeight="1" x14ac:dyDescent="0.2">
      <c r="I39" s="192" t="s">
        <v>212</v>
      </c>
      <c r="J39" s="246">
        <v>0</v>
      </c>
      <c r="K39" s="235">
        <v>0</v>
      </c>
      <c r="L39" s="245">
        <v>0</v>
      </c>
      <c r="M39" s="236" t="e">
        <f t="shared" si="2"/>
        <v>#DIV/0!</v>
      </c>
      <c r="N39" s="247" t="e">
        <f t="shared" si="3"/>
        <v>#DIV/0!</v>
      </c>
    </row>
    <row r="40" spans="2:14" ht="24.95" customHeight="1" x14ac:dyDescent="0.2">
      <c r="I40" s="192" t="s">
        <v>212</v>
      </c>
      <c r="J40" s="246">
        <v>0</v>
      </c>
      <c r="K40" s="235">
        <v>0</v>
      </c>
      <c r="L40" s="245">
        <v>0</v>
      </c>
      <c r="M40" s="236" t="e">
        <f t="shared" si="2"/>
        <v>#DIV/0!</v>
      </c>
      <c r="N40" s="247" t="e">
        <f t="shared" si="3"/>
        <v>#DIV/0!</v>
      </c>
    </row>
    <row r="41" spans="2:14" ht="15" x14ac:dyDescent="0.25">
      <c r="I41" s="240" t="s">
        <v>192</v>
      </c>
      <c r="J41" s="57"/>
      <c r="K41" s="57"/>
      <c r="L41" s="57"/>
      <c r="M41" s="57"/>
      <c r="N41" s="57"/>
    </row>
    <row r="47" spans="2:14" x14ac:dyDescent="0.2">
      <c r="B47" s="108"/>
    </row>
    <row r="49" spans="2:2" x14ac:dyDescent="0.2">
      <c r="B49" s="108"/>
    </row>
    <row r="50" spans="2:2" x14ac:dyDescent="0.2">
      <c r="B50" s="108"/>
    </row>
    <row r="52" spans="2:2" x14ac:dyDescent="0.2">
      <c r="B52" s="108"/>
    </row>
  </sheetData>
  <conditionalFormatting sqref="M29">
    <cfRule type="dataBar" priority="6">
      <dataBar>
        <cfvo type="min"/>
        <cfvo type="max"/>
        <color rgb="FF008AEF"/>
      </dataBar>
      <extLst>
        <ext xmlns:x14="http://schemas.microsoft.com/office/spreadsheetml/2009/9/main" uri="{B025F937-C7B1-47D3-B67F-A62EFF666E3E}">
          <x14:id>{D3492DAC-A3F3-4DD1-956C-27A763B2670C}</x14:id>
        </ext>
      </extLst>
    </cfRule>
  </conditionalFormatting>
  <conditionalFormatting sqref="M30:M40">
    <cfRule type="dataBar" priority="5">
      <dataBar>
        <cfvo type="min"/>
        <cfvo type="max"/>
        <color rgb="FF63C384"/>
      </dataBar>
      <extLst>
        <ext xmlns:x14="http://schemas.microsoft.com/office/spreadsheetml/2009/9/main" uri="{B025F937-C7B1-47D3-B67F-A62EFF666E3E}">
          <x14:id>{434C6060-B8EC-48CB-89F2-6E478299C264}</x14:id>
        </ext>
      </extLst>
    </cfRule>
  </conditionalFormatting>
  <conditionalFormatting sqref="K30:K40">
    <cfRule type="dataBar" priority="4">
      <dataBar>
        <cfvo type="min"/>
        <cfvo type="max"/>
        <color rgb="FF638EC6"/>
      </dataBar>
      <extLst>
        <ext xmlns:x14="http://schemas.microsoft.com/office/spreadsheetml/2009/9/main" uri="{B025F937-C7B1-47D3-B67F-A62EFF666E3E}">
          <x14:id>{19613754-96AB-4F86-A9FC-C94C7B4606D3}</x14:id>
        </ext>
      </extLst>
    </cfRule>
  </conditionalFormatting>
  <conditionalFormatting sqref="J30:J40">
    <cfRule type="dataBar" priority="3">
      <dataBar>
        <cfvo type="min"/>
        <cfvo type="max"/>
        <color rgb="FFFFB628"/>
      </dataBar>
      <extLst>
        <ext xmlns:x14="http://schemas.microsoft.com/office/spreadsheetml/2009/9/main" uri="{B025F937-C7B1-47D3-B67F-A62EFF666E3E}">
          <x14:id>{C32C7014-C32A-431D-B0AE-404100CD3732}</x14:id>
        </ext>
      </extLst>
    </cfRule>
  </conditionalFormatting>
  <conditionalFormatting sqref="N30:N40">
    <cfRule type="dataBar" priority="1">
      <dataBar>
        <cfvo type="min"/>
        <cfvo type="max"/>
        <color rgb="FF008AEF"/>
      </dataBar>
      <extLst>
        <ext xmlns:x14="http://schemas.microsoft.com/office/spreadsheetml/2009/9/main" uri="{B025F937-C7B1-47D3-B67F-A62EFF666E3E}">
          <x14:id>{3D90A913-CCD3-4B9F-81DE-8FE244E81B33}</x14:id>
        </ext>
      </extLst>
    </cfRule>
  </conditionalFormatting>
  <pageMargins left="0.25" right="0.25" top="0.75" bottom="0.75" header="0.3" footer="0.3"/>
  <pageSetup scale="4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D3492DAC-A3F3-4DD1-956C-27A763B2670C}">
            <x14:dataBar minLength="0" maxLength="100" border="1" negativeBarBorderColorSameAsPositive="0">
              <x14:cfvo type="autoMin"/>
              <x14:cfvo type="autoMax"/>
              <x14:borderColor rgb="FF008AEF"/>
              <x14:negativeFillColor rgb="FFFF0000"/>
              <x14:negativeBorderColor rgb="FFFF0000"/>
              <x14:axisColor rgb="FF000000"/>
            </x14:dataBar>
          </x14:cfRule>
          <xm:sqref>M29</xm:sqref>
        </x14:conditionalFormatting>
        <x14:conditionalFormatting xmlns:xm="http://schemas.microsoft.com/office/excel/2006/main">
          <x14:cfRule type="dataBar" id="{434C6060-B8EC-48CB-89F2-6E478299C264}">
            <x14:dataBar minLength="0" maxLength="100" border="1" negativeBarBorderColorSameAsPositive="0">
              <x14:cfvo type="autoMin"/>
              <x14:cfvo type="autoMax"/>
              <x14:borderColor theme="6" tint="0.39997558519241921"/>
              <x14:negativeFillColor rgb="FFFF0000"/>
              <x14:negativeBorderColor rgb="FFFF0000"/>
              <x14:axisColor rgb="FF000000"/>
            </x14:dataBar>
          </x14:cfRule>
          <xm:sqref>M30:M40</xm:sqref>
        </x14:conditionalFormatting>
        <x14:conditionalFormatting xmlns:xm="http://schemas.microsoft.com/office/excel/2006/main">
          <x14:cfRule type="dataBar" id="{19613754-96AB-4F86-A9FC-C94C7B4606D3}">
            <x14:dataBar minLength="0" maxLength="100" border="1" negativeBarBorderColorSameAsPositive="0">
              <x14:cfvo type="autoMin"/>
              <x14:cfvo type="autoMax"/>
              <x14:borderColor theme="4" tint="0.39997558519241921"/>
              <x14:negativeFillColor rgb="FFFF0000"/>
              <x14:negativeBorderColor rgb="FFFF0000"/>
              <x14:axisColor rgb="FF000000"/>
            </x14:dataBar>
          </x14:cfRule>
          <xm:sqref>K30:K40</xm:sqref>
        </x14:conditionalFormatting>
        <x14:conditionalFormatting xmlns:xm="http://schemas.microsoft.com/office/excel/2006/main">
          <x14:cfRule type="dataBar" id="{C32C7014-C32A-431D-B0AE-404100CD3732}">
            <x14:dataBar minLength="0" maxLength="100" border="1" negativeBarBorderColorSameAsPositive="0">
              <x14:cfvo type="autoMin"/>
              <x14:cfvo type="autoMax"/>
              <x14:borderColor rgb="FFFFB628"/>
              <x14:negativeFillColor rgb="FFFF0000"/>
              <x14:negativeBorderColor rgb="FFFF0000"/>
              <x14:axisColor rgb="FF000000"/>
            </x14:dataBar>
          </x14:cfRule>
          <xm:sqref>J30:J40</xm:sqref>
        </x14:conditionalFormatting>
        <x14:conditionalFormatting xmlns:xm="http://schemas.microsoft.com/office/excel/2006/main">
          <x14:cfRule type="dataBar" id="{3D90A913-CCD3-4B9F-81DE-8FE244E81B33}">
            <x14:dataBar minLength="0" maxLength="100" border="1" negativeBarBorderColorSameAsPositive="0">
              <x14:cfvo type="autoMin"/>
              <x14:cfvo type="autoMax"/>
              <x14:borderColor rgb="FF008AEF"/>
              <x14:negativeFillColor rgb="FFFF0000"/>
              <x14:negativeBorderColor rgb="FFFF0000"/>
              <x14:axisColor rgb="FF000000"/>
            </x14:dataBar>
          </x14:cfRule>
          <xm:sqref>N30:N40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R43"/>
  <sheetViews>
    <sheetView showGridLines="0" zoomScale="50" zoomScaleNormal="50" workbookViewId="0">
      <selection activeCell="I31" sqref="I31:I41"/>
    </sheetView>
  </sheetViews>
  <sheetFormatPr defaultRowHeight="14.25" x14ac:dyDescent="0.2"/>
  <cols>
    <col min="1" max="1" width="3.375" customWidth="1"/>
    <col min="2" max="2" width="18.625" customWidth="1"/>
    <col min="3" max="3" width="23.5" customWidth="1"/>
    <col min="4" max="4" width="18.625" customWidth="1"/>
    <col min="5" max="5" width="18.125" customWidth="1"/>
    <col min="6" max="6" width="21.125" customWidth="1"/>
    <col min="7" max="7" width="13.625" customWidth="1"/>
    <col min="8" max="8" width="1.625" customWidth="1"/>
    <col min="9" max="9" width="16.625" customWidth="1"/>
    <col min="10" max="10" width="20.375" customWidth="1"/>
    <col min="11" max="11" width="20.875" customWidth="1"/>
    <col min="12" max="12" width="19" customWidth="1"/>
    <col min="13" max="13" width="21.625" customWidth="1"/>
    <col min="14" max="14" width="18.625" customWidth="1"/>
    <col min="15" max="15" width="17.125" customWidth="1"/>
    <col min="16" max="16" width="16.125" customWidth="1"/>
    <col min="17" max="17" width="2.625" customWidth="1"/>
  </cols>
  <sheetData>
    <row r="1" spans="2:13" ht="21" thickBot="1" x14ac:dyDescent="0.35">
      <c r="B1" s="36" t="s">
        <v>152</v>
      </c>
      <c r="C1" s="4"/>
      <c r="D1" s="4"/>
      <c r="E1" s="3"/>
      <c r="F1" s="3"/>
      <c r="G1" s="3"/>
      <c r="H1" s="3"/>
      <c r="I1" s="3"/>
      <c r="J1" s="3"/>
      <c r="K1" s="3"/>
    </row>
    <row r="2" spans="2:13" ht="16.5" thickTop="1" thickBot="1" x14ac:dyDescent="0.3">
      <c r="B2" s="6"/>
      <c r="C2" s="6"/>
      <c r="D2" s="6"/>
      <c r="E2" s="7"/>
      <c r="F2" s="7"/>
      <c r="G2" s="7"/>
      <c r="H2" s="7"/>
      <c r="I2" s="7"/>
      <c r="J2" s="7"/>
      <c r="K2" s="7"/>
      <c r="L2" s="7"/>
      <c r="M2" s="7"/>
    </row>
    <row r="3" spans="2:13" ht="25.5" customHeight="1" thickBot="1" x14ac:dyDescent="0.25">
      <c r="B3" s="49" t="s">
        <v>5</v>
      </c>
      <c r="C3" s="50" t="s">
        <v>70</v>
      </c>
      <c r="D3" s="51" t="s">
        <v>37</v>
      </c>
      <c r="E3" s="3"/>
      <c r="F3" s="3"/>
      <c r="G3" s="3"/>
      <c r="H3" s="3"/>
      <c r="I3" s="3"/>
      <c r="J3" s="3"/>
      <c r="K3" s="3"/>
      <c r="L3" s="3"/>
      <c r="M3" s="3"/>
    </row>
    <row r="4" spans="2:13" ht="15" x14ac:dyDescent="0.25">
      <c r="B4" s="4"/>
      <c r="C4" s="4"/>
      <c r="D4" s="4"/>
      <c r="E4" s="3"/>
      <c r="F4" s="3"/>
      <c r="G4" s="3"/>
      <c r="H4" s="3"/>
      <c r="I4" s="3"/>
      <c r="J4" s="3"/>
      <c r="K4" s="3"/>
    </row>
    <row r="5" spans="2:13" ht="15" x14ac:dyDescent="0.25">
      <c r="B5" s="4"/>
      <c r="C5" s="4"/>
      <c r="D5" s="4"/>
      <c r="E5" s="3"/>
      <c r="F5" s="3"/>
      <c r="G5" s="3"/>
      <c r="H5" s="3"/>
      <c r="I5" s="3"/>
      <c r="J5" s="3"/>
      <c r="K5" s="3"/>
    </row>
    <row r="6" spans="2:13" ht="15" x14ac:dyDescent="0.25">
      <c r="B6" s="4"/>
      <c r="C6" s="4"/>
      <c r="D6" s="4"/>
      <c r="E6" s="3"/>
      <c r="F6" s="3"/>
      <c r="G6" s="3"/>
      <c r="H6" s="3"/>
      <c r="I6" s="3"/>
      <c r="J6" s="3"/>
      <c r="K6" s="3"/>
    </row>
    <row r="7" spans="2:13" ht="15" x14ac:dyDescent="0.25">
      <c r="B7" s="4"/>
      <c r="C7" s="4"/>
      <c r="D7" s="4"/>
      <c r="E7" s="3"/>
      <c r="F7" s="3"/>
      <c r="G7" s="3"/>
      <c r="H7" s="3"/>
      <c r="I7" s="3"/>
      <c r="J7" s="3"/>
      <c r="K7" s="3"/>
    </row>
    <row r="8" spans="2:13" ht="15" x14ac:dyDescent="0.25">
      <c r="B8" s="4"/>
      <c r="C8" s="4"/>
      <c r="D8" s="4"/>
      <c r="E8" s="3"/>
      <c r="F8" s="3"/>
      <c r="G8" s="3"/>
      <c r="H8" s="3"/>
      <c r="I8" s="3"/>
      <c r="J8" s="3"/>
      <c r="K8" s="3"/>
    </row>
    <row r="9" spans="2:13" ht="15" x14ac:dyDescent="0.25">
      <c r="B9" s="4"/>
      <c r="C9" s="4"/>
      <c r="D9" s="4"/>
      <c r="E9" s="3"/>
      <c r="F9" s="3"/>
      <c r="G9" s="3"/>
      <c r="H9" s="3"/>
      <c r="I9" s="3"/>
      <c r="J9" s="3"/>
      <c r="K9" s="3"/>
    </row>
    <row r="10" spans="2:13" ht="15" x14ac:dyDescent="0.25">
      <c r="B10" s="4"/>
      <c r="C10" s="4"/>
      <c r="D10" s="4"/>
      <c r="E10" s="3"/>
      <c r="F10" s="3"/>
      <c r="G10" s="3"/>
      <c r="H10" s="3"/>
      <c r="I10" s="3"/>
      <c r="J10" s="3"/>
      <c r="K10" s="3"/>
    </row>
    <row r="11" spans="2:13" ht="15" x14ac:dyDescent="0.25">
      <c r="B11" s="4"/>
      <c r="C11" s="4"/>
      <c r="D11" s="4"/>
      <c r="E11" s="3"/>
      <c r="F11" s="3"/>
      <c r="G11" s="3"/>
      <c r="H11" s="3"/>
      <c r="I11" s="3"/>
      <c r="J11" s="3"/>
      <c r="K11" s="3"/>
    </row>
    <row r="12" spans="2:13" ht="15" x14ac:dyDescent="0.25">
      <c r="B12" s="4"/>
      <c r="C12" s="4"/>
      <c r="D12" s="4"/>
      <c r="E12" s="3"/>
      <c r="F12" s="3"/>
      <c r="G12" s="3"/>
      <c r="H12" s="3"/>
      <c r="I12" s="3"/>
      <c r="J12" s="3"/>
      <c r="K12" s="3"/>
    </row>
    <row r="13" spans="2:13" ht="15" x14ac:dyDescent="0.25">
      <c r="B13" s="4"/>
      <c r="C13" s="4"/>
      <c r="D13" s="4"/>
      <c r="E13" s="3"/>
      <c r="F13" s="3"/>
      <c r="G13" s="3"/>
      <c r="H13" s="3"/>
      <c r="I13" s="3"/>
      <c r="J13" s="3"/>
      <c r="K13" s="3"/>
    </row>
    <row r="14" spans="2:13" ht="15" x14ac:dyDescent="0.25">
      <c r="B14" s="4"/>
      <c r="C14" s="4"/>
      <c r="D14" s="4"/>
      <c r="E14" s="3"/>
      <c r="F14" s="3"/>
      <c r="G14" s="3"/>
      <c r="H14" s="3"/>
      <c r="I14" s="3"/>
      <c r="J14" s="3"/>
      <c r="K14" s="3"/>
    </row>
    <row r="15" spans="2:13" ht="15" x14ac:dyDescent="0.25">
      <c r="B15" s="4"/>
      <c r="C15" s="4"/>
      <c r="D15" s="4"/>
      <c r="E15" s="3"/>
      <c r="F15" s="3"/>
      <c r="G15" s="3"/>
      <c r="H15" s="3"/>
      <c r="I15" s="3"/>
      <c r="J15" s="3"/>
      <c r="K15" s="3"/>
    </row>
    <row r="16" spans="2:13" ht="15" x14ac:dyDescent="0.25">
      <c r="B16" s="4"/>
      <c r="C16" s="4"/>
      <c r="D16" s="4"/>
      <c r="E16" s="3"/>
      <c r="F16" s="3"/>
      <c r="G16" s="3"/>
      <c r="H16" s="3"/>
      <c r="I16" s="3"/>
      <c r="J16" s="3"/>
      <c r="K16" s="3"/>
    </row>
    <row r="17" spans="2:18" ht="15" x14ac:dyDescent="0.25">
      <c r="B17" s="4"/>
      <c r="C17" s="4"/>
      <c r="D17" s="4"/>
      <c r="E17" s="3"/>
      <c r="F17" s="3"/>
      <c r="G17" s="3"/>
      <c r="H17" s="3"/>
      <c r="I17" s="3"/>
      <c r="J17" s="3"/>
      <c r="K17" s="3"/>
    </row>
    <row r="18" spans="2:18" ht="15" x14ac:dyDescent="0.25">
      <c r="B18" s="4"/>
      <c r="C18" s="4"/>
      <c r="D18" s="4"/>
      <c r="E18" s="3"/>
      <c r="F18" s="3"/>
      <c r="G18" s="3"/>
      <c r="H18" s="3"/>
      <c r="I18" s="3"/>
      <c r="J18" s="3"/>
      <c r="K18" s="3"/>
    </row>
    <row r="19" spans="2:18" ht="15" x14ac:dyDescent="0.25">
      <c r="B19" s="4"/>
      <c r="C19" s="4"/>
      <c r="D19" s="4"/>
      <c r="E19" s="3"/>
      <c r="F19" s="3"/>
      <c r="G19" s="3"/>
      <c r="H19" s="3"/>
      <c r="I19" s="3"/>
      <c r="J19" s="3"/>
      <c r="K19" s="3"/>
    </row>
    <row r="20" spans="2:18" ht="15" x14ac:dyDescent="0.25">
      <c r="B20" s="4"/>
      <c r="C20" s="4"/>
      <c r="D20" s="4"/>
      <c r="E20" s="3"/>
      <c r="F20" s="3"/>
      <c r="G20" s="3"/>
      <c r="H20" s="3"/>
      <c r="I20" s="3"/>
      <c r="J20" s="3"/>
      <c r="K20" s="3"/>
    </row>
    <row r="21" spans="2:18" ht="15" x14ac:dyDescent="0.25">
      <c r="B21" s="4"/>
      <c r="C21" s="4"/>
      <c r="D21" s="4"/>
      <c r="E21" s="3"/>
      <c r="F21" s="3"/>
      <c r="G21" s="3"/>
      <c r="H21" s="3"/>
      <c r="I21" s="3"/>
      <c r="J21" s="3"/>
      <c r="K21" s="3"/>
    </row>
    <row r="22" spans="2:18" ht="15" x14ac:dyDescent="0.25">
      <c r="B22" s="4"/>
      <c r="C22" s="4"/>
      <c r="D22" s="4"/>
      <c r="E22" s="3"/>
      <c r="F22" s="3"/>
      <c r="G22" s="3"/>
      <c r="H22" s="3"/>
      <c r="I22" s="3"/>
      <c r="J22" s="3"/>
      <c r="K22" s="3"/>
    </row>
    <row r="23" spans="2:18" ht="15" x14ac:dyDescent="0.25">
      <c r="B23" s="4"/>
      <c r="C23" s="4"/>
      <c r="D23" s="4"/>
      <c r="E23" s="3"/>
      <c r="F23" s="3"/>
      <c r="G23" s="3"/>
      <c r="H23" s="3"/>
      <c r="I23" s="3"/>
      <c r="J23" s="3"/>
      <c r="K23" s="3"/>
    </row>
    <row r="24" spans="2:18" ht="15" x14ac:dyDescent="0.25">
      <c r="B24" s="4"/>
      <c r="C24" s="4"/>
      <c r="D24" s="4"/>
      <c r="E24" s="3"/>
      <c r="F24" s="3"/>
      <c r="G24" s="3"/>
      <c r="H24" s="3"/>
      <c r="I24" s="3"/>
      <c r="J24" s="3"/>
      <c r="K24" s="3"/>
    </row>
    <row r="25" spans="2:18" ht="15" x14ac:dyDescent="0.25">
      <c r="B25" s="4"/>
      <c r="C25" s="4"/>
      <c r="D25" s="4"/>
      <c r="E25" s="3"/>
      <c r="F25" s="3"/>
      <c r="G25" s="3"/>
      <c r="H25" s="3"/>
      <c r="I25" s="3"/>
      <c r="J25" s="3"/>
      <c r="K25" s="3"/>
    </row>
    <row r="26" spans="2:18" ht="15" x14ac:dyDescent="0.25">
      <c r="B26" s="4"/>
      <c r="C26" s="4"/>
      <c r="D26" s="4"/>
      <c r="E26" s="3"/>
      <c r="F26" s="3"/>
      <c r="G26" s="3"/>
      <c r="H26" s="3"/>
      <c r="I26" s="3"/>
      <c r="J26" s="3"/>
      <c r="K26" s="3"/>
    </row>
    <row r="27" spans="2:18" ht="17.25" customHeight="1" x14ac:dyDescent="0.25">
      <c r="B27" s="4"/>
      <c r="C27" s="4"/>
      <c r="D27" s="4"/>
      <c r="E27" s="3"/>
      <c r="F27" s="3"/>
      <c r="G27" s="3"/>
      <c r="H27" s="3"/>
      <c r="I27" s="3"/>
      <c r="J27" s="3"/>
      <c r="K27" s="3"/>
    </row>
    <row r="28" spans="2:18" ht="9.75" customHeight="1" x14ac:dyDescent="0.25">
      <c r="B28" s="4"/>
      <c r="C28" s="4"/>
      <c r="D28" s="4"/>
      <c r="E28" s="3"/>
      <c r="F28" s="3"/>
      <c r="G28" s="3"/>
      <c r="H28" s="107"/>
      <c r="I28" s="107"/>
      <c r="J28" s="107"/>
      <c r="K28" s="107"/>
      <c r="L28" s="57"/>
      <c r="M28" s="57"/>
      <c r="N28" s="57"/>
      <c r="O28" s="57"/>
      <c r="P28" s="57"/>
      <c r="Q28" s="57"/>
    </row>
    <row r="29" spans="2:18" ht="19.5" customHeight="1" x14ac:dyDescent="0.2">
      <c r="H29" s="107"/>
      <c r="I29" s="107"/>
      <c r="J29" s="107"/>
      <c r="K29" s="107"/>
      <c r="L29" s="107"/>
      <c r="M29" s="107"/>
      <c r="N29" s="273" t="s">
        <v>182</v>
      </c>
      <c r="O29" s="273"/>
      <c r="P29" s="273"/>
      <c r="Q29" s="107"/>
      <c r="R29" s="57"/>
    </row>
    <row r="30" spans="2:18" ht="57" customHeight="1" x14ac:dyDescent="0.2">
      <c r="H30" s="107"/>
      <c r="I30" s="192" t="s">
        <v>0</v>
      </c>
      <c r="J30" s="193" t="s">
        <v>117</v>
      </c>
      <c r="K30" s="193" t="s">
        <v>81</v>
      </c>
      <c r="L30" s="193" t="s">
        <v>82</v>
      </c>
      <c r="M30" s="193" t="s">
        <v>183</v>
      </c>
      <c r="N30" s="193" t="s">
        <v>118</v>
      </c>
      <c r="O30" s="193" t="s">
        <v>83</v>
      </c>
      <c r="P30" s="193" t="s">
        <v>22</v>
      </c>
      <c r="Q30" s="107"/>
      <c r="R30" s="57"/>
    </row>
    <row r="31" spans="2:18" ht="24.95" customHeight="1" x14ac:dyDescent="0.2">
      <c r="H31" s="107"/>
      <c r="I31" s="192" t="s">
        <v>212</v>
      </c>
      <c r="J31" s="235">
        <f>'6 - Operating Expenditures'!I51-'10 - Debt Service'!K31</f>
        <v>0</v>
      </c>
      <c r="K31" s="237">
        <v>0</v>
      </c>
      <c r="L31" s="237">
        <f>K31+J31</f>
        <v>0</v>
      </c>
      <c r="M31" s="235">
        <f>'1 - Net Operating Revenues'!O33</f>
        <v>0</v>
      </c>
      <c r="N31" s="236" t="e">
        <f>J31/M31</f>
        <v>#DIV/0!</v>
      </c>
      <c r="O31" s="236" t="e">
        <f t="shared" ref="O31:O41" si="0">K31/M31</f>
        <v>#DIV/0!</v>
      </c>
      <c r="P31" s="236" t="e">
        <f t="shared" ref="P31:P41" si="1">L31/M31</f>
        <v>#DIV/0!</v>
      </c>
      <c r="Q31" s="107"/>
      <c r="R31" s="264"/>
    </row>
    <row r="32" spans="2:18" ht="24.95" customHeight="1" x14ac:dyDescent="0.2">
      <c r="H32" s="107"/>
      <c r="I32" s="192" t="s">
        <v>212</v>
      </c>
      <c r="J32" s="235">
        <f>'6 - Operating Expenditures'!I52-'10 - Debt Service'!K32</f>
        <v>0</v>
      </c>
      <c r="K32" s="237">
        <v>0</v>
      </c>
      <c r="L32" s="237">
        <f t="shared" ref="L32:L41" si="2">K32+J32</f>
        <v>0</v>
      </c>
      <c r="M32" s="235">
        <f>'1 - Net Operating Revenues'!O34</f>
        <v>0</v>
      </c>
      <c r="N32" s="236" t="e">
        <f t="shared" ref="N32:N41" si="3">J32/M32</f>
        <v>#DIV/0!</v>
      </c>
      <c r="O32" s="236" t="e">
        <f t="shared" si="0"/>
        <v>#DIV/0!</v>
      </c>
      <c r="P32" s="236" t="e">
        <f t="shared" si="1"/>
        <v>#DIV/0!</v>
      </c>
      <c r="Q32" s="107"/>
      <c r="R32" s="264"/>
    </row>
    <row r="33" spans="8:18" ht="24.95" customHeight="1" x14ac:dyDescent="0.2">
      <c r="H33" s="107"/>
      <c r="I33" s="192" t="s">
        <v>212</v>
      </c>
      <c r="J33" s="235">
        <f>'6 - Operating Expenditures'!I53-'10 - Debt Service'!K33</f>
        <v>0</v>
      </c>
      <c r="K33" s="237">
        <v>0</v>
      </c>
      <c r="L33" s="237">
        <f t="shared" si="2"/>
        <v>0</v>
      </c>
      <c r="M33" s="235">
        <f>'1 - Net Operating Revenues'!O35</f>
        <v>0</v>
      </c>
      <c r="N33" s="236" t="e">
        <f t="shared" si="3"/>
        <v>#DIV/0!</v>
      </c>
      <c r="O33" s="236" t="e">
        <f t="shared" si="0"/>
        <v>#DIV/0!</v>
      </c>
      <c r="P33" s="236" t="e">
        <f t="shared" si="1"/>
        <v>#DIV/0!</v>
      </c>
      <c r="Q33" s="107"/>
      <c r="R33" s="264"/>
    </row>
    <row r="34" spans="8:18" ht="24.95" customHeight="1" x14ac:dyDescent="0.2">
      <c r="H34" s="107"/>
      <c r="I34" s="192" t="s">
        <v>212</v>
      </c>
      <c r="J34" s="235">
        <f>'6 - Operating Expenditures'!I54-'10 - Debt Service'!K34</f>
        <v>0</v>
      </c>
      <c r="K34" s="237">
        <v>0</v>
      </c>
      <c r="L34" s="237">
        <f t="shared" si="2"/>
        <v>0</v>
      </c>
      <c r="M34" s="235">
        <f>'1 - Net Operating Revenues'!O36</f>
        <v>0</v>
      </c>
      <c r="N34" s="236" t="e">
        <f t="shared" si="3"/>
        <v>#DIV/0!</v>
      </c>
      <c r="O34" s="236" t="e">
        <f t="shared" si="0"/>
        <v>#DIV/0!</v>
      </c>
      <c r="P34" s="236" t="e">
        <f t="shared" si="1"/>
        <v>#DIV/0!</v>
      </c>
      <c r="Q34" s="107"/>
      <c r="R34" s="264"/>
    </row>
    <row r="35" spans="8:18" ht="24.95" customHeight="1" x14ac:dyDescent="0.2">
      <c r="H35" s="107"/>
      <c r="I35" s="192" t="s">
        <v>212</v>
      </c>
      <c r="J35" s="235">
        <f>'6 - Operating Expenditures'!I55-'10 - Debt Service'!K35</f>
        <v>0</v>
      </c>
      <c r="K35" s="237">
        <v>0</v>
      </c>
      <c r="L35" s="237">
        <f t="shared" si="2"/>
        <v>0</v>
      </c>
      <c r="M35" s="235">
        <f>'1 - Net Operating Revenues'!O37</f>
        <v>0</v>
      </c>
      <c r="N35" s="236" t="e">
        <f t="shared" si="3"/>
        <v>#DIV/0!</v>
      </c>
      <c r="O35" s="236" t="e">
        <f t="shared" si="0"/>
        <v>#DIV/0!</v>
      </c>
      <c r="P35" s="236" t="e">
        <f t="shared" si="1"/>
        <v>#DIV/0!</v>
      </c>
      <c r="Q35" s="107"/>
      <c r="R35" s="264"/>
    </row>
    <row r="36" spans="8:18" ht="24.95" customHeight="1" x14ac:dyDescent="0.2">
      <c r="H36" s="107"/>
      <c r="I36" s="192" t="s">
        <v>212</v>
      </c>
      <c r="J36" s="235">
        <f>'6 - Operating Expenditures'!I56-'10 - Debt Service'!K36</f>
        <v>0</v>
      </c>
      <c r="K36" s="237">
        <v>0</v>
      </c>
      <c r="L36" s="237">
        <f t="shared" si="2"/>
        <v>0</v>
      </c>
      <c r="M36" s="235">
        <f>'1 - Net Operating Revenues'!O38</f>
        <v>0</v>
      </c>
      <c r="N36" s="236" t="e">
        <f t="shared" si="3"/>
        <v>#DIV/0!</v>
      </c>
      <c r="O36" s="236" t="e">
        <f t="shared" si="0"/>
        <v>#DIV/0!</v>
      </c>
      <c r="P36" s="236" t="e">
        <f t="shared" si="1"/>
        <v>#DIV/0!</v>
      </c>
      <c r="Q36" s="107"/>
      <c r="R36" s="264"/>
    </row>
    <row r="37" spans="8:18" ht="24.95" customHeight="1" x14ac:dyDescent="0.2">
      <c r="H37" s="107"/>
      <c r="I37" s="192" t="s">
        <v>212</v>
      </c>
      <c r="J37" s="235">
        <f>'6 - Operating Expenditures'!I57-'10 - Debt Service'!K37</f>
        <v>0</v>
      </c>
      <c r="K37" s="237">
        <v>0</v>
      </c>
      <c r="L37" s="237">
        <f t="shared" si="2"/>
        <v>0</v>
      </c>
      <c r="M37" s="235">
        <f>'1 - Net Operating Revenues'!O39</f>
        <v>0</v>
      </c>
      <c r="N37" s="236" t="e">
        <f t="shared" si="3"/>
        <v>#DIV/0!</v>
      </c>
      <c r="O37" s="236" t="e">
        <f t="shared" si="0"/>
        <v>#DIV/0!</v>
      </c>
      <c r="P37" s="236" t="e">
        <f t="shared" si="1"/>
        <v>#DIV/0!</v>
      </c>
      <c r="Q37" s="107"/>
      <c r="R37" s="264"/>
    </row>
    <row r="38" spans="8:18" ht="24.95" customHeight="1" x14ac:dyDescent="0.2">
      <c r="H38" s="107"/>
      <c r="I38" s="192" t="s">
        <v>212</v>
      </c>
      <c r="J38" s="235">
        <f>'6 - Operating Expenditures'!I58-'10 - Debt Service'!K38</f>
        <v>0</v>
      </c>
      <c r="K38" s="237">
        <v>0</v>
      </c>
      <c r="L38" s="237">
        <f t="shared" si="2"/>
        <v>0</v>
      </c>
      <c r="M38" s="235">
        <f>'1 - Net Operating Revenues'!O40</f>
        <v>0</v>
      </c>
      <c r="N38" s="236" t="e">
        <f t="shared" si="3"/>
        <v>#DIV/0!</v>
      </c>
      <c r="O38" s="236" t="e">
        <f t="shared" si="0"/>
        <v>#DIV/0!</v>
      </c>
      <c r="P38" s="236" t="e">
        <f t="shared" si="1"/>
        <v>#DIV/0!</v>
      </c>
      <c r="Q38" s="107"/>
      <c r="R38" s="264"/>
    </row>
    <row r="39" spans="8:18" ht="24.95" customHeight="1" x14ac:dyDescent="0.2">
      <c r="H39" s="107"/>
      <c r="I39" s="192" t="s">
        <v>212</v>
      </c>
      <c r="J39" s="235">
        <f>'6 - Operating Expenditures'!I59-'10 - Debt Service'!K39</f>
        <v>0</v>
      </c>
      <c r="K39" s="237">
        <v>0</v>
      </c>
      <c r="L39" s="237">
        <f t="shared" si="2"/>
        <v>0</v>
      </c>
      <c r="M39" s="235">
        <f>'1 - Net Operating Revenues'!O41</f>
        <v>0</v>
      </c>
      <c r="N39" s="236" t="e">
        <f t="shared" si="3"/>
        <v>#DIV/0!</v>
      </c>
      <c r="O39" s="236" t="e">
        <f t="shared" si="0"/>
        <v>#DIV/0!</v>
      </c>
      <c r="P39" s="236" t="e">
        <f t="shared" si="1"/>
        <v>#DIV/0!</v>
      </c>
      <c r="Q39" s="107"/>
      <c r="R39" s="264"/>
    </row>
    <row r="40" spans="8:18" ht="24.95" customHeight="1" x14ac:dyDescent="0.2">
      <c r="H40" s="107"/>
      <c r="I40" s="192" t="s">
        <v>212</v>
      </c>
      <c r="J40" s="235">
        <f>'6 - Operating Expenditures'!I60-'10 - Debt Service'!K40</f>
        <v>0</v>
      </c>
      <c r="K40" s="237">
        <v>0</v>
      </c>
      <c r="L40" s="237">
        <f t="shared" si="2"/>
        <v>0</v>
      </c>
      <c r="M40" s="235">
        <f>'1 - Net Operating Revenues'!O42</f>
        <v>0</v>
      </c>
      <c r="N40" s="236" t="e">
        <f t="shared" si="3"/>
        <v>#DIV/0!</v>
      </c>
      <c r="O40" s="236" t="e">
        <f t="shared" si="0"/>
        <v>#DIV/0!</v>
      </c>
      <c r="P40" s="236" t="e">
        <f t="shared" si="1"/>
        <v>#DIV/0!</v>
      </c>
      <c r="Q40" s="107"/>
      <c r="R40" s="264"/>
    </row>
    <row r="41" spans="8:18" ht="24.95" customHeight="1" x14ac:dyDescent="0.2">
      <c r="H41" s="107"/>
      <c r="I41" s="192" t="s">
        <v>212</v>
      </c>
      <c r="J41" s="235">
        <f>'6 - Operating Expenditures'!I61-'10 - Debt Service'!K41</f>
        <v>0</v>
      </c>
      <c r="K41" s="237">
        <v>0</v>
      </c>
      <c r="L41" s="237">
        <f t="shared" si="2"/>
        <v>0</v>
      </c>
      <c r="M41" s="235">
        <f>'1 - Net Operating Revenues'!O43</f>
        <v>0</v>
      </c>
      <c r="N41" s="236" t="e">
        <f t="shared" si="3"/>
        <v>#DIV/0!</v>
      </c>
      <c r="O41" s="236" t="e">
        <f t="shared" si="0"/>
        <v>#DIV/0!</v>
      </c>
      <c r="P41" s="236" t="e">
        <f t="shared" si="1"/>
        <v>#DIV/0!</v>
      </c>
      <c r="Q41" s="107"/>
      <c r="R41" s="264"/>
    </row>
    <row r="42" spans="8:18" x14ac:dyDescent="0.2">
      <c r="H42" s="107"/>
      <c r="I42" s="248" t="s">
        <v>210</v>
      </c>
      <c r="J42" s="107"/>
      <c r="K42" s="107"/>
      <c r="L42" s="107"/>
      <c r="M42" s="107"/>
      <c r="N42" s="107"/>
      <c r="O42" s="107"/>
      <c r="P42" s="107"/>
      <c r="Q42" s="107"/>
      <c r="R42" s="57"/>
    </row>
    <row r="43" spans="8:18" x14ac:dyDescent="0.2">
      <c r="N43" s="57"/>
      <c r="O43" s="57"/>
      <c r="P43" s="57"/>
      <c r="Q43" s="57"/>
      <c r="R43" s="57"/>
    </row>
  </sheetData>
  <mergeCells count="1">
    <mergeCell ref="N29:P29"/>
  </mergeCells>
  <conditionalFormatting sqref="K31:K41">
    <cfRule type="dataBar" priority="7">
      <dataBar>
        <cfvo type="min"/>
        <cfvo type="max"/>
        <color rgb="FFFF555A"/>
      </dataBar>
      <extLst>
        <ext xmlns:x14="http://schemas.microsoft.com/office/spreadsheetml/2009/9/main" uri="{B025F937-C7B1-47D3-B67F-A62EFF666E3E}">
          <x14:id>{B7C013F7-6A9C-4B5F-8F6F-CA09A96978BA}</x14:id>
        </ext>
      </extLst>
    </cfRule>
  </conditionalFormatting>
  <conditionalFormatting sqref="O31:O41">
    <cfRule type="dataBar" priority="6">
      <dataBar>
        <cfvo type="min"/>
        <cfvo type="max"/>
        <color rgb="FFFF555A"/>
      </dataBar>
      <extLst>
        <ext xmlns:x14="http://schemas.microsoft.com/office/spreadsheetml/2009/9/main" uri="{B025F937-C7B1-47D3-B67F-A62EFF666E3E}">
          <x14:id>{47BEFAA1-DAA9-482A-962B-9B28EF674DD2}</x14:id>
        </ext>
      </extLst>
    </cfRule>
  </conditionalFormatting>
  <conditionalFormatting sqref="L31:L41">
    <cfRule type="dataBar" priority="5">
      <dataBar>
        <cfvo type="min"/>
        <cfvo type="max"/>
        <color theme="7" tint="0.39997558519241921"/>
      </dataBar>
      <extLst>
        <ext xmlns:x14="http://schemas.microsoft.com/office/spreadsheetml/2009/9/main" uri="{B025F937-C7B1-47D3-B67F-A62EFF666E3E}">
          <x14:id>{E63999F2-536B-4460-96BF-7F356439E0A6}</x14:id>
        </ext>
      </extLst>
    </cfRule>
  </conditionalFormatting>
  <conditionalFormatting sqref="P31:P41">
    <cfRule type="dataBar" priority="4">
      <dataBar>
        <cfvo type="min"/>
        <cfvo type="max"/>
        <color theme="7" tint="0.39997558519241921"/>
      </dataBar>
      <extLst>
        <ext xmlns:x14="http://schemas.microsoft.com/office/spreadsheetml/2009/9/main" uri="{B025F937-C7B1-47D3-B67F-A62EFF666E3E}">
          <x14:id>{0C671049-611B-4D95-A592-1204D0E3B1D2}</x14:id>
        </ext>
      </extLst>
    </cfRule>
  </conditionalFormatting>
  <conditionalFormatting sqref="J31:J41">
    <cfRule type="dataBar" priority="3">
      <dataBar>
        <cfvo type="min"/>
        <cfvo type="max"/>
        <color rgb="FF638EC6"/>
      </dataBar>
      <extLst>
        <ext xmlns:x14="http://schemas.microsoft.com/office/spreadsheetml/2009/9/main" uri="{B025F937-C7B1-47D3-B67F-A62EFF666E3E}">
          <x14:id>{7F0305EC-C466-4D55-BA47-2E9B383223E0}</x14:id>
        </ext>
      </extLst>
    </cfRule>
  </conditionalFormatting>
  <conditionalFormatting sqref="N31:N41">
    <cfRule type="dataBar" priority="2">
      <dataBar>
        <cfvo type="min"/>
        <cfvo type="max"/>
        <color rgb="FF638EC6"/>
      </dataBar>
      <extLst>
        <ext xmlns:x14="http://schemas.microsoft.com/office/spreadsheetml/2009/9/main" uri="{B025F937-C7B1-47D3-B67F-A62EFF666E3E}">
          <x14:id>{C75246D8-BE22-4419-B683-AD534EA1B6B3}</x14:id>
        </ext>
      </extLst>
    </cfRule>
  </conditionalFormatting>
  <conditionalFormatting sqref="M31:M41">
    <cfRule type="dataBar" priority="1">
      <dataBar>
        <cfvo type="min"/>
        <cfvo type="max"/>
        <color theme="8" tint="0.39997558519241921"/>
      </dataBar>
      <extLst>
        <ext xmlns:x14="http://schemas.microsoft.com/office/spreadsheetml/2009/9/main" uri="{B025F937-C7B1-47D3-B67F-A62EFF666E3E}">
          <x14:id>{04DDD47E-EF9B-40B8-8956-A52519B74E82}</x14:id>
        </ext>
      </extLst>
    </cfRule>
  </conditionalFormatting>
  <hyperlinks>
    <hyperlink ref="I42" r:id="rId1" display="Data Source:  Schedule A Reports" xr:uid="{00000000-0004-0000-0D00-000000000000}"/>
  </hyperlinks>
  <pageMargins left="0.25" right="0.25" top="0.75" bottom="0.75" header="0.3" footer="0.3"/>
  <pageSetup scale="48"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B7C013F7-6A9C-4B5F-8F6F-CA09A96978BA}">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K31:K41</xm:sqref>
        </x14:conditionalFormatting>
        <x14:conditionalFormatting xmlns:xm="http://schemas.microsoft.com/office/excel/2006/main">
          <x14:cfRule type="dataBar" id="{47BEFAA1-DAA9-482A-962B-9B28EF674DD2}">
            <x14:dataBar minLength="0" maxLength="100" border="1" negativeBarBorderColorSameAsPositive="0">
              <x14:cfvo type="autoMin"/>
              <x14:cfvo type="autoMax"/>
              <x14:borderColor rgb="FFFF555A"/>
              <x14:negativeFillColor rgb="FFFF0000"/>
              <x14:negativeBorderColor rgb="FFFF0000"/>
              <x14:axisColor rgb="FF000000"/>
            </x14:dataBar>
          </x14:cfRule>
          <xm:sqref>O31:O41</xm:sqref>
        </x14:conditionalFormatting>
        <x14:conditionalFormatting xmlns:xm="http://schemas.microsoft.com/office/excel/2006/main">
          <x14:cfRule type="dataBar" id="{E63999F2-536B-4460-96BF-7F356439E0A6}">
            <x14:dataBar minLength="0" maxLength="100" border="1" negativeBarBorderColorSameAsPositive="0">
              <x14:cfvo type="autoMin"/>
              <x14:cfvo type="autoMax"/>
              <x14:borderColor theme="7" tint="0.59999389629810485"/>
              <x14:negativeFillColor rgb="FFFF0000"/>
              <x14:negativeBorderColor rgb="FFFF0000"/>
              <x14:axisColor rgb="FF000000"/>
            </x14:dataBar>
          </x14:cfRule>
          <xm:sqref>L31:L41</xm:sqref>
        </x14:conditionalFormatting>
        <x14:conditionalFormatting xmlns:xm="http://schemas.microsoft.com/office/excel/2006/main">
          <x14:cfRule type="dataBar" id="{0C671049-611B-4D95-A592-1204D0E3B1D2}">
            <x14:dataBar minLength="0" maxLength="100" border="1" negativeBarBorderColorSameAsPositive="0">
              <x14:cfvo type="autoMin"/>
              <x14:cfvo type="autoMax"/>
              <x14:borderColor theme="7" tint="0.59999389629810485"/>
              <x14:negativeFillColor rgb="FFFF0000"/>
              <x14:negativeBorderColor rgb="FFFF0000"/>
              <x14:axisColor rgb="FF000000"/>
            </x14:dataBar>
          </x14:cfRule>
          <xm:sqref>P31:P41</xm:sqref>
        </x14:conditionalFormatting>
        <x14:conditionalFormatting xmlns:xm="http://schemas.microsoft.com/office/excel/2006/main">
          <x14:cfRule type="dataBar" id="{7F0305EC-C466-4D55-BA47-2E9B383223E0}">
            <x14:dataBar minLength="0" maxLength="100" border="1" negativeBarBorderColorSameAsPositive="0">
              <x14:cfvo type="autoMin"/>
              <x14:cfvo type="autoMax"/>
              <x14:borderColor theme="4" tint="0.39997558519241921"/>
              <x14:negativeFillColor rgb="FFFF0000"/>
              <x14:negativeBorderColor rgb="FFFF0000"/>
              <x14:axisColor rgb="FF000000"/>
            </x14:dataBar>
          </x14:cfRule>
          <xm:sqref>J31:J41</xm:sqref>
        </x14:conditionalFormatting>
        <x14:conditionalFormatting xmlns:xm="http://schemas.microsoft.com/office/excel/2006/main">
          <x14:cfRule type="dataBar" id="{C75246D8-BE22-4419-B683-AD534EA1B6B3}">
            <x14:dataBar minLength="0" maxLength="100" border="1" negativeBarBorderColorSameAsPositive="0">
              <x14:cfvo type="autoMin"/>
              <x14:cfvo type="autoMax"/>
              <x14:borderColor theme="4" tint="0.39997558519241921"/>
              <x14:negativeFillColor rgb="FFFF0000"/>
              <x14:negativeBorderColor rgb="FFFF0000"/>
              <x14:axisColor rgb="FF000000"/>
            </x14:dataBar>
          </x14:cfRule>
          <xm:sqref>N31:N41</xm:sqref>
        </x14:conditionalFormatting>
        <x14:conditionalFormatting xmlns:xm="http://schemas.microsoft.com/office/excel/2006/main">
          <x14:cfRule type="dataBar" id="{04DDD47E-EF9B-40B8-8956-A52519B74E82}">
            <x14:dataBar minLength="0" maxLength="100" border="1">
              <x14:cfvo type="autoMin"/>
              <x14:cfvo type="autoMax"/>
              <x14:borderColor theme="8" tint="0.59999389629810485"/>
              <x14:negativeFillColor rgb="FFFF0000"/>
              <x14:axisColor rgb="FF000000"/>
            </x14:dataBar>
          </x14:cfRule>
          <xm:sqref>M31:M41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P43"/>
  <sheetViews>
    <sheetView showGridLines="0" zoomScale="77" zoomScaleNormal="100" workbookViewId="0">
      <selection activeCell="H30" sqref="H30:H40"/>
    </sheetView>
  </sheetViews>
  <sheetFormatPr defaultRowHeight="14.25" x14ac:dyDescent="0.2"/>
  <cols>
    <col min="1" max="1" width="3.375" customWidth="1"/>
    <col min="2" max="2" width="18.625" customWidth="1"/>
    <col min="3" max="3" width="23.5" customWidth="1"/>
    <col min="4" max="4" width="20.875" customWidth="1"/>
    <col min="5" max="6" width="16.125" customWidth="1"/>
    <col min="7" max="7" width="14.125" customWidth="1"/>
    <col min="8" max="8" width="18.625" customWidth="1"/>
    <col min="9" max="9" width="19.625" customWidth="1"/>
    <col min="10" max="10" width="20" customWidth="1"/>
    <col min="11" max="12" width="19.375" customWidth="1"/>
    <col min="13" max="13" width="19.625" style="2" customWidth="1"/>
    <col min="14" max="14" width="23.5" style="2" customWidth="1"/>
    <col min="15" max="15" width="17.125" style="2" customWidth="1"/>
    <col min="16" max="16" width="1.375" customWidth="1"/>
  </cols>
  <sheetData>
    <row r="1" spans="2:13" ht="21" thickBot="1" x14ac:dyDescent="0.35">
      <c r="B1" s="36" t="s">
        <v>151</v>
      </c>
      <c r="C1" s="4"/>
      <c r="D1" s="4"/>
      <c r="E1" s="3"/>
      <c r="F1" s="3"/>
      <c r="G1" s="3"/>
      <c r="H1" s="3"/>
      <c r="I1" s="3"/>
      <c r="J1" s="3"/>
      <c r="K1" s="3"/>
    </row>
    <row r="2" spans="2:13" ht="16.5" thickTop="1" thickBot="1" x14ac:dyDescent="0.3">
      <c r="B2" s="6"/>
      <c r="C2" s="6"/>
      <c r="D2" s="6"/>
      <c r="E2" s="7"/>
      <c r="F2" s="7"/>
      <c r="G2" s="7"/>
      <c r="H2" s="7"/>
      <c r="I2" s="7"/>
      <c r="J2" s="7"/>
      <c r="K2" s="7"/>
      <c r="L2" s="7"/>
      <c r="M2" s="59"/>
    </row>
    <row r="3" spans="2:13" ht="25.5" customHeight="1" thickBot="1" x14ac:dyDescent="0.25">
      <c r="B3" s="46" t="s">
        <v>5</v>
      </c>
      <c r="C3" s="47" t="s">
        <v>70</v>
      </c>
      <c r="D3" s="48" t="s">
        <v>37</v>
      </c>
      <c r="E3" s="3"/>
      <c r="F3" s="3"/>
      <c r="G3" s="3"/>
      <c r="H3" s="3"/>
      <c r="I3" s="3"/>
      <c r="J3" s="3"/>
      <c r="K3" s="3"/>
      <c r="L3" s="3"/>
      <c r="M3" s="60"/>
    </row>
    <row r="4" spans="2:13" ht="15" x14ac:dyDescent="0.25">
      <c r="B4" s="4"/>
      <c r="C4" s="4"/>
      <c r="D4" s="4"/>
      <c r="E4" s="3"/>
      <c r="F4" s="3"/>
      <c r="G4" s="3"/>
      <c r="H4" s="3"/>
      <c r="I4" s="3"/>
      <c r="J4" s="3"/>
      <c r="K4" s="3"/>
    </row>
    <row r="5" spans="2:13" ht="15" x14ac:dyDescent="0.25">
      <c r="B5" s="4"/>
      <c r="C5" s="4"/>
      <c r="D5" s="4"/>
      <c r="E5" s="3"/>
      <c r="F5" s="3"/>
      <c r="G5" s="3"/>
      <c r="H5" s="3"/>
      <c r="I5" s="3"/>
      <c r="J5" s="3"/>
      <c r="K5" s="3"/>
    </row>
    <row r="6" spans="2:13" ht="15" x14ac:dyDescent="0.25">
      <c r="B6" s="4"/>
      <c r="C6" s="4"/>
      <c r="D6" s="4"/>
      <c r="E6" s="3"/>
      <c r="F6" s="3"/>
      <c r="G6" s="3"/>
      <c r="H6" s="3"/>
      <c r="I6" s="3"/>
      <c r="J6" s="3"/>
      <c r="K6" s="3"/>
    </row>
    <row r="7" spans="2:13" ht="15" x14ac:dyDescent="0.25">
      <c r="B7" s="4"/>
      <c r="C7" s="4"/>
      <c r="D7" s="4"/>
      <c r="E7" s="3"/>
      <c r="F7" s="3"/>
      <c r="G7" s="3"/>
      <c r="H7" s="3"/>
      <c r="I7" s="3"/>
      <c r="J7" s="3"/>
      <c r="K7" s="3"/>
    </row>
    <row r="8" spans="2:13" ht="15" x14ac:dyDescent="0.25">
      <c r="B8" s="4"/>
      <c r="C8" s="4"/>
      <c r="D8" s="4"/>
      <c r="E8" s="3"/>
      <c r="F8" s="3"/>
      <c r="G8" s="3"/>
      <c r="H8" s="3"/>
      <c r="I8" s="3"/>
      <c r="J8" s="3"/>
      <c r="K8" s="3"/>
    </row>
    <row r="9" spans="2:13" ht="15" x14ac:dyDescent="0.25">
      <c r="B9" s="4"/>
      <c r="C9" s="4"/>
      <c r="D9" s="4"/>
      <c r="E9" s="3"/>
      <c r="F9" s="3"/>
      <c r="G9" s="3"/>
      <c r="H9" s="3"/>
      <c r="I9" s="3"/>
      <c r="J9" s="3"/>
      <c r="K9" s="3"/>
    </row>
    <row r="10" spans="2:13" ht="15" x14ac:dyDescent="0.25">
      <c r="B10" s="4"/>
      <c r="C10" s="4"/>
      <c r="D10" s="4"/>
      <c r="E10" s="3"/>
      <c r="F10" s="3"/>
      <c r="G10" s="3"/>
      <c r="H10" s="3"/>
      <c r="I10" s="3"/>
      <c r="J10" s="3"/>
      <c r="K10" s="3"/>
    </row>
    <row r="11" spans="2:13" ht="15" x14ac:dyDescent="0.25">
      <c r="B11" s="4"/>
      <c r="C11" s="4"/>
      <c r="D11" s="4"/>
      <c r="E11" s="3"/>
      <c r="F11" s="3"/>
      <c r="G11" s="3"/>
      <c r="H11" s="3"/>
      <c r="I11" s="3"/>
      <c r="J11" s="3"/>
      <c r="K11" s="3"/>
    </row>
    <row r="12" spans="2:13" ht="15" x14ac:dyDescent="0.25">
      <c r="B12" s="4"/>
      <c r="C12" s="4"/>
      <c r="D12" s="4"/>
      <c r="E12" s="3"/>
      <c r="F12" s="3"/>
      <c r="G12" s="3"/>
      <c r="H12" s="3"/>
      <c r="I12" s="3"/>
      <c r="J12" s="3"/>
      <c r="K12" s="3"/>
    </row>
    <row r="13" spans="2:13" ht="15" x14ac:dyDescent="0.25">
      <c r="B13" s="4"/>
      <c r="C13" s="4"/>
      <c r="D13" s="4"/>
      <c r="E13" s="3"/>
      <c r="F13" s="3"/>
      <c r="G13" s="3"/>
      <c r="H13" s="3"/>
      <c r="I13" s="3"/>
      <c r="J13" s="3"/>
      <c r="K13" s="3"/>
    </row>
    <row r="14" spans="2:13" ht="15" x14ac:dyDescent="0.25">
      <c r="B14" s="4"/>
      <c r="C14" s="4"/>
      <c r="D14" s="4"/>
      <c r="E14" s="3"/>
      <c r="F14" s="3"/>
      <c r="G14" s="3"/>
      <c r="H14" s="3"/>
      <c r="I14" s="3"/>
      <c r="J14" s="3"/>
      <c r="K14" s="3"/>
    </row>
    <row r="15" spans="2:13" ht="15" x14ac:dyDescent="0.25">
      <c r="B15" s="4"/>
      <c r="C15" s="4"/>
      <c r="D15" s="4"/>
      <c r="E15" s="3"/>
      <c r="F15" s="3"/>
      <c r="G15" s="3"/>
      <c r="H15" s="3"/>
      <c r="I15" s="3"/>
      <c r="J15" s="3"/>
      <c r="K15" s="3"/>
    </row>
    <row r="16" spans="2:13" ht="15" x14ac:dyDescent="0.25">
      <c r="B16" s="4"/>
      <c r="C16" s="4"/>
      <c r="D16" s="4"/>
      <c r="E16" s="3"/>
      <c r="F16" s="3"/>
      <c r="G16" s="3"/>
      <c r="H16" s="3"/>
      <c r="I16" s="3"/>
      <c r="J16" s="3"/>
      <c r="K16" s="3"/>
    </row>
    <row r="17" spans="2:16" ht="15" x14ac:dyDescent="0.25">
      <c r="B17" s="4"/>
      <c r="C17" s="4"/>
      <c r="D17" s="4"/>
      <c r="E17" s="3"/>
      <c r="F17" s="3"/>
      <c r="G17" s="3"/>
      <c r="H17" s="3"/>
      <c r="I17" s="3"/>
      <c r="J17" s="3"/>
      <c r="K17" s="3"/>
    </row>
    <row r="18" spans="2:16" ht="15" x14ac:dyDescent="0.25">
      <c r="B18" s="4"/>
      <c r="C18" s="4"/>
      <c r="D18" s="4"/>
      <c r="E18" s="3"/>
      <c r="F18" s="3"/>
      <c r="G18" s="3"/>
      <c r="H18" s="3"/>
      <c r="I18" s="3"/>
      <c r="J18" s="3"/>
      <c r="K18" s="3"/>
    </row>
    <row r="19" spans="2:16" ht="15" x14ac:dyDescent="0.25">
      <c r="B19" s="4"/>
      <c r="C19" s="4"/>
      <c r="D19" s="4"/>
      <c r="E19" s="3"/>
      <c r="F19" s="3"/>
      <c r="G19" s="3"/>
      <c r="H19" s="3"/>
      <c r="I19" s="3"/>
      <c r="J19" s="3"/>
      <c r="K19" s="3"/>
    </row>
    <row r="20" spans="2:16" ht="15" x14ac:dyDescent="0.25">
      <c r="B20" s="4"/>
      <c r="C20" s="4"/>
      <c r="D20" s="4"/>
      <c r="E20" s="3"/>
      <c r="F20" s="3"/>
      <c r="G20" s="3"/>
      <c r="H20" s="3"/>
      <c r="I20" s="3"/>
      <c r="J20" s="3"/>
      <c r="K20" s="3"/>
    </row>
    <row r="21" spans="2:16" ht="15" x14ac:dyDescent="0.25">
      <c r="B21" s="4"/>
      <c r="C21" s="4"/>
      <c r="D21" s="4"/>
      <c r="E21" s="3"/>
      <c r="F21" s="3"/>
      <c r="G21" s="3"/>
      <c r="H21" s="3"/>
      <c r="I21" s="3"/>
      <c r="J21" s="3"/>
      <c r="K21" s="3"/>
    </row>
    <row r="22" spans="2:16" ht="15" x14ac:dyDescent="0.25">
      <c r="B22" s="4"/>
      <c r="C22" s="4"/>
      <c r="D22" s="4"/>
      <c r="E22" s="3"/>
      <c r="F22" s="3"/>
      <c r="G22" s="3"/>
      <c r="H22" s="3"/>
      <c r="I22" s="3"/>
      <c r="J22" s="3"/>
      <c r="K22" s="3"/>
    </row>
    <row r="23" spans="2:16" ht="15" x14ac:dyDescent="0.25">
      <c r="B23" s="4"/>
      <c r="C23" s="4"/>
      <c r="D23" s="4"/>
      <c r="E23" s="3"/>
      <c r="F23" s="3"/>
      <c r="G23" s="3"/>
      <c r="H23" s="3"/>
      <c r="I23" s="3"/>
      <c r="J23" s="3"/>
      <c r="K23" s="3"/>
    </row>
    <row r="24" spans="2:16" ht="15" x14ac:dyDescent="0.25">
      <c r="B24" s="4"/>
      <c r="C24" s="4"/>
      <c r="D24" s="4"/>
      <c r="E24" s="3"/>
      <c r="F24" s="3"/>
      <c r="G24" s="3"/>
      <c r="H24" s="3"/>
      <c r="I24" s="3"/>
      <c r="J24" s="3"/>
      <c r="K24" s="3"/>
    </row>
    <row r="25" spans="2:16" ht="15" x14ac:dyDescent="0.25">
      <c r="B25" s="4"/>
      <c r="C25" s="4"/>
      <c r="D25" s="4"/>
      <c r="E25" s="3"/>
      <c r="F25" s="3"/>
      <c r="G25" s="3"/>
      <c r="H25" s="3"/>
      <c r="I25" s="3"/>
      <c r="J25" s="3"/>
      <c r="K25" s="3"/>
    </row>
    <row r="26" spans="2:16" ht="15" x14ac:dyDescent="0.25">
      <c r="B26" s="4"/>
      <c r="C26" s="4"/>
      <c r="D26" s="4"/>
      <c r="E26" s="3"/>
      <c r="F26" s="3"/>
      <c r="G26" s="3"/>
      <c r="H26" s="3"/>
      <c r="I26" s="3"/>
      <c r="J26" s="3"/>
      <c r="K26" s="3"/>
    </row>
    <row r="27" spans="2:16" ht="15" x14ac:dyDescent="0.25">
      <c r="B27" s="4"/>
      <c r="C27" s="4"/>
      <c r="D27" s="4"/>
      <c r="E27" s="3"/>
      <c r="F27" s="3"/>
      <c r="G27" s="3"/>
      <c r="H27" s="3"/>
      <c r="I27" s="3"/>
      <c r="J27" s="3"/>
      <c r="K27" s="3"/>
    </row>
    <row r="28" spans="2:16" ht="19.5" customHeight="1" x14ac:dyDescent="0.25">
      <c r="B28" s="4"/>
      <c r="C28" s="4"/>
      <c r="D28" s="4"/>
      <c r="E28" s="3"/>
      <c r="F28" s="3"/>
      <c r="G28" s="3"/>
      <c r="H28" s="107"/>
      <c r="I28" s="107"/>
      <c r="J28" s="107"/>
      <c r="K28" s="107"/>
      <c r="L28" s="107"/>
      <c r="M28" s="273" t="s">
        <v>95</v>
      </c>
      <c r="N28" s="273"/>
      <c r="O28" s="273"/>
      <c r="P28" s="57"/>
    </row>
    <row r="29" spans="2:16" ht="54" customHeight="1" x14ac:dyDescent="0.2">
      <c r="H29" s="192" t="s">
        <v>0</v>
      </c>
      <c r="I29" s="193" t="s">
        <v>91</v>
      </c>
      <c r="J29" s="193" t="s">
        <v>92</v>
      </c>
      <c r="K29" s="193" t="s">
        <v>94</v>
      </c>
      <c r="L29" s="193" t="s">
        <v>2</v>
      </c>
      <c r="M29" s="193" t="s">
        <v>96</v>
      </c>
      <c r="N29" s="193" t="s">
        <v>97</v>
      </c>
      <c r="O29" s="193" t="s">
        <v>93</v>
      </c>
      <c r="P29" s="57"/>
    </row>
    <row r="30" spans="2:16" ht="24.95" customHeight="1" x14ac:dyDescent="0.2">
      <c r="H30" s="192" t="s">
        <v>212</v>
      </c>
      <c r="I30" s="263">
        <v>0</v>
      </c>
      <c r="J30" s="263">
        <v>0</v>
      </c>
      <c r="K30" s="197">
        <f>J30+I30</f>
        <v>0</v>
      </c>
      <c r="L30" s="235">
        <f>'1 - Net Operating Revenues'!O33</f>
        <v>0</v>
      </c>
      <c r="M30" s="238" t="e">
        <f t="shared" ref="M30:M40" si="0">I30/$L30</f>
        <v>#DIV/0!</v>
      </c>
      <c r="N30" s="238" t="e">
        <f t="shared" ref="N30:N40" si="1">J30/$L30</f>
        <v>#DIV/0!</v>
      </c>
      <c r="O30" s="238" t="e">
        <f t="shared" ref="O30:O40" si="2">K30/$L30</f>
        <v>#DIV/0!</v>
      </c>
      <c r="P30" s="57"/>
    </row>
    <row r="31" spans="2:16" ht="24.95" customHeight="1" x14ac:dyDescent="0.2">
      <c r="H31" s="192" t="s">
        <v>212</v>
      </c>
      <c r="I31" s="263">
        <v>0</v>
      </c>
      <c r="J31" s="263">
        <v>0</v>
      </c>
      <c r="K31" s="197">
        <f t="shared" ref="K31:K40" si="3">J31+I31</f>
        <v>0</v>
      </c>
      <c r="L31" s="235">
        <f>'1 - Net Operating Revenues'!O34</f>
        <v>0</v>
      </c>
      <c r="M31" s="238" t="e">
        <f t="shared" si="0"/>
        <v>#DIV/0!</v>
      </c>
      <c r="N31" s="238" t="e">
        <f t="shared" si="1"/>
        <v>#DIV/0!</v>
      </c>
      <c r="O31" s="238" t="e">
        <f t="shared" si="2"/>
        <v>#DIV/0!</v>
      </c>
      <c r="P31" s="57"/>
    </row>
    <row r="32" spans="2:16" ht="24.95" customHeight="1" x14ac:dyDescent="0.2">
      <c r="H32" s="192" t="s">
        <v>212</v>
      </c>
      <c r="I32" s="263">
        <v>0</v>
      </c>
      <c r="J32" s="263">
        <v>0</v>
      </c>
      <c r="K32" s="197">
        <f t="shared" si="3"/>
        <v>0</v>
      </c>
      <c r="L32" s="235">
        <f>'1 - Net Operating Revenues'!O35</f>
        <v>0</v>
      </c>
      <c r="M32" s="238" t="e">
        <f t="shared" si="0"/>
        <v>#DIV/0!</v>
      </c>
      <c r="N32" s="238" t="e">
        <f t="shared" si="1"/>
        <v>#DIV/0!</v>
      </c>
      <c r="O32" s="238" t="e">
        <f t="shared" si="2"/>
        <v>#DIV/0!</v>
      </c>
      <c r="P32" s="57"/>
    </row>
    <row r="33" spans="3:16" ht="24.95" customHeight="1" x14ac:dyDescent="0.2">
      <c r="H33" s="192" t="s">
        <v>212</v>
      </c>
      <c r="I33" s="263">
        <v>0</v>
      </c>
      <c r="J33" s="263">
        <v>0</v>
      </c>
      <c r="K33" s="197">
        <f t="shared" si="3"/>
        <v>0</v>
      </c>
      <c r="L33" s="235">
        <f>'1 - Net Operating Revenues'!O36</f>
        <v>0</v>
      </c>
      <c r="M33" s="238" t="e">
        <f t="shared" si="0"/>
        <v>#DIV/0!</v>
      </c>
      <c r="N33" s="238" t="e">
        <f t="shared" si="1"/>
        <v>#DIV/0!</v>
      </c>
      <c r="O33" s="238" t="e">
        <f t="shared" si="2"/>
        <v>#DIV/0!</v>
      </c>
      <c r="P33" s="57"/>
    </row>
    <row r="34" spans="3:16" ht="24.95" customHeight="1" x14ac:dyDescent="0.2">
      <c r="H34" s="192" t="s">
        <v>212</v>
      </c>
      <c r="I34" s="263">
        <v>0</v>
      </c>
      <c r="J34" s="263">
        <v>0</v>
      </c>
      <c r="K34" s="197">
        <f t="shared" si="3"/>
        <v>0</v>
      </c>
      <c r="L34" s="235">
        <f>'1 - Net Operating Revenues'!O37</f>
        <v>0</v>
      </c>
      <c r="M34" s="238" t="e">
        <f t="shared" si="0"/>
        <v>#DIV/0!</v>
      </c>
      <c r="N34" s="238" t="e">
        <f t="shared" si="1"/>
        <v>#DIV/0!</v>
      </c>
      <c r="O34" s="238" t="e">
        <f t="shared" si="2"/>
        <v>#DIV/0!</v>
      </c>
      <c r="P34" s="57"/>
    </row>
    <row r="35" spans="3:16" ht="24.95" customHeight="1" x14ac:dyDescent="0.2">
      <c r="H35" s="192" t="s">
        <v>212</v>
      </c>
      <c r="I35" s="263">
        <v>0</v>
      </c>
      <c r="J35" s="263">
        <v>0</v>
      </c>
      <c r="K35" s="197">
        <f t="shared" si="3"/>
        <v>0</v>
      </c>
      <c r="L35" s="235">
        <f>'1 - Net Operating Revenues'!O38</f>
        <v>0</v>
      </c>
      <c r="M35" s="238" t="e">
        <f t="shared" si="0"/>
        <v>#DIV/0!</v>
      </c>
      <c r="N35" s="238" t="e">
        <f t="shared" si="1"/>
        <v>#DIV/0!</v>
      </c>
      <c r="O35" s="238" t="e">
        <f t="shared" si="2"/>
        <v>#DIV/0!</v>
      </c>
      <c r="P35" s="57"/>
    </row>
    <row r="36" spans="3:16" ht="24.95" customHeight="1" x14ac:dyDescent="0.2">
      <c r="H36" s="192" t="s">
        <v>212</v>
      </c>
      <c r="I36" s="263">
        <v>0</v>
      </c>
      <c r="J36" s="263">
        <v>0</v>
      </c>
      <c r="K36" s="197">
        <f t="shared" si="3"/>
        <v>0</v>
      </c>
      <c r="L36" s="235">
        <f>'1 - Net Operating Revenues'!O39</f>
        <v>0</v>
      </c>
      <c r="M36" s="238" t="e">
        <f t="shared" si="0"/>
        <v>#DIV/0!</v>
      </c>
      <c r="N36" s="238" t="e">
        <f t="shared" si="1"/>
        <v>#DIV/0!</v>
      </c>
      <c r="O36" s="238" t="e">
        <f t="shared" si="2"/>
        <v>#DIV/0!</v>
      </c>
      <c r="P36" s="57"/>
    </row>
    <row r="37" spans="3:16" ht="24.95" customHeight="1" x14ac:dyDescent="0.2">
      <c r="H37" s="192" t="s">
        <v>212</v>
      </c>
      <c r="I37" s="263">
        <v>0</v>
      </c>
      <c r="J37" s="263">
        <v>0</v>
      </c>
      <c r="K37" s="197">
        <f t="shared" si="3"/>
        <v>0</v>
      </c>
      <c r="L37" s="235">
        <f>'1 - Net Operating Revenues'!O40</f>
        <v>0</v>
      </c>
      <c r="M37" s="238" t="e">
        <f t="shared" si="0"/>
        <v>#DIV/0!</v>
      </c>
      <c r="N37" s="238" t="e">
        <f t="shared" si="1"/>
        <v>#DIV/0!</v>
      </c>
      <c r="O37" s="238" t="e">
        <f t="shared" si="2"/>
        <v>#DIV/0!</v>
      </c>
      <c r="P37" s="57"/>
    </row>
    <row r="38" spans="3:16" ht="24.95" customHeight="1" x14ac:dyDescent="0.2">
      <c r="H38" s="192" t="s">
        <v>212</v>
      </c>
      <c r="I38" s="263">
        <v>0</v>
      </c>
      <c r="J38" s="263">
        <v>0</v>
      </c>
      <c r="K38" s="197">
        <f t="shared" si="3"/>
        <v>0</v>
      </c>
      <c r="L38" s="235">
        <f>'1 - Net Operating Revenues'!O41</f>
        <v>0</v>
      </c>
      <c r="M38" s="238" t="e">
        <f t="shared" si="0"/>
        <v>#DIV/0!</v>
      </c>
      <c r="N38" s="238" t="e">
        <f t="shared" si="1"/>
        <v>#DIV/0!</v>
      </c>
      <c r="O38" s="238" t="e">
        <f t="shared" si="2"/>
        <v>#DIV/0!</v>
      </c>
      <c r="P38" s="57"/>
    </row>
    <row r="39" spans="3:16" ht="24.95" customHeight="1" x14ac:dyDescent="0.2">
      <c r="H39" s="192" t="s">
        <v>212</v>
      </c>
      <c r="I39" s="263">
        <v>0</v>
      </c>
      <c r="J39" s="263">
        <v>0</v>
      </c>
      <c r="K39" s="197">
        <f t="shared" si="3"/>
        <v>0</v>
      </c>
      <c r="L39" s="235">
        <f>'1 - Net Operating Revenues'!O42</f>
        <v>0</v>
      </c>
      <c r="M39" s="238" t="e">
        <f t="shared" si="0"/>
        <v>#DIV/0!</v>
      </c>
      <c r="N39" s="238" t="e">
        <f t="shared" si="1"/>
        <v>#DIV/0!</v>
      </c>
      <c r="O39" s="238" t="e">
        <f t="shared" si="2"/>
        <v>#DIV/0!</v>
      </c>
      <c r="P39" s="57"/>
    </row>
    <row r="40" spans="3:16" ht="24.95" customHeight="1" x14ac:dyDescent="0.2">
      <c r="H40" s="192" t="s">
        <v>212</v>
      </c>
      <c r="I40" s="263">
        <v>0</v>
      </c>
      <c r="J40" s="263">
        <v>0</v>
      </c>
      <c r="K40" s="197">
        <f t="shared" si="3"/>
        <v>0</v>
      </c>
      <c r="L40" s="235">
        <f>'1 - Net Operating Revenues'!O43</f>
        <v>0</v>
      </c>
      <c r="M40" s="238" t="e">
        <f t="shared" si="0"/>
        <v>#DIV/0!</v>
      </c>
      <c r="N40" s="238" t="e">
        <f t="shared" si="1"/>
        <v>#DIV/0!</v>
      </c>
      <c r="O40" s="238" t="e">
        <f t="shared" si="2"/>
        <v>#DIV/0!</v>
      </c>
      <c r="P40" s="57"/>
    </row>
    <row r="41" spans="3:16" ht="21" customHeight="1" x14ac:dyDescent="0.2">
      <c r="H41" s="260" t="s">
        <v>139</v>
      </c>
      <c r="I41" s="57"/>
      <c r="J41" s="57"/>
      <c r="K41" s="57"/>
      <c r="L41" s="57"/>
      <c r="M41" s="239"/>
      <c r="N41" s="239"/>
      <c r="O41" s="239"/>
      <c r="P41" s="57"/>
    </row>
    <row r="42" spans="3:16" x14ac:dyDescent="0.2">
      <c r="J42" s="113"/>
    </row>
    <row r="43" spans="3:16" ht="18" x14ac:dyDescent="0.25">
      <c r="C43" s="58"/>
    </row>
  </sheetData>
  <mergeCells count="1">
    <mergeCell ref="M28:O28"/>
  </mergeCells>
  <conditionalFormatting sqref="I30:I40">
    <cfRule type="dataBar" priority="9">
      <dataBar>
        <cfvo type="min"/>
        <cfvo type="max"/>
        <color rgb="FF638EC6"/>
      </dataBar>
      <extLst>
        <ext xmlns:x14="http://schemas.microsoft.com/office/spreadsheetml/2009/9/main" uri="{B025F937-C7B1-47D3-B67F-A62EFF666E3E}">
          <x14:id>{701628C3-CFD1-46E9-85CD-0E200C73E904}</x14:id>
        </ext>
      </extLst>
    </cfRule>
  </conditionalFormatting>
  <conditionalFormatting sqref="J30:J40">
    <cfRule type="dataBar" priority="8">
      <dataBar>
        <cfvo type="min"/>
        <cfvo type="max"/>
        <color rgb="FFFF555A"/>
      </dataBar>
      <extLst>
        <ext xmlns:x14="http://schemas.microsoft.com/office/spreadsheetml/2009/9/main" uri="{B025F937-C7B1-47D3-B67F-A62EFF666E3E}">
          <x14:id>{BB421411-0FB1-4D86-AB71-089F260DD0A4}</x14:id>
        </ext>
      </extLst>
    </cfRule>
  </conditionalFormatting>
  <conditionalFormatting sqref="M30:M40">
    <cfRule type="dataBar" priority="6">
      <dataBar>
        <cfvo type="min"/>
        <cfvo type="max"/>
        <color rgb="FF638EC6"/>
      </dataBar>
      <extLst>
        <ext xmlns:x14="http://schemas.microsoft.com/office/spreadsheetml/2009/9/main" uri="{B025F937-C7B1-47D3-B67F-A62EFF666E3E}">
          <x14:id>{10E85783-E3B6-4444-9EE5-97DE73CAD0B0}</x14:id>
        </ext>
      </extLst>
    </cfRule>
  </conditionalFormatting>
  <conditionalFormatting sqref="N30:N40">
    <cfRule type="dataBar" priority="5">
      <dataBar>
        <cfvo type="min"/>
        <cfvo type="max"/>
        <color rgb="FFFF555A"/>
      </dataBar>
      <extLst>
        <ext xmlns:x14="http://schemas.microsoft.com/office/spreadsheetml/2009/9/main" uri="{B025F937-C7B1-47D3-B67F-A62EFF666E3E}">
          <x14:id>{41C09792-6189-4083-A8E4-F62F89F5DB20}</x14:id>
        </ext>
      </extLst>
    </cfRule>
  </conditionalFormatting>
  <conditionalFormatting sqref="K30:K40">
    <cfRule type="dataBar" priority="3">
      <dataBar>
        <cfvo type="min"/>
        <cfvo type="max"/>
        <color theme="7" tint="0.39997558519241921"/>
      </dataBar>
      <extLst>
        <ext xmlns:x14="http://schemas.microsoft.com/office/spreadsheetml/2009/9/main" uri="{B025F937-C7B1-47D3-B67F-A62EFF666E3E}">
          <x14:id>{22F092F8-C4A4-419C-912E-7AA427D34C48}</x14:id>
        </ext>
      </extLst>
    </cfRule>
  </conditionalFormatting>
  <conditionalFormatting sqref="O30:O40">
    <cfRule type="dataBar" priority="2">
      <dataBar>
        <cfvo type="min"/>
        <cfvo type="max"/>
        <color theme="7" tint="0.39997558519241921"/>
      </dataBar>
      <extLst>
        <ext xmlns:x14="http://schemas.microsoft.com/office/spreadsheetml/2009/9/main" uri="{B025F937-C7B1-47D3-B67F-A62EFF666E3E}">
          <x14:id>{8E2F184E-380E-47EC-A0B7-F92D5868D653}</x14:id>
        </ext>
      </extLst>
    </cfRule>
  </conditionalFormatting>
  <conditionalFormatting sqref="L30:L40">
    <cfRule type="dataBar" priority="1">
      <dataBar>
        <cfvo type="min"/>
        <cfvo type="max"/>
        <color theme="8" tint="0.39997558519241921"/>
      </dataBar>
      <extLst>
        <ext xmlns:x14="http://schemas.microsoft.com/office/spreadsheetml/2009/9/main" uri="{B025F937-C7B1-47D3-B67F-A62EFF666E3E}">
          <x14:id>{60648299-4518-467D-943D-010361DBD0D1}</x14:id>
        </ext>
      </extLst>
    </cfRule>
  </conditionalFormatting>
  <hyperlinks>
    <hyperlink ref="H41" r:id="rId1" xr:uid="{00000000-0004-0000-0E00-000000000000}"/>
  </hyperlinks>
  <pageMargins left="0.25" right="0.25" top="0.75" bottom="0.75" header="0.3" footer="0.3"/>
  <pageSetup scale="44"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701628C3-CFD1-46E9-85CD-0E200C73E904}">
            <x14:dataBar minLength="0" maxLength="100" border="1" negativeBarBorderColorSameAsPositive="0">
              <x14:cfvo type="autoMin"/>
              <x14:cfvo type="autoMax"/>
              <x14:borderColor rgb="FF638EC6"/>
              <x14:negativeFillColor rgb="FFFF0000"/>
              <x14:negativeBorderColor rgb="FFFF0000"/>
              <x14:axisColor rgb="FF000000"/>
            </x14:dataBar>
          </x14:cfRule>
          <xm:sqref>I30:I40</xm:sqref>
        </x14:conditionalFormatting>
        <x14:conditionalFormatting xmlns:xm="http://schemas.microsoft.com/office/excel/2006/main">
          <x14:cfRule type="dataBar" id="{BB421411-0FB1-4D86-AB71-089F260DD0A4}">
            <x14:dataBar minLength="0" maxLength="100" border="1" negativeBarBorderColorSameAsPositive="0">
              <x14:cfvo type="autoMin"/>
              <x14:cfvo type="autoMax"/>
              <x14:borderColor rgb="FFFF555A"/>
              <x14:negativeFillColor rgb="FFFF0000"/>
              <x14:negativeBorderColor rgb="FFFF0000"/>
              <x14:axisColor rgb="FF000000"/>
            </x14:dataBar>
          </x14:cfRule>
          <xm:sqref>J30:J40</xm:sqref>
        </x14:conditionalFormatting>
        <x14:conditionalFormatting xmlns:xm="http://schemas.microsoft.com/office/excel/2006/main">
          <x14:cfRule type="dataBar" id="{10E85783-E3B6-4444-9EE5-97DE73CAD0B0}">
            <x14:dataBar minLength="0" maxLength="100" border="1" negativeBarBorderColorSameAsPositive="0">
              <x14:cfvo type="autoMin"/>
              <x14:cfvo type="autoMax"/>
              <x14:borderColor rgb="FF638EC6"/>
              <x14:negativeFillColor rgb="FFFF0000"/>
              <x14:negativeBorderColor rgb="FFFF0000"/>
              <x14:axisColor rgb="FF000000"/>
            </x14:dataBar>
          </x14:cfRule>
          <xm:sqref>M30:M40</xm:sqref>
        </x14:conditionalFormatting>
        <x14:conditionalFormatting xmlns:xm="http://schemas.microsoft.com/office/excel/2006/main">
          <x14:cfRule type="dataBar" id="{41C09792-6189-4083-A8E4-F62F89F5DB20}">
            <x14:dataBar minLength="0" maxLength="100" border="1" negativeBarBorderColorSameAsPositive="0">
              <x14:cfvo type="autoMin"/>
              <x14:cfvo type="autoMax"/>
              <x14:borderColor rgb="FFFF555A"/>
              <x14:negativeFillColor rgb="FFFF0000"/>
              <x14:negativeBorderColor rgb="FFFF0000"/>
              <x14:axisColor rgb="FF000000"/>
            </x14:dataBar>
          </x14:cfRule>
          <xm:sqref>N30:N40</xm:sqref>
        </x14:conditionalFormatting>
        <x14:conditionalFormatting xmlns:xm="http://schemas.microsoft.com/office/excel/2006/main">
          <x14:cfRule type="dataBar" id="{22F092F8-C4A4-419C-912E-7AA427D34C48}">
            <x14:dataBar minLength="0" maxLength="100" border="1" negativeBarBorderColorSameAsPositive="0">
              <x14:cfvo type="autoMin"/>
              <x14:cfvo type="autoMax"/>
              <x14:borderColor theme="7" tint="0.59999389629810485"/>
              <x14:negativeFillColor rgb="FFFF0000"/>
              <x14:negativeBorderColor rgb="FFFF0000"/>
              <x14:axisColor rgb="FF000000"/>
            </x14:dataBar>
          </x14:cfRule>
          <xm:sqref>K30:K40</xm:sqref>
        </x14:conditionalFormatting>
        <x14:conditionalFormatting xmlns:xm="http://schemas.microsoft.com/office/excel/2006/main">
          <x14:cfRule type="dataBar" id="{8E2F184E-380E-47EC-A0B7-F92D5868D653}">
            <x14:dataBar minLength="0" maxLength="100" border="1" negativeBarBorderColorSameAsPositive="0">
              <x14:cfvo type="autoMin"/>
              <x14:cfvo type="autoMax"/>
              <x14:borderColor theme="7" tint="0.59999389629810485"/>
              <x14:negativeFillColor rgb="FFFF0000"/>
              <x14:negativeBorderColor rgb="FFFF0000"/>
              <x14:axisColor rgb="FF000000"/>
            </x14:dataBar>
          </x14:cfRule>
          <xm:sqref>O30:O40</xm:sqref>
        </x14:conditionalFormatting>
        <x14:conditionalFormatting xmlns:xm="http://schemas.microsoft.com/office/excel/2006/main">
          <x14:cfRule type="dataBar" id="{60648299-4518-467D-943D-010361DBD0D1}">
            <x14:dataBar minLength="0" maxLength="100" border="1">
              <x14:cfvo type="autoMin"/>
              <x14:cfvo type="autoMax"/>
              <x14:borderColor theme="8" tint="0.59999389629810485"/>
              <x14:negativeFillColor rgb="FFFF0000"/>
              <x14:axisColor rgb="FF000000"/>
            </x14:dataBar>
          </x14:cfRule>
          <xm:sqref>L30:L40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U45"/>
  <sheetViews>
    <sheetView showGridLines="0" zoomScale="50" zoomScaleNormal="50" workbookViewId="0">
      <selection activeCell="J32" sqref="J32"/>
    </sheetView>
  </sheetViews>
  <sheetFormatPr defaultRowHeight="14.25" x14ac:dyDescent="0.2"/>
  <cols>
    <col min="1" max="1" width="3.375" customWidth="1"/>
    <col min="2" max="2" width="18.625" customWidth="1"/>
    <col min="3" max="3" width="23.5" customWidth="1"/>
    <col min="4" max="4" width="18.625" customWidth="1"/>
    <col min="5" max="5" width="16.125" customWidth="1"/>
    <col min="6" max="6" width="27.125" customWidth="1"/>
    <col min="7" max="7" width="3.875" customWidth="1"/>
    <col min="8" max="9" width="16.625" customWidth="1"/>
    <col min="10" max="10" width="19.625" customWidth="1"/>
    <col min="11" max="11" width="20.125" customWidth="1"/>
    <col min="12" max="12" width="19.5" customWidth="1"/>
    <col min="13" max="13" width="2.625" customWidth="1"/>
    <col min="14" max="14" width="18.625" customWidth="1"/>
    <col min="15" max="15" width="17" customWidth="1"/>
    <col min="17" max="17" width="12.625" customWidth="1"/>
    <col min="18" max="21" width="24.625" customWidth="1"/>
  </cols>
  <sheetData>
    <row r="1" spans="2:13" ht="21" thickBot="1" x14ac:dyDescent="0.35">
      <c r="B1" s="36" t="s">
        <v>193</v>
      </c>
      <c r="C1" s="4"/>
      <c r="D1" s="4"/>
      <c r="E1" s="3"/>
      <c r="F1" s="3"/>
      <c r="G1" s="3"/>
      <c r="H1" s="3"/>
      <c r="I1" s="3"/>
      <c r="J1" s="3"/>
      <c r="K1" s="3"/>
    </row>
    <row r="2" spans="2:13" ht="16.5" thickTop="1" thickBot="1" x14ac:dyDescent="0.3">
      <c r="B2" s="6"/>
      <c r="C2" s="6"/>
      <c r="D2" s="6"/>
      <c r="E2" s="7"/>
      <c r="F2" s="7"/>
      <c r="G2" s="7"/>
      <c r="H2" s="7"/>
      <c r="I2" s="7"/>
      <c r="J2" s="7"/>
      <c r="K2" s="7"/>
      <c r="L2" s="7"/>
      <c r="M2" s="7"/>
    </row>
    <row r="3" spans="2:13" ht="25.5" customHeight="1" thickBot="1" x14ac:dyDescent="0.25">
      <c r="B3" s="49" t="s">
        <v>5</v>
      </c>
      <c r="C3" s="50" t="s">
        <v>70</v>
      </c>
      <c r="D3" s="51" t="s">
        <v>37</v>
      </c>
      <c r="E3" s="3"/>
      <c r="F3" s="3"/>
      <c r="G3" s="3"/>
      <c r="H3" s="3"/>
      <c r="I3" s="3"/>
      <c r="J3" s="3"/>
      <c r="K3" s="3"/>
      <c r="L3" s="3"/>
      <c r="M3" s="3"/>
    </row>
    <row r="4" spans="2:13" ht="15" x14ac:dyDescent="0.25">
      <c r="B4" s="4"/>
      <c r="C4" s="4"/>
      <c r="D4" s="4"/>
      <c r="E4" s="3"/>
      <c r="F4" s="3"/>
      <c r="G4" s="3"/>
      <c r="H4" s="3"/>
      <c r="I4" s="3"/>
      <c r="J4" s="3"/>
      <c r="K4" s="3"/>
    </row>
    <row r="5" spans="2:13" ht="15" x14ac:dyDescent="0.25">
      <c r="B5" s="4"/>
      <c r="C5" s="4"/>
      <c r="D5" s="4"/>
      <c r="E5" s="3"/>
      <c r="F5" s="3"/>
      <c r="G5" s="3"/>
      <c r="H5" s="3"/>
      <c r="I5" s="3"/>
      <c r="J5" s="3"/>
      <c r="K5" s="3"/>
    </row>
    <row r="6" spans="2:13" ht="15" x14ac:dyDescent="0.25">
      <c r="B6" s="4"/>
      <c r="C6" s="4"/>
      <c r="D6" s="4"/>
      <c r="E6" s="3"/>
      <c r="F6" s="3"/>
      <c r="G6" s="3"/>
      <c r="H6" s="3"/>
      <c r="I6" s="3"/>
      <c r="J6" s="3"/>
      <c r="K6" s="3"/>
    </row>
    <row r="7" spans="2:13" ht="15" x14ac:dyDescent="0.25">
      <c r="B7" s="4"/>
      <c r="C7" s="4"/>
      <c r="D7" s="4"/>
      <c r="E7" s="3"/>
      <c r="F7" s="3"/>
      <c r="G7" s="3"/>
      <c r="H7" s="3"/>
      <c r="I7" s="3"/>
      <c r="J7" s="3"/>
      <c r="K7" s="3"/>
    </row>
    <row r="8" spans="2:13" ht="15" x14ac:dyDescent="0.25">
      <c r="B8" s="4"/>
      <c r="C8" s="4"/>
      <c r="D8" s="4"/>
      <c r="E8" s="3"/>
      <c r="F8" s="3"/>
      <c r="G8" s="3"/>
      <c r="H8" s="3"/>
      <c r="I8" s="3"/>
      <c r="J8" s="3"/>
      <c r="K8" s="3"/>
    </row>
    <row r="9" spans="2:13" ht="15" x14ac:dyDescent="0.25">
      <c r="B9" s="4"/>
      <c r="C9" s="4"/>
      <c r="D9" s="4"/>
      <c r="E9" s="3"/>
      <c r="F9" s="3"/>
      <c r="G9" s="3"/>
      <c r="H9" s="3"/>
      <c r="I9" s="3"/>
      <c r="J9" s="3"/>
      <c r="K9" s="3"/>
    </row>
    <row r="10" spans="2:13" ht="15" x14ac:dyDescent="0.25">
      <c r="B10" s="4"/>
      <c r="C10" s="4"/>
      <c r="D10" s="4"/>
      <c r="E10" s="3"/>
      <c r="F10" s="3"/>
      <c r="G10" s="3"/>
      <c r="H10" s="3"/>
      <c r="I10" s="3"/>
      <c r="J10" s="3"/>
      <c r="K10" s="3"/>
    </row>
    <row r="11" spans="2:13" ht="15" x14ac:dyDescent="0.25">
      <c r="B11" s="4"/>
      <c r="C11" s="4"/>
      <c r="D11" s="4"/>
      <c r="E11" s="3"/>
      <c r="F11" s="3"/>
      <c r="G11" s="3"/>
      <c r="H11" s="3"/>
      <c r="I11" s="3"/>
      <c r="J11" s="3"/>
      <c r="K11" s="3"/>
    </row>
    <row r="12" spans="2:13" ht="15" x14ac:dyDescent="0.25">
      <c r="B12" s="4"/>
      <c r="C12" s="4"/>
      <c r="D12" s="4"/>
      <c r="E12" s="3"/>
      <c r="F12" s="3"/>
      <c r="G12" s="3"/>
      <c r="H12" s="3"/>
      <c r="I12" s="3"/>
      <c r="J12" s="3"/>
      <c r="K12" s="3"/>
    </row>
    <row r="13" spans="2:13" ht="15" x14ac:dyDescent="0.25">
      <c r="B13" s="4"/>
      <c r="C13" s="4"/>
      <c r="D13" s="4"/>
      <c r="E13" s="3"/>
      <c r="F13" s="3"/>
      <c r="G13" s="3"/>
      <c r="H13" s="3"/>
      <c r="I13" s="3"/>
      <c r="J13" s="3"/>
      <c r="K13" s="3"/>
    </row>
    <row r="14" spans="2:13" ht="15" x14ac:dyDescent="0.25">
      <c r="B14" s="4"/>
      <c r="C14" s="4"/>
      <c r="D14" s="4"/>
      <c r="E14" s="3"/>
      <c r="F14" s="3"/>
      <c r="G14" s="3"/>
      <c r="H14" s="3"/>
      <c r="I14" s="3"/>
      <c r="J14" s="3"/>
      <c r="K14" s="3"/>
    </row>
    <row r="15" spans="2:13" ht="15" x14ac:dyDescent="0.25">
      <c r="B15" s="4"/>
      <c r="C15" s="4"/>
      <c r="D15" s="4"/>
      <c r="E15" s="3"/>
      <c r="F15" s="3"/>
      <c r="G15" s="3"/>
      <c r="H15" s="3"/>
      <c r="I15" s="3"/>
      <c r="J15" s="3"/>
      <c r="K15" s="3"/>
    </row>
    <row r="16" spans="2:13" ht="15" x14ac:dyDescent="0.25">
      <c r="B16" s="4"/>
      <c r="C16" s="4"/>
      <c r="D16" s="4"/>
      <c r="E16" s="3"/>
      <c r="F16" s="3"/>
      <c r="G16" s="3"/>
      <c r="H16" s="3"/>
      <c r="I16" s="3"/>
      <c r="J16" s="3"/>
      <c r="K16" s="3"/>
    </row>
    <row r="17" spans="2:21" ht="15" x14ac:dyDescent="0.25">
      <c r="B17" s="4"/>
      <c r="C17" s="4"/>
      <c r="D17" s="4"/>
      <c r="E17" s="3"/>
      <c r="F17" s="3"/>
      <c r="G17" s="3"/>
      <c r="H17" s="3"/>
      <c r="I17" s="3"/>
      <c r="J17" s="3"/>
      <c r="K17" s="3"/>
    </row>
    <row r="18" spans="2:21" ht="15" x14ac:dyDescent="0.25">
      <c r="B18" s="4"/>
      <c r="C18" s="4"/>
      <c r="D18" s="4"/>
      <c r="E18" s="3"/>
      <c r="F18" s="3"/>
      <c r="G18" s="3"/>
      <c r="H18" s="3"/>
      <c r="I18" s="3"/>
      <c r="J18" s="3"/>
      <c r="K18" s="3"/>
    </row>
    <row r="19" spans="2:21" ht="15" x14ac:dyDescent="0.25">
      <c r="B19" s="4"/>
      <c r="C19" s="4"/>
      <c r="D19" s="4"/>
      <c r="E19" s="3"/>
      <c r="F19" s="3"/>
      <c r="G19" s="3"/>
      <c r="H19" s="3"/>
      <c r="I19" s="3"/>
      <c r="J19" s="3"/>
      <c r="K19" s="3"/>
    </row>
    <row r="20" spans="2:21" ht="15" x14ac:dyDescent="0.25">
      <c r="B20" s="4"/>
      <c r="C20" s="4"/>
      <c r="D20" s="4"/>
      <c r="E20" s="3"/>
      <c r="F20" s="3"/>
      <c r="G20" s="3"/>
      <c r="H20" s="3"/>
      <c r="I20" s="3"/>
      <c r="J20" s="3"/>
      <c r="K20" s="3"/>
    </row>
    <row r="21" spans="2:21" ht="15" x14ac:dyDescent="0.25">
      <c r="B21" s="4"/>
      <c r="C21" s="4"/>
      <c r="D21" s="4"/>
      <c r="E21" s="3"/>
      <c r="F21" s="3"/>
      <c r="G21" s="3"/>
      <c r="H21" s="3"/>
      <c r="I21" s="3"/>
      <c r="J21" s="3"/>
      <c r="K21" s="3"/>
    </row>
    <row r="22" spans="2:21" ht="15" x14ac:dyDescent="0.25">
      <c r="B22" s="4"/>
      <c r="C22" s="4"/>
      <c r="D22" s="4"/>
      <c r="E22" s="3"/>
      <c r="F22" s="3"/>
      <c r="G22" s="3"/>
      <c r="H22" s="3"/>
      <c r="I22" s="3"/>
      <c r="J22" s="3"/>
      <c r="K22" s="3"/>
    </row>
    <row r="23" spans="2:21" ht="15" x14ac:dyDescent="0.25">
      <c r="B23" s="4"/>
      <c r="C23" s="4"/>
      <c r="D23" s="4"/>
      <c r="E23" s="3"/>
      <c r="F23" s="3"/>
      <c r="G23" s="3"/>
      <c r="H23" s="3"/>
      <c r="I23" s="3"/>
      <c r="J23" s="3"/>
      <c r="K23" s="3"/>
    </row>
    <row r="24" spans="2:21" ht="15" x14ac:dyDescent="0.25">
      <c r="B24" s="4"/>
      <c r="C24" s="4"/>
      <c r="D24" s="4"/>
      <c r="E24" s="3"/>
      <c r="F24" s="3"/>
      <c r="G24" s="3"/>
      <c r="H24" s="3"/>
      <c r="I24" s="3"/>
      <c r="J24" s="3"/>
      <c r="K24" s="3"/>
    </row>
    <row r="25" spans="2:21" ht="15" x14ac:dyDescent="0.25">
      <c r="B25" s="4"/>
      <c r="C25" s="4"/>
      <c r="D25" s="4"/>
      <c r="E25" s="3"/>
      <c r="F25" s="3"/>
      <c r="G25" s="3"/>
      <c r="H25" s="3"/>
      <c r="I25" s="3"/>
      <c r="J25" s="3"/>
      <c r="K25" s="3"/>
    </row>
    <row r="26" spans="2:21" ht="15" x14ac:dyDescent="0.25">
      <c r="B26" s="4"/>
      <c r="C26" s="4"/>
      <c r="D26" s="4"/>
      <c r="E26" s="3"/>
      <c r="F26" s="3"/>
      <c r="G26" s="3"/>
      <c r="H26" s="3"/>
      <c r="I26" s="3"/>
      <c r="J26" s="3"/>
      <c r="K26" s="3"/>
    </row>
    <row r="27" spans="2:21" ht="10.5" customHeight="1" x14ac:dyDescent="0.2"/>
    <row r="28" spans="2:21" ht="23.25" customHeight="1" x14ac:dyDescent="0.25">
      <c r="I28" s="57"/>
      <c r="J28" s="57"/>
      <c r="K28" s="57"/>
      <c r="L28" s="57"/>
      <c r="M28" s="57"/>
      <c r="N28" s="274" t="s">
        <v>176</v>
      </c>
      <c r="O28" s="274"/>
      <c r="Q28" s="57"/>
      <c r="R28" s="275" t="s">
        <v>187</v>
      </c>
      <c r="S28" s="275"/>
      <c r="T28" s="275"/>
      <c r="U28" s="275"/>
    </row>
    <row r="29" spans="2:21" ht="46.5" customHeight="1" x14ac:dyDescent="0.2">
      <c r="I29" s="192" t="s">
        <v>188</v>
      </c>
      <c r="J29" s="193" t="s">
        <v>62</v>
      </c>
      <c r="K29" s="193" t="s">
        <v>84</v>
      </c>
      <c r="L29" s="193" t="s">
        <v>85</v>
      </c>
      <c r="M29" s="57"/>
      <c r="N29" s="193" t="s">
        <v>62</v>
      </c>
      <c r="O29" s="193" t="s">
        <v>84</v>
      </c>
      <c r="Q29" s="192" t="s">
        <v>188</v>
      </c>
      <c r="R29" s="241" t="s">
        <v>189</v>
      </c>
      <c r="S29" s="241" t="s">
        <v>190</v>
      </c>
      <c r="T29" s="241" t="s">
        <v>185</v>
      </c>
      <c r="U29" s="241" t="s">
        <v>186</v>
      </c>
    </row>
    <row r="30" spans="2:21" ht="24.95" customHeight="1" x14ac:dyDescent="0.2">
      <c r="I30" s="172" t="s">
        <v>212</v>
      </c>
      <c r="J30" s="244">
        <v>0</v>
      </c>
      <c r="K30" s="244">
        <v>0</v>
      </c>
      <c r="L30" s="142" t="e">
        <f>K30/J30</f>
        <v>#DIV/0!</v>
      </c>
      <c r="M30" s="57"/>
      <c r="N30" s="261"/>
      <c r="O30" s="261"/>
      <c r="Q30" s="172">
        <v>2009</v>
      </c>
      <c r="R30" s="242">
        <v>0</v>
      </c>
      <c r="S30" s="242">
        <v>0</v>
      </c>
      <c r="T30" s="242">
        <v>0</v>
      </c>
      <c r="U30" s="242">
        <v>0</v>
      </c>
    </row>
    <row r="31" spans="2:21" ht="24.95" customHeight="1" x14ac:dyDescent="0.2">
      <c r="I31" s="172" t="s">
        <v>212</v>
      </c>
      <c r="J31" s="244">
        <v>0</v>
      </c>
      <c r="K31" s="244">
        <v>0</v>
      </c>
      <c r="L31" s="142" t="e">
        <f t="shared" ref="L31:L40" si="0">K31/J31</f>
        <v>#DIV/0!</v>
      </c>
      <c r="M31" s="57"/>
      <c r="N31" s="142" t="e">
        <f>(J31/J30)-1</f>
        <v>#DIV/0!</v>
      </c>
      <c r="O31" s="142" t="e">
        <f>(K31/K30)-1</f>
        <v>#DIV/0!</v>
      </c>
      <c r="Q31" s="172">
        <v>2010</v>
      </c>
      <c r="R31" s="242">
        <v>0</v>
      </c>
      <c r="S31" s="242">
        <v>0</v>
      </c>
      <c r="T31" s="242">
        <v>0</v>
      </c>
      <c r="U31" s="242">
        <v>0</v>
      </c>
    </row>
    <row r="32" spans="2:21" ht="24.95" customHeight="1" x14ac:dyDescent="0.2">
      <c r="I32" s="172" t="s">
        <v>212</v>
      </c>
      <c r="J32" s="244">
        <v>0</v>
      </c>
      <c r="K32" s="244">
        <v>0</v>
      </c>
      <c r="L32" s="142" t="e">
        <f t="shared" si="0"/>
        <v>#DIV/0!</v>
      </c>
      <c r="M32" s="57"/>
      <c r="N32" s="142" t="e">
        <f t="shared" ref="N32:N40" si="1">(J32/J31)-1</f>
        <v>#DIV/0!</v>
      </c>
      <c r="O32" s="142" t="e">
        <f t="shared" ref="O32:O40" si="2">(K32/K31)-1</f>
        <v>#DIV/0!</v>
      </c>
      <c r="Q32" s="172">
        <v>2011</v>
      </c>
      <c r="R32" s="242">
        <v>0</v>
      </c>
      <c r="S32" s="242">
        <v>0</v>
      </c>
      <c r="T32" s="242">
        <v>0</v>
      </c>
      <c r="U32" s="242">
        <v>0</v>
      </c>
    </row>
    <row r="33" spans="3:21" ht="24.95" customHeight="1" x14ac:dyDescent="0.2">
      <c r="I33" s="172" t="s">
        <v>212</v>
      </c>
      <c r="J33" s="244">
        <v>0</v>
      </c>
      <c r="K33" s="244">
        <v>0</v>
      </c>
      <c r="L33" s="142" t="e">
        <f t="shared" si="0"/>
        <v>#DIV/0!</v>
      </c>
      <c r="M33" s="57"/>
      <c r="N33" s="142" t="e">
        <f t="shared" si="1"/>
        <v>#DIV/0!</v>
      </c>
      <c r="O33" s="142" t="e">
        <f t="shared" si="2"/>
        <v>#DIV/0!</v>
      </c>
      <c r="Q33" s="172">
        <v>2012</v>
      </c>
      <c r="R33" s="242">
        <v>0</v>
      </c>
      <c r="S33" s="242">
        <v>0</v>
      </c>
      <c r="T33" s="242">
        <v>0</v>
      </c>
      <c r="U33" s="242">
        <v>0</v>
      </c>
    </row>
    <row r="34" spans="3:21" ht="24.95" customHeight="1" x14ac:dyDescent="0.2">
      <c r="I34" s="172" t="s">
        <v>212</v>
      </c>
      <c r="J34" s="244">
        <v>0</v>
      </c>
      <c r="K34" s="244">
        <v>0</v>
      </c>
      <c r="L34" s="142" t="e">
        <f t="shared" si="0"/>
        <v>#DIV/0!</v>
      </c>
      <c r="M34" s="164"/>
      <c r="N34" s="142" t="e">
        <f t="shared" si="1"/>
        <v>#DIV/0!</v>
      </c>
      <c r="O34" s="142" t="e">
        <f t="shared" si="2"/>
        <v>#DIV/0!</v>
      </c>
      <c r="Q34" s="172">
        <v>2013</v>
      </c>
      <c r="R34" s="242">
        <v>0</v>
      </c>
      <c r="S34" s="242">
        <v>0</v>
      </c>
      <c r="T34" s="242">
        <v>0</v>
      </c>
      <c r="U34" s="242">
        <v>0</v>
      </c>
    </row>
    <row r="35" spans="3:21" ht="24.95" customHeight="1" x14ac:dyDescent="0.2">
      <c r="I35" s="172" t="s">
        <v>212</v>
      </c>
      <c r="J35" s="244">
        <v>0</v>
      </c>
      <c r="K35" s="244">
        <v>0</v>
      </c>
      <c r="L35" s="142" t="e">
        <f t="shared" si="0"/>
        <v>#DIV/0!</v>
      </c>
      <c r="M35" s="57"/>
      <c r="N35" s="142" t="e">
        <f t="shared" si="1"/>
        <v>#DIV/0!</v>
      </c>
      <c r="O35" s="142" t="e">
        <f t="shared" si="2"/>
        <v>#DIV/0!</v>
      </c>
      <c r="Q35" s="172">
        <v>2014</v>
      </c>
      <c r="R35" s="242">
        <v>0</v>
      </c>
      <c r="S35" s="242">
        <v>0</v>
      </c>
      <c r="T35" s="242">
        <v>0</v>
      </c>
      <c r="U35" s="242">
        <v>0</v>
      </c>
    </row>
    <row r="36" spans="3:21" ht="24.95" customHeight="1" x14ac:dyDescent="0.2">
      <c r="I36" s="172" t="s">
        <v>212</v>
      </c>
      <c r="J36" s="244">
        <v>0</v>
      </c>
      <c r="K36" s="244">
        <v>0</v>
      </c>
      <c r="L36" s="142" t="e">
        <f t="shared" si="0"/>
        <v>#DIV/0!</v>
      </c>
      <c r="M36" s="57"/>
      <c r="N36" s="142" t="e">
        <f t="shared" si="1"/>
        <v>#DIV/0!</v>
      </c>
      <c r="O36" s="142" t="e">
        <f t="shared" si="2"/>
        <v>#DIV/0!</v>
      </c>
      <c r="Q36" s="172">
        <v>2015</v>
      </c>
      <c r="R36" s="242">
        <v>0</v>
      </c>
      <c r="S36" s="242">
        <v>0</v>
      </c>
      <c r="T36" s="242">
        <v>0</v>
      </c>
      <c r="U36" s="242">
        <v>0</v>
      </c>
    </row>
    <row r="37" spans="3:21" ht="24.95" customHeight="1" x14ac:dyDescent="0.2">
      <c r="I37" s="172" t="s">
        <v>212</v>
      </c>
      <c r="J37" s="244">
        <v>0</v>
      </c>
      <c r="K37" s="244">
        <v>0</v>
      </c>
      <c r="L37" s="142" t="e">
        <f t="shared" si="0"/>
        <v>#DIV/0!</v>
      </c>
      <c r="M37" s="57"/>
      <c r="N37" s="142" t="e">
        <f t="shared" si="1"/>
        <v>#DIV/0!</v>
      </c>
      <c r="O37" s="142" t="e">
        <f t="shared" si="2"/>
        <v>#DIV/0!</v>
      </c>
      <c r="Q37" s="172">
        <v>2016</v>
      </c>
      <c r="R37" s="242">
        <v>0</v>
      </c>
      <c r="S37" s="242">
        <v>0</v>
      </c>
      <c r="T37" s="242">
        <v>0</v>
      </c>
      <c r="U37" s="242">
        <v>0</v>
      </c>
    </row>
    <row r="38" spans="3:21" ht="24.95" customHeight="1" x14ac:dyDescent="0.2">
      <c r="I38" s="172" t="s">
        <v>212</v>
      </c>
      <c r="J38" s="244">
        <v>0</v>
      </c>
      <c r="K38" s="244">
        <v>0</v>
      </c>
      <c r="L38" s="142" t="e">
        <f t="shared" si="0"/>
        <v>#DIV/0!</v>
      </c>
      <c r="M38" s="57"/>
      <c r="N38" s="142" t="e">
        <f t="shared" si="1"/>
        <v>#DIV/0!</v>
      </c>
      <c r="O38" s="142" t="e">
        <f t="shared" si="2"/>
        <v>#DIV/0!</v>
      </c>
      <c r="Q38" s="172">
        <v>2017</v>
      </c>
      <c r="R38" s="242">
        <v>0</v>
      </c>
      <c r="S38" s="242">
        <v>0</v>
      </c>
      <c r="T38" s="242">
        <v>0</v>
      </c>
      <c r="U38" s="242">
        <v>0</v>
      </c>
    </row>
    <row r="39" spans="3:21" ht="24.95" customHeight="1" x14ac:dyDescent="0.2">
      <c r="I39" s="172" t="s">
        <v>212</v>
      </c>
      <c r="J39" s="244">
        <v>0</v>
      </c>
      <c r="K39" s="244">
        <v>0</v>
      </c>
      <c r="L39" s="142" t="e">
        <f t="shared" si="0"/>
        <v>#DIV/0!</v>
      </c>
      <c r="M39" s="57"/>
      <c r="N39" s="142" t="e">
        <f t="shared" si="1"/>
        <v>#DIV/0!</v>
      </c>
      <c r="O39" s="142" t="e">
        <f t="shared" si="2"/>
        <v>#DIV/0!</v>
      </c>
      <c r="Q39" s="243" t="s">
        <v>191</v>
      </c>
      <c r="R39" s="57"/>
      <c r="S39" s="57"/>
      <c r="T39" s="57"/>
      <c r="U39" s="57"/>
    </row>
    <row r="40" spans="3:21" ht="24.95" customHeight="1" x14ac:dyDescent="0.2">
      <c r="I40" s="172" t="s">
        <v>212</v>
      </c>
      <c r="J40" s="244">
        <v>0</v>
      </c>
      <c r="K40" s="244">
        <v>0</v>
      </c>
      <c r="L40" s="142" t="e">
        <f t="shared" si="0"/>
        <v>#DIV/0!</v>
      </c>
      <c r="M40" s="57"/>
      <c r="N40" s="142" t="e">
        <f t="shared" si="1"/>
        <v>#DIV/0!</v>
      </c>
      <c r="O40" s="142" t="e">
        <f t="shared" si="2"/>
        <v>#DIV/0!</v>
      </c>
    </row>
    <row r="41" spans="3:21" ht="3.75" customHeight="1" x14ac:dyDescent="0.2">
      <c r="I41" s="107"/>
      <c r="J41" s="107"/>
      <c r="K41" s="107"/>
      <c r="L41" s="107"/>
      <c r="M41" s="57"/>
      <c r="N41" s="107"/>
      <c r="O41" s="107"/>
    </row>
    <row r="42" spans="3:21" ht="18" x14ac:dyDescent="0.25">
      <c r="C42" s="58"/>
      <c r="I42" s="146" t="s">
        <v>177</v>
      </c>
      <c r="J42" s="57"/>
      <c r="K42" s="57"/>
      <c r="L42" s="57"/>
      <c r="M42" s="57"/>
      <c r="N42" s="57"/>
      <c r="O42" s="57"/>
    </row>
    <row r="43" spans="3:21" x14ac:dyDescent="0.2">
      <c r="I43" s="57"/>
      <c r="J43" s="57"/>
      <c r="K43" s="57"/>
      <c r="L43" s="57"/>
      <c r="M43" s="57"/>
      <c r="N43" s="57"/>
      <c r="O43" s="57"/>
    </row>
    <row r="44" spans="3:21" x14ac:dyDescent="0.2">
      <c r="I44" s="57"/>
      <c r="J44" s="57"/>
      <c r="K44" s="57"/>
      <c r="L44" s="57"/>
      <c r="M44" s="57"/>
      <c r="N44" s="57"/>
      <c r="O44" s="57"/>
    </row>
    <row r="45" spans="3:21" x14ac:dyDescent="0.2">
      <c r="I45" s="57"/>
      <c r="J45" s="57"/>
      <c r="K45" s="57"/>
      <c r="L45" s="57"/>
      <c r="M45" s="57"/>
      <c r="N45" s="57"/>
      <c r="O45" s="57"/>
    </row>
  </sheetData>
  <mergeCells count="2">
    <mergeCell ref="N28:O28"/>
    <mergeCell ref="R28:U28"/>
  </mergeCells>
  <conditionalFormatting sqref="J30:J40">
    <cfRule type="dataBar" priority="11">
      <dataBar>
        <cfvo type="min"/>
        <cfvo type="max"/>
        <color theme="8" tint="0.39997558519241921"/>
      </dataBar>
      <extLst>
        <ext xmlns:x14="http://schemas.microsoft.com/office/spreadsheetml/2009/9/main" uri="{B025F937-C7B1-47D3-B67F-A62EFF666E3E}">
          <x14:id>{5878EA4C-2C94-4196-BC8B-5C36002B541D}</x14:id>
        </ext>
      </extLst>
    </cfRule>
  </conditionalFormatting>
  <conditionalFormatting sqref="K30:K40">
    <cfRule type="dataBar" priority="10">
      <dataBar>
        <cfvo type="min"/>
        <cfvo type="max"/>
        <color theme="5" tint="0.39997558519241921"/>
      </dataBar>
      <extLst>
        <ext xmlns:x14="http://schemas.microsoft.com/office/spreadsheetml/2009/9/main" uri="{B025F937-C7B1-47D3-B67F-A62EFF666E3E}">
          <x14:id>{35480766-6FDC-46C3-B3DD-A6B7B278C8B2}</x14:id>
        </ext>
      </extLst>
    </cfRule>
  </conditionalFormatting>
  <conditionalFormatting sqref="L30:L40">
    <cfRule type="dataBar" priority="2">
      <dataBar>
        <cfvo type="min"/>
        <cfvo type="max"/>
        <color rgb="FFFFB628"/>
      </dataBar>
      <extLst>
        <ext xmlns:x14="http://schemas.microsoft.com/office/spreadsheetml/2009/9/main" uri="{B025F937-C7B1-47D3-B67F-A62EFF666E3E}">
          <x14:id>{38DF495B-DD2C-43D2-B036-2B26CE4BEB36}</x14:id>
        </ext>
      </extLst>
    </cfRule>
  </conditionalFormatting>
  <conditionalFormatting sqref="N31:N40">
    <cfRule type="dataBar" priority="8">
      <dataBar>
        <cfvo type="min"/>
        <cfvo type="max"/>
        <color theme="8" tint="0.39997558519241921"/>
      </dataBar>
      <extLst>
        <ext xmlns:x14="http://schemas.microsoft.com/office/spreadsheetml/2009/9/main" uri="{B025F937-C7B1-47D3-B67F-A62EFF666E3E}">
          <x14:id>{D7EEF59C-DFDB-40A1-A6DB-581B97B80479}</x14:id>
        </ext>
      </extLst>
    </cfRule>
  </conditionalFormatting>
  <conditionalFormatting sqref="O31:O40">
    <cfRule type="dataBar" priority="7">
      <dataBar>
        <cfvo type="min"/>
        <cfvo type="max"/>
        <color theme="5" tint="0.39997558519241921"/>
      </dataBar>
      <extLst>
        <ext xmlns:x14="http://schemas.microsoft.com/office/spreadsheetml/2009/9/main" uri="{B025F937-C7B1-47D3-B67F-A62EFF666E3E}">
          <x14:id>{DA99CE10-0A64-47FF-AAC7-54C80E49D447}</x14:id>
        </ext>
      </extLst>
    </cfRule>
  </conditionalFormatting>
  <conditionalFormatting sqref="R30:R38">
    <cfRule type="dataBar" priority="4">
      <dataBar>
        <cfvo type="min"/>
        <cfvo type="max"/>
        <color theme="8" tint="0.39997558519241921"/>
      </dataBar>
      <extLst>
        <ext xmlns:x14="http://schemas.microsoft.com/office/spreadsheetml/2009/9/main" uri="{B025F937-C7B1-47D3-B67F-A62EFF666E3E}">
          <x14:id>{3F14F203-BC20-438A-8978-C2D6E41AA52B}</x14:id>
        </ext>
      </extLst>
    </cfRule>
  </conditionalFormatting>
  <conditionalFormatting sqref="S30:S38">
    <cfRule type="dataBar" priority="6">
      <dataBar>
        <cfvo type="min"/>
        <cfvo type="max"/>
        <color rgb="FF63C384"/>
      </dataBar>
      <extLst>
        <ext xmlns:x14="http://schemas.microsoft.com/office/spreadsheetml/2009/9/main" uri="{B025F937-C7B1-47D3-B67F-A62EFF666E3E}">
          <x14:id>{646E1DA8-6E59-4AAF-86B8-B5FBA87F479A}</x14:id>
        </ext>
      </extLst>
    </cfRule>
  </conditionalFormatting>
  <conditionalFormatting sqref="T30:T38">
    <cfRule type="dataBar" priority="3">
      <dataBar>
        <cfvo type="min"/>
        <cfvo type="max"/>
        <color theme="9"/>
      </dataBar>
      <extLst>
        <ext xmlns:x14="http://schemas.microsoft.com/office/spreadsheetml/2009/9/main" uri="{B025F937-C7B1-47D3-B67F-A62EFF666E3E}">
          <x14:id>{6AB09344-3FE2-4DEF-978C-14ABC66B16A3}</x14:id>
        </ext>
      </extLst>
    </cfRule>
  </conditionalFormatting>
  <conditionalFormatting sqref="U30:U38">
    <cfRule type="dataBar" priority="5">
      <dataBar>
        <cfvo type="min"/>
        <cfvo type="max"/>
        <color rgb="FFFF555A"/>
      </dataBar>
      <extLst>
        <ext xmlns:x14="http://schemas.microsoft.com/office/spreadsheetml/2009/9/main" uri="{B025F937-C7B1-47D3-B67F-A62EFF666E3E}">
          <x14:id>{4C328756-FCE1-4D39-BB08-54DCE9C766E7}</x14:id>
        </ext>
      </extLst>
    </cfRule>
  </conditionalFormatting>
  <hyperlinks>
    <hyperlink ref="I42" r:id="rId1" xr:uid="{00000000-0004-0000-0F00-000000000000}"/>
    <hyperlink ref="Q39" r:id="rId2" xr:uid="{00000000-0004-0000-0F00-000001000000}"/>
  </hyperlinks>
  <pageMargins left="0.25" right="0.25" top="0.75" bottom="0.75" header="0.3" footer="0.3"/>
  <pageSetup scale="48" fitToHeight="0" orientation="landscape" r:id="rId3"/>
  <drawing r:id="rId4"/>
  <extLst>
    <ext xmlns:x14="http://schemas.microsoft.com/office/spreadsheetml/2009/9/main" uri="{78C0D931-6437-407d-A8EE-F0AAD7539E65}">
      <x14:conditionalFormattings>
        <x14:conditionalFormatting xmlns:xm="http://schemas.microsoft.com/office/excel/2006/main">
          <x14:cfRule type="dataBar" id="{5878EA4C-2C94-4196-BC8B-5C36002B541D}">
            <x14:dataBar minLength="0" maxLength="100" border="1" negativeBarBorderColorSameAsPositive="0">
              <x14:cfvo type="autoMin"/>
              <x14:cfvo type="autoMax"/>
              <x14:borderColor theme="8" tint="0.59999389629810485"/>
              <x14:negativeFillColor rgb="FFFF0000"/>
              <x14:negativeBorderColor rgb="FFFF0000"/>
              <x14:axisColor rgb="FF000000"/>
            </x14:dataBar>
          </x14:cfRule>
          <xm:sqref>J30:J40</xm:sqref>
        </x14:conditionalFormatting>
        <x14:conditionalFormatting xmlns:xm="http://schemas.microsoft.com/office/excel/2006/main">
          <x14:cfRule type="dataBar" id="{35480766-6FDC-46C3-B3DD-A6B7B278C8B2}">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K30:K40</xm:sqref>
        </x14:conditionalFormatting>
        <x14:conditionalFormatting xmlns:xm="http://schemas.microsoft.com/office/excel/2006/main">
          <x14:cfRule type="dataBar" id="{38DF495B-DD2C-43D2-B036-2B26CE4BEB36}">
            <x14:dataBar minLength="0" maxLength="100" border="1" negativeBarBorderColorSameAsPositive="0">
              <x14:cfvo type="autoMin"/>
              <x14:cfvo type="autoMax"/>
              <x14:borderColor rgb="FFFFB628"/>
              <x14:negativeFillColor rgb="FFFF0000"/>
              <x14:negativeBorderColor rgb="FFFF0000"/>
              <x14:axisColor rgb="FF000000"/>
            </x14:dataBar>
          </x14:cfRule>
          <xm:sqref>L30:L40</xm:sqref>
        </x14:conditionalFormatting>
        <x14:conditionalFormatting xmlns:xm="http://schemas.microsoft.com/office/excel/2006/main">
          <x14:cfRule type="dataBar" id="{D7EEF59C-DFDB-40A1-A6DB-581B97B80479}">
            <x14:dataBar minLength="0" maxLength="100" border="1" negativeBarBorderColorSameAsPositive="0">
              <x14:cfvo type="autoMin"/>
              <x14:cfvo type="autoMax"/>
              <x14:borderColor theme="8" tint="0.59999389629810485"/>
              <x14:negativeFillColor rgb="FFFF0000"/>
              <x14:negativeBorderColor rgb="FFFF0000"/>
              <x14:axisColor rgb="FF000000"/>
            </x14:dataBar>
          </x14:cfRule>
          <xm:sqref>N31:N40</xm:sqref>
        </x14:conditionalFormatting>
        <x14:conditionalFormatting xmlns:xm="http://schemas.microsoft.com/office/excel/2006/main">
          <x14:cfRule type="dataBar" id="{DA99CE10-0A64-47FF-AAC7-54C80E49D447}">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O31:O40</xm:sqref>
        </x14:conditionalFormatting>
        <x14:conditionalFormatting xmlns:xm="http://schemas.microsoft.com/office/excel/2006/main">
          <x14:cfRule type="dataBar" id="{3F14F203-BC20-438A-8978-C2D6E41AA52B}">
            <x14:dataBar minLength="0" maxLength="100" border="1" negativeBarBorderColorSameAsPositive="0">
              <x14:cfvo type="autoMin"/>
              <x14:cfvo type="autoMax"/>
              <x14:borderColor theme="4" tint="0.39997558519241921"/>
              <x14:negativeFillColor rgb="FFFF0000"/>
              <x14:negativeBorderColor rgb="FFFF0000"/>
              <x14:axisColor rgb="FF000000"/>
            </x14:dataBar>
          </x14:cfRule>
          <xm:sqref>R30:R38</xm:sqref>
        </x14:conditionalFormatting>
        <x14:conditionalFormatting xmlns:xm="http://schemas.microsoft.com/office/excel/2006/main">
          <x14:cfRule type="dataBar" id="{646E1DA8-6E59-4AAF-86B8-B5FBA87F479A}">
            <x14:dataBar minLength="0" maxLength="100" border="1" negativeBarBorderColorSameAsPositive="0">
              <x14:cfvo type="autoMin"/>
              <x14:cfvo type="autoMax"/>
              <x14:borderColor rgb="FF63C384"/>
              <x14:negativeFillColor rgb="FFFF0000"/>
              <x14:negativeBorderColor rgb="FFFF0000"/>
              <x14:axisColor rgb="FF000000"/>
            </x14:dataBar>
          </x14:cfRule>
          <xm:sqref>S30:S38</xm:sqref>
        </x14:conditionalFormatting>
        <x14:conditionalFormatting xmlns:xm="http://schemas.microsoft.com/office/excel/2006/main">
          <x14:cfRule type="dataBar" id="{6AB09344-3FE2-4DEF-978C-14ABC66B16A3}">
            <x14:dataBar minLength="0" maxLength="100" border="1" negativeBarBorderColorSameAsPositive="0">
              <x14:cfvo type="autoMin"/>
              <x14:cfvo type="autoMax"/>
              <x14:borderColor theme="9" tint="-0.249977111117893"/>
              <x14:negativeFillColor rgb="FFFF0000"/>
              <x14:negativeBorderColor rgb="FFFF0000"/>
              <x14:axisColor rgb="FF000000"/>
            </x14:dataBar>
          </x14:cfRule>
          <xm:sqref>T30:T38</xm:sqref>
        </x14:conditionalFormatting>
        <x14:conditionalFormatting xmlns:xm="http://schemas.microsoft.com/office/excel/2006/main">
          <x14:cfRule type="dataBar" id="{4C328756-FCE1-4D39-BB08-54DCE9C766E7}">
            <x14:dataBar minLength="0" maxLength="100" border="1" negativeBarBorderColorSameAsPositive="0">
              <x14:cfvo type="autoMin"/>
              <x14:cfvo type="autoMax"/>
              <x14:borderColor rgb="FFFF555A"/>
              <x14:negativeFillColor rgb="FFFF0000"/>
              <x14:negativeBorderColor rgb="FFFF0000"/>
              <x14:axisColor rgb="FF000000"/>
            </x14:dataBar>
          </x14:cfRule>
          <xm:sqref>U30:U38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7"/>
  <sheetViews>
    <sheetView showGridLines="0" topLeftCell="A9" zoomScaleNormal="100" workbookViewId="0">
      <selection activeCell="G3" sqref="G3"/>
    </sheetView>
  </sheetViews>
  <sheetFormatPr defaultRowHeight="14.25" x14ac:dyDescent="0.2"/>
  <cols>
    <col min="1" max="1" width="3.125" customWidth="1"/>
    <col min="2" max="2" width="5.625" customWidth="1"/>
    <col min="3" max="3" width="53.375" customWidth="1"/>
    <col min="4" max="4" width="28.375" customWidth="1"/>
    <col min="5" max="5" width="13.625" customWidth="1"/>
    <col min="6" max="7" width="2.625" customWidth="1"/>
    <col min="8" max="8" width="5.625" customWidth="1"/>
    <col min="9" max="9" width="53.375" customWidth="1"/>
    <col min="10" max="10" width="28.375" customWidth="1"/>
    <col min="11" max="11" width="13.625" customWidth="1"/>
    <col min="12" max="12" width="3.125" customWidth="1"/>
  </cols>
  <sheetData>
    <row r="2" spans="1:11" ht="24" thickBot="1" x14ac:dyDescent="0.4">
      <c r="A2" s="163" t="s">
        <v>161</v>
      </c>
      <c r="B2" s="117"/>
      <c r="C2" s="117"/>
      <c r="D2" s="118"/>
      <c r="E2" s="117"/>
      <c r="F2" s="117"/>
      <c r="G2" s="118"/>
      <c r="H2" s="117"/>
      <c r="I2" s="117"/>
      <c r="J2" s="265" t="s">
        <v>162</v>
      </c>
      <c r="K2" s="265"/>
    </row>
    <row r="3" spans="1:11" ht="15.75" thickTop="1" thickBot="1" x14ac:dyDescent="0.25"/>
    <row r="4" spans="1:11" ht="50.25" customHeight="1" thickBot="1" x14ac:dyDescent="0.25">
      <c r="B4" s="262" t="s">
        <v>194</v>
      </c>
      <c r="C4" s="165" t="s">
        <v>2</v>
      </c>
      <c r="D4" s="157"/>
      <c r="E4" s="158" t="s">
        <v>5</v>
      </c>
      <c r="F4" s="125"/>
      <c r="H4" s="262" t="s">
        <v>201</v>
      </c>
      <c r="I4" s="165" t="s">
        <v>47</v>
      </c>
      <c r="J4" s="161"/>
      <c r="K4" s="158" t="s">
        <v>5</v>
      </c>
    </row>
    <row r="5" spans="1:11" ht="9.9499999999999993" customHeight="1" thickBot="1" x14ac:dyDescent="0.25">
      <c r="B5" s="155"/>
      <c r="C5" s="166"/>
      <c r="D5" s="107"/>
      <c r="E5" s="125"/>
      <c r="F5" s="125"/>
      <c r="H5" s="155"/>
      <c r="I5" s="166"/>
      <c r="J5" s="120"/>
      <c r="K5" s="125"/>
    </row>
    <row r="6" spans="1:11" ht="50.25" customHeight="1" thickBot="1" x14ac:dyDescent="0.25">
      <c r="B6" s="262" t="s">
        <v>195</v>
      </c>
      <c r="C6" s="165" t="s">
        <v>119</v>
      </c>
      <c r="D6" s="157"/>
      <c r="E6" s="159" t="s">
        <v>5</v>
      </c>
      <c r="F6" s="124"/>
      <c r="H6" s="262" t="s">
        <v>202</v>
      </c>
      <c r="I6" s="165" t="s">
        <v>120</v>
      </c>
      <c r="J6" s="161"/>
      <c r="K6" s="159" t="s">
        <v>5</v>
      </c>
    </row>
    <row r="7" spans="1:11" ht="9.9499999999999993" customHeight="1" thickBot="1" x14ac:dyDescent="0.25">
      <c r="B7" s="155"/>
      <c r="C7" s="166"/>
      <c r="D7" s="107"/>
      <c r="E7" s="124"/>
      <c r="F7" s="124"/>
      <c r="H7" s="155"/>
      <c r="I7" s="166"/>
      <c r="J7" s="120"/>
      <c r="K7" s="124"/>
    </row>
    <row r="8" spans="1:11" ht="50.25" customHeight="1" thickBot="1" x14ac:dyDescent="0.25">
      <c r="B8" s="262" t="s">
        <v>196</v>
      </c>
      <c r="C8" s="165" t="s">
        <v>36</v>
      </c>
      <c r="D8" s="157"/>
      <c r="E8" s="159" t="s">
        <v>37</v>
      </c>
      <c r="F8" s="124"/>
      <c r="H8" s="262" t="s">
        <v>203</v>
      </c>
      <c r="I8" s="165" t="s">
        <v>160</v>
      </c>
      <c r="J8" s="157"/>
      <c r="K8" s="159" t="s">
        <v>39</v>
      </c>
    </row>
    <row r="9" spans="1:11" ht="9.9499999999999993" customHeight="1" thickBot="1" x14ac:dyDescent="0.25">
      <c r="B9" s="155"/>
      <c r="C9" s="166"/>
      <c r="D9" s="107"/>
      <c r="E9" s="124"/>
      <c r="F9" s="124"/>
      <c r="H9" s="155"/>
      <c r="I9" s="166"/>
      <c r="J9" s="120"/>
      <c r="K9" s="124"/>
    </row>
    <row r="10" spans="1:11" ht="50.25" customHeight="1" thickBot="1" x14ac:dyDescent="0.25">
      <c r="B10" s="262" t="s">
        <v>197</v>
      </c>
      <c r="C10" s="165" t="s">
        <v>158</v>
      </c>
      <c r="D10" s="157"/>
      <c r="E10" s="159" t="s">
        <v>5</v>
      </c>
      <c r="F10" s="124"/>
      <c r="H10" s="262" t="s">
        <v>204</v>
      </c>
      <c r="I10" s="165" t="s">
        <v>208</v>
      </c>
      <c r="J10" s="161"/>
      <c r="K10" s="162" t="s">
        <v>5</v>
      </c>
    </row>
    <row r="11" spans="1:11" ht="9.9499999999999993" customHeight="1" thickBot="1" x14ac:dyDescent="0.25">
      <c r="B11" s="155"/>
      <c r="C11" s="166"/>
      <c r="D11" s="107"/>
      <c r="E11" s="124"/>
      <c r="F11" s="124"/>
      <c r="H11" s="155"/>
      <c r="I11" s="166"/>
      <c r="J11" s="120"/>
      <c r="K11" s="124"/>
    </row>
    <row r="12" spans="1:11" ht="50.25" customHeight="1" thickBot="1" x14ac:dyDescent="0.25">
      <c r="B12" s="160" t="s">
        <v>198</v>
      </c>
      <c r="C12" s="167" t="s">
        <v>72</v>
      </c>
      <c r="D12" s="157"/>
      <c r="E12" s="159" t="s">
        <v>5</v>
      </c>
      <c r="F12" s="124"/>
      <c r="H12" s="262" t="s">
        <v>205</v>
      </c>
      <c r="I12" s="165" t="s">
        <v>121</v>
      </c>
      <c r="J12" s="161"/>
      <c r="K12" s="162" t="s">
        <v>5</v>
      </c>
    </row>
    <row r="13" spans="1:11" ht="9.9499999999999993" customHeight="1" thickBot="1" x14ac:dyDescent="0.25">
      <c r="B13" s="156"/>
      <c r="C13" s="168"/>
      <c r="D13" s="107"/>
      <c r="E13" s="124"/>
      <c r="F13" s="124"/>
      <c r="H13" s="155"/>
      <c r="I13" s="166"/>
      <c r="J13" s="120"/>
      <c r="K13" s="124"/>
    </row>
    <row r="14" spans="1:11" ht="50.25" customHeight="1" thickBot="1" x14ac:dyDescent="0.25">
      <c r="B14" s="160" t="s">
        <v>199</v>
      </c>
      <c r="C14" s="167" t="s">
        <v>122</v>
      </c>
      <c r="D14" s="157"/>
      <c r="E14" s="159" t="s">
        <v>5</v>
      </c>
      <c r="F14" s="124"/>
      <c r="H14" s="262" t="s">
        <v>206</v>
      </c>
      <c r="I14" s="165" t="s">
        <v>123</v>
      </c>
      <c r="J14" s="161"/>
      <c r="K14" s="162" t="s">
        <v>37</v>
      </c>
    </row>
    <row r="15" spans="1:11" ht="9.9499999999999993" customHeight="1" thickBot="1" x14ac:dyDescent="0.25">
      <c r="B15" s="156"/>
      <c r="C15" s="169"/>
      <c r="D15" s="107"/>
      <c r="E15" s="124"/>
      <c r="F15" s="124"/>
      <c r="H15" s="155"/>
      <c r="I15" s="166"/>
      <c r="J15" s="120"/>
      <c r="K15" s="124"/>
    </row>
    <row r="16" spans="1:11" ht="50.25" customHeight="1" thickBot="1" x14ac:dyDescent="0.25">
      <c r="B16" s="262" t="s">
        <v>200</v>
      </c>
      <c r="C16" s="165" t="s">
        <v>159</v>
      </c>
      <c r="D16" s="157"/>
      <c r="E16" s="159" t="s">
        <v>39</v>
      </c>
      <c r="F16" s="124"/>
      <c r="H16" s="262" t="s">
        <v>207</v>
      </c>
      <c r="I16" s="165" t="s">
        <v>184</v>
      </c>
      <c r="J16" s="161"/>
      <c r="K16" s="162" t="s">
        <v>5</v>
      </c>
    </row>
    <row r="17" spans="3:6" ht="18.75" customHeight="1" x14ac:dyDescent="0.2">
      <c r="C17" s="121"/>
      <c r="D17" s="3"/>
      <c r="E17" s="119"/>
      <c r="F17" s="119"/>
    </row>
  </sheetData>
  <mergeCells count="1">
    <mergeCell ref="J2:K2"/>
  </mergeCells>
  <conditionalFormatting sqref="E1:F1">
    <cfRule type="containsText" dxfId="22" priority="14" operator="containsText" text="Unfavorable">
      <formula>NOT(ISERROR(SEARCH("Unfavorable",E1)))</formula>
    </cfRule>
    <cfRule type="containsText" dxfId="21" priority="15" operator="containsText" text="Favorable">
      <formula>NOT(ISERROR(SEARCH("Favorable",E1)))</formula>
    </cfRule>
    <cfRule type="containsText" dxfId="20" priority="16" operator="containsText" text="Favorable">
      <formula>NOT(ISERROR(SEARCH("Favorable",E1)))</formula>
    </cfRule>
  </conditionalFormatting>
  <conditionalFormatting sqref="K1">
    <cfRule type="containsText" dxfId="19" priority="11" operator="containsText" text="Unfavorable">
      <formula>NOT(ISERROR(SEARCH("Unfavorable",K1)))</formula>
    </cfRule>
    <cfRule type="containsText" dxfId="18" priority="12" operator="containsText" text="Favorable">
      <formula>NOT(ISERROR(SEARCH("Favorable",K1)))</formula>
    </cfRule>
    <cfRule type="containsText" dxfId="17" priority="13" operator="containsText" text="Favorable">
      <formula>NOT(ISERROR(SEARCH("Favorable",K1)))</formula>
    </cfRule>
  </conditionalFormatting>
  <conditionalFormatting sqref="E16:F16">
    <cfRule type="containsText" dxfId="16" priority="6" operator="containsText" text="Marginal">
      <formula>NOT(ISERROR(SEARCH("Marginal",E16)))</formula>
    </cfRule>
    <cfRule type="containsText" priority="7" operator="containsText" text="Favorable">
      <formula>NOT(ISERROR(SEARCH("Favorable",E16)))</formula>
    </cfRule>
    <cfRule type="iconSet" priority="8">
      <iconSet iconSet="3Symbols">
        <cfvo type="percent" val="0"/>
        <cfvo type="percent" val="33"/>
        <cfvo type="percent" val="67"/>
      </iconSet>
    </cfRule>
    <cfRule type="containsText" dxfId="15" priority="9" operator="containsText" text="Unfavorable">
      <formula>NOT(ISERROR(SEARCH("Unfavorable",E16)))</formula>
    </cfRule>
    <cfRule type="containsText" dxfId="14" priority="10" operator="containsText" text="Favorable">
      <formula>NOT(ISERROR(SEARCH("Favorable",E16)))</formula>
    </cfRule>
  </conditionalFormatting>
  <conditionalFormatting sqref="E17:F17 E4:F15">
    <cfRule type="containsText" dxfId="13" priority="17" operator="containsText" text="Marginal">
      <formula>NOT(ISERROR(SEARCH("Marginal",E4)))</formula>
    </cfRule>
    <cfRule type="containsText" priority="18" operator="containsText" text="Favorable">
      <formula>NOT(ISERROR(SEARCH("Favorable",E4)))</formula>
    </cfRule>
    <cfRule type="iconSet" priority="19">
      <iconSet iconSet="3Symbols">
        <cfvo type="percent" val="0"/>
        <cfvo type="percent" val="33"/>
        <cfvo type="percent" val="67"/>
      </iconSet>
    </cfRule>
    <cfRule type="containsText" dxfId="12" priority="20" operator="containsText" text="Unfavorable">
      <formula>NOT(ISERROR(SEARCH("Unfavorable",E4)))</formula>
    </cfRule>
    <cfRule type="containsText" dxfId="11" priority="21" operator="containsText" text="Favorable">
      <formula>NOT(ISERROR(SEARCH("Favorable",E4)))</formula>
    </cfRule>
  </conditionalFormatting>
  <conditionalFormatting sqref="K4:K7 K9:K16">
    <cfRule type="containsText" dxfId="10" priority="22" operator="containsText" text="Marginal">
      <formula>NOT(ISERROR(SEARCH("Marginal",K4)))</formula>
    </cfRule>
    <cfRule type="containsText" priority="23" operator="containsText" text="Favorable">
      <formula>NOT(ISERROR(SEARCH("Favorable",K4)))</formula>
    </cfRule>
    <cfRule type="iconSet" priority="24">
      <iconSet iconSet="3Symbols">
        <cfvo type="percent" val="0"/>
        <cfvo type="percent" val="33"/>
        <cfvo type="percent" val="67"/>
      </iconSet>
    </cfRule>
    <cfRule type="containsText" dxfId="9" priority="25" operator="containsText" text="Unfavorable">
      <formula>NOT(ISERROR(SEARCH("Unfavorable",K4)))</formula>
    </cfRule>
    <cfRule type="containsText" dxfId="8" priority="26" operator="containsText" text="Favorable">
      <formula>NOT(ISERROR(SEARCH("Favorable",K4)))</formula>
    </cfRule>
  </conditionalFormatting>
  <conditionalFormatting sqref="K8">
    <cfRule type="containsText" dxfId="7" priority="1" operator="containsText" text="Marginal">
      <formula>NOT(ISERROR(SEARCH("Marginal",K8)))</formula>
    </cfRule>
    <cfRule type="containsText" priority="2" operator="containsText" text="Favorable">
      <formula>NOT(ISERROR(SEARCH("Favorable",K8)))</formula>
    </cfRule>
    <cfRule type="iconSet" priority="3">
      <iconSet iconSet="3Symbols">
        <cfvo type="percent" val="0"/>
        <cfvo type="percent" val="33"/>
        <cfvo type="percent" val="67"/>
      </iconSet>
    </cfRule>
    <cfRule type="containsText" dxfId="6" priority="4" operator="containsText" text="Unfavorable">
      <formula>NOT(ISERROR(SEARCH("Unfavorable",K8)))</formula>
    </cfRule>
    <cfRule type="containsText" dxfId="5" priority="5" operator="containsText" text="Favorable">
      <formula>NOT(ISERROR(SEARCH("Favorable",K8)))</formula>
    </cfRule>
  </conditionalFormatting>
  <hyperlinks>
    <hyperlink ref="C4" location="'1 - Net Operating Revenues'!A1" display="Net Operating Revenues" xr:uid="{00000000-0004-0000-0100-000000000000}"/>
    <hyperlink ref="C6" location="'2 - Econ Growth Revenues'!A1" display="Economic Growth Revenues as % Total Net Revenue" xr:uid="{00000000-0004-0000-0100-000001000000}"/>
    <hyperlink ref="C8" location="'3 - State Aid'!A1" display="State Aid as % Net Operating Revenue" xr:uid="{00000000-0004-0000-0100-000002000000}"/>
    <hyperlink ref="C10" location="'4 - Property Tax Revenue'!A1" display="Property Tax Revenue" xr:uid="{00000000-0004-0000-0100-000003000000}"/>
    <hyperlink ref="C12" location="'4a - Levy Limit'!A1" display="Levy Limit" xr:uid="{00000000-0004-0000-0100-000004000000}"/>
    <hyperlink ref="C14" location="'4b - Assessed Values'!A1" display="Assessed Values" xr:uid="{00000000-0004-0000-0100-000005000000}"/>
    <hyperlink ref="C16" location="'5 - Uncollected Receivables'!A1" display="Uncollected Receivables as % Levy" xr:uid="{00000000-0004-0000-0100-000006000000}"/>
    <hyperlink ref="I4" location="'6 - Operating Expenditures'!A1" display="Operating Expenditures" xr:uid="{00000000-0004-0000-0100-000007000000}"/>
    <hyperlink ref="I6" location="'7 - Personnel Costs'!A1" display="Personnel Costs as % Operating Expenditures" xr:uid="{00000000-0004-0000-0100-000008000000}"/>
    <hyperlink ref="I8" location="'8 - Pension Liability'!A1" display="Pension Liability" xr:uid="{00000000-0004-0000-0100-000009000000}"/>
    <hyperlink ref="I10" location="'9 - Long Term Debt'!A1" display="Long Term Debt as % Assessed Valuation" xr:uid="{00000000-0004-0000-0100-00000A000000}"/>
    <hyperlink ref="I12" location="'10 - Debt Service'!A1" display="Debt Service as % Operating Revenue" xr:uid="{00000000-0004-0000-0100-00000B000000}"/>
    <hyperlink ref="I14" location="'11 - Reserves'!A1" display="Reserves as % Operating Revenue" xr:uid="{00000000-0004-0000-0100-00000C000000}"/>
    <hyperlink ref="I16" location="'12 - Population'!A1" display="Population" xr:uid="{00000000-0004-0000-0100-00000D000000}"/>
  </hyperlinks>
  <pageMargins left="0.7" right="0.7" top="0.75" bottom="0.75" header="0.3" footer="0.3"/>
  <pageSetup scale="54" orientation="landscape" r:id="rId1"/>
  <ignoredErrors>
    <ignoredError sqref="B4 B6:B16 H4:H16" numberStoredAsText="1"/>
  </ignoredErrors>
  <extLst>
    <ext xmlns:x14="http://schemas.microsoft.com/office/spreadsheetml/2009/9/main" uri="{05C60535-1F16-4fd2-B633-F4F36F0B64E0}">
      <x14:sparklineGroups xmlns:xm="http://schemas.microsoft.com/office/excel/2006/main">
        <x14:sparklineGroup lineWeight="2.25" type="column" displayEmptyCellsAs="gap" displayXAxis="1" xr2:uid="{00000000-0003-0000-0100-00000D000000}">
          <x14:colorSeries theme="9" tint="-0.249977111117893"/>
          <x14:colorNegative theme="4"/>
          <x14:colorAxis rgb="FF000000"/>
          <x14:colorMarkers theme="4" tint="-0.249977111117893"/>
          <x14:colorFirst theme="4" tint="-0.249977111117893"/>
          <x14:colorLast theme="4" tint="-0.249977111117893"/>
          <x14:colorHigh theme="4" tint="-0.249977111117893"/>
          <x14:colorLow theme="4" tint="-0.249977111117893"/>
          <x14:sparklines>
            <x14:sparkline>
              <xm:f>'8 - Pension Liability'!J35:J39</xm:f>
              <xm:sqref>J8</xm:sqref>
            </x14:sparkline>
          </x14:sparklines>
        </x14:sparklineGroup>
        <x14:sparklineGroup lineWeight="2.25" type="column" displayEmptyCellsAs="gap" displayXAxis="1" xr2:uid="{00000000-0003-0000-0100-00000C000000}">
          <x14:colorSeries rgb="FF00B050"/>
          <x14:colorNegative rgb="FFFF0000"/>
          <x14:colorAxis rgb="FF000000"/>
          <x14:colorMarkers rgb="FF0070C0"/>
          <x14:colorFirst rgb="FFFFC000"/>
          <x14:colorLast rgb="FFFFC000"/>
          <x14:colorHigh rgb="FF00B050"/>
          <x14:colorLow rgb="FFFF0000"/>
          <x14:sparklines>
            <x14:sparkline>
              <xm:f>'9 - Long-Term Debt'!M30:M40</xm:f>
              <xm:sqref>J10</xm:sqref>
            </x14:sparkline>
          </x14:sparklines>
        </x14:sparklineGroup>
        <x14:sparklineGroup lineWeight="2.25" type="column" displayEmptyCellsAs="gap" displayXAxis="1" xr2:uid="{00000000-0003-0000-0100-00000B000000}">
          <x14:colorSeries rgb="FF00B050"/>
          <x14:colorNegative rgb="FFFF0000"/>
          <x14:colorAxis rgb="FF000000"/>
          <x14:colorMarkers rgb="FF0070C0"/>
          <x14:colorFirst rgb="FFFFC000"/>
          <x14:colorLast rgb="FFFFC000"/>
          <x14:colorHigh rgb="FF00B050"/>
          <x14:colorLow rgb="FFFF0000"/>
          <x14:sparklines>
            <x14:sparkline>
              <xm:f>'7 - Personnel Costs'!P53:P62</xm:f>
              <xm:sqref>J6</xm:sqref>
            </x14:sparkline>
          </x14:sparklines>
        </x14:sparklineGroup>
        <x14:sparklineGroup lineWeight="2.25" type="column" displayEmptyCellsAs="gap" displayXAxis="1" xr2:uid="{00000000-0003-0000-0100-00000A000000}">
          <x14:colorSeries rgb="FF00B050"/>
          <x14:colorNegative rgb="FFFF0000"/>
          <x14:colorAxis rgb="FF000000"/>
          <x14:colorMarkers rgb="FF0070C0"/>
          <x14:colorFirst rgb="FFFFC000"/>
          <x14:colorLast rgb="FFFFC000"/>
          <x14:colorHigh rgb="FF00B050"/>
          <x14:colorLow rgb="FFFF0000"/>
          <x14:sparklines>
            <x14:sparkline>
              <xm:f>'6 - Operating Expenditures'!J35:J45</xm:f>
              <xm:sqref>J4</xm:sqref>
            </x14:sparkline>
          </x14:sparklines>
        </x14:sparklineGroup>
        <x14:sparklineGroup lineWeight="2.25" type="column" displayEmptyCellsAs="gap" displayXAxis="1" xr2:uid="{00000000-0003-0000-0100-000009000000}">
          <x14:colorSeries rgb="FF00B050"/>
          <x14:colorNegative rgb="FFFF0000"/>
          <x14:colorAxis rgb="FF000000"/>
          <x14:colorMarkers rgb="FF0070C0"/>
          <x14:colorFirst rgb="FFFFC000"/>
          <x14:colorLast rgb="FFFFC000"/>
          <x14:colorHigh rgb="FF00B050"/>
          <x14:colorLow rgb="FFFF0000"/>
          <x14:sparklines>
            <x14:sparkline>
              <xm:f>'4b - Assessed Values'!O34:O44</xm:f>
              <xm:sqref>D14</xm:sqref>
            </x14:sparkline>
          </x14:sparklines>
        </x14:sparklineGroup>
        <x14:sparklineGroup lineWeight="2.25" type="column" displayEmptyCellsAs="gap" displayXAxis="1" xr2:uid="{00000000-0003-0000-0100-000008000000}">
          <x14:colorSeries rgb="FF00B050"/>
          <x14:colorNegative rgb="FFFF0000"/>
          <x14:colorAxis rgb="FF000000"/>
          <x14:colorMarkers rgb="FF0070C0"/>
          <x14:colorFirst rgb="FFFFC000"/>
          <x14:colorLast rgb="FFFFC000"/>
          <x14:colorHigh rgb="FF00B050"/>
          <x14:colorLow rgb="FFFF0000"/>
          <x14:sparklines>
            <x14:sparkline>
              <xm:f>'4a - Levy Limit'!P32:P42</xm:f>
              <xm:sqref>D12</xm:sqref>
            </x14:sparkline>
          </x14:sparklines>
        </x14:sparklineGroup>
        <x14:sparklineGroup lineWeight="2.25" type="column" displayEmptyCellsAs="gap" displayXAxis="1" xr2:uid="{00000000-0003-0000-0100-000007000000}">
          <x14:colorSeries rgb="FF00B050"/>
          <x14:colorNegative rgb="FFFF0000"/>
          <x14:colorAxis rgb="FF000000"/>
          <x14:colorMarkers rgb="FF0070C0"/>
          <x14:colorFirst rgb="FFFFC000"/>
          <x14:colorLast rgb="FFFFC000"/>
          <x14:colorHigh rgb="FF00B050"/>
          <x14:colorLow rgb="FFFF0000"/>
          <x14:sparklines>
            <x14:sparkline>
              <xm:f>'4 - Property Tax Revenue'!N30:N40</xm:f>
              <xm:sqref>D10</xm:sqref>
            </x14:sparkline>
          </x14:sparklines>
        </x14:sparklineGroup>
        <x14:sparklineGroup lineWeight="2.25" type="column" displayEmptyCellsAs="gap" displayXAxis="1" xr2:uid="{00000000-0003-0000-0100-000006000000}">
          <x14:colorSeries theme="5"/>
          <x14:colorNegative theme="6"/>
          <x14:colorAxis rgb="FF000000"/>
          <x14:colorMarkers theme="5" tint="-0.249977111117893"/>
          <x14:colorFirst theme="5" tint="-0.249977111117893"/>
          <x14:colorLast theme="5" tint="-0.249977111117893"/>
          <x14:colorHigh theme="5" tint="-0.249977111117893"/>
          <x14:colorLow theme="5" tint="-0.249977111117893"/>
          <x14:sparklines>
            <x14:sparkline>
              <xm:f>'3 - State Aid'!Q31:Q41</xm:f>
              <xm:sqref>D8</xm:sqref>
            </x14:sparkline>
          </x14:sparklines>
        </x14:sparklineGroup>
        <x14:sparklineGroup lineWeight="2.25" type="column" displayEmptyCellsAs="gap" xr2:uid="{00000000-0003-0000-0100-000005000000}">
          <x14:colorSeries rgb="FF00B050"/>
          <x14:colorNegative theme="4"/>
          <x14:colorAxis rgb="FF000000"/>
          <x14:colorMarkers theme="4" tint="-0.249977111117893"/>
          <x14:colorFirst theme="4" tint="-0.249977111117893"/>
          <x14:colorLast theme="4" tint="-0.249977111117893"/>
          <x14:colorHigh theme="4" tint="-0.249977111117893"/>
          <x14:colorLow theme="4" tint="-0.249977111117893"/>
          <x14:sparklines>
            <x14:sparkline>
              <xm:f>'1 - Net Operating Revenues'!R33:R43</xm:f>
              <xm:sqref>D4</xm:sqref>
            </x14:sparkline>
          </x14:sparklines>
        </x14:sparklineGroup>
        <x14:sparklineGroup lineWeight="2.25" type="column" displayEmptyCellsAs="gap" displayXAxis="1" xr2:uid="{00000000-0003-0000-0100-000004000000}">
          <x14:colorSeries rgb="FF00B050"/>
          <x14:colorNegative rgb="FFFF0000"/>
          <x14:colorAxis rgb="FF000000"/>
          <x14:colorMarkers rgb="FF0070C0"/>
          <x14:colorFirst rgb="FFFFC000"/>
          <x14:colorLast rgb="FFFFC000"/>
          <x14:colorHigh rgb="FF00B050"/>
          <x14:colorLow rgb="FFFF0000"/>
          <x14:sparklines>
            <x14:sparkline>
              <xm:f>'2 - Econ Growth Revenues'!V35:V45</xm:f>
              <xm:sqref>D6</xm:sqref>
            </x14:sparkline>
          </x14:sparklines>
        </x14:sparklineGroup>
        <x14:sparklineGroup lineWeight="2.25" type="column" displayEmptyCellsAs="gap" displayXAxis="1" xr2:uid="{00000000-0003-0000-0100-000003000000}">
          <x14:colorSeries rgb="FF00B050"/>
          <x14:colorNegative rgb="FFFF0000"/>
          <x14:colorAxis rgb="FF000000"/>
          <x14:colorMarkers rgb="FF0070C0"/>
          <x14:colorFirst rgb="FFFFC000"/>
          <x14:colorLast rgb="FFFFC000"/>
          <x14:colorHigh rgb="FF00B050"/>
          <x14:colorLow rgb="FFFF0000"/>
          <x14:sparklines>
            <x14:sparkline>
              <xm:f>'12 - Population'!J30:J40</xm:f>
              <xm:sqref>J16</xm:sqref>
            </x14:sparkline>
          </x14:sparklines>
        </x14:sparklineGroup>
        <x14:sparklineGroup lineWeight="2.25" type="column" displayEmptyCellsAs="gap" displayXAxis="1" xr2:uid="{00000000-0003-0000-0100-000002000000}">
          <x14:colorSeries theme="5"/>
          <x14:colorNegative theme="6"/>
          <x14:colorAxis rgb="FF000000"/>
          <x14:colorMarkers theme="5" tint="-0.249977111117893"/>
          <x14:colorFirst theme="5" tint="-0.249977111117893"/>
          <x14:colorLast theme="5" tint="-0.249977111117893"/>
          <x14:colorHigh theme="5" tint="-0.249977111117893"/>
          <x14:colorLow theme="5" tint="-0.249977111117893"/>
          <x14:sparklines>
            <x14:sparkline>
              <xm:f>'11 - Reserves'!O30:O40</xm:f>
              <xm:sqref>J14</xm:sqref>
            </x14:sparkline>
          </x14:sparklines>
        </x14:sparklineGroup>
        <x14:sparklineGroup lineWeight="2.25" type="column" displayEmptyCellsAs="gap" displayXAxis="1" xr2:uid="{00000000-0003-0000-0100-000001000000}">
          <x14:colorSeries rgb="FF00B050"/>
          <x14:colorNegative rgb="FFFF0000"/>
          <x14:colorAxis rgb="FF000000"/>
          <x14:colorMarkers rgb="FF0070C0"/>
          <x14:colorFirst rgb="FFFFC000"/>
          <x14:colorLast rgb="FFFFC000"/>
          <x14:colorHigh rgb="FF00B050"/>
          <x14:colorLow rgb="FFFF0000"/>
          <x14:sparklines>
            <x14:sparkline>
              <xm:f>'10 - Debt Service'!P31:P41</xm:f>
              <xm:sqref>J12</xm:sqref>
            </x14:sparkline>
          </x14:sparklines>
        </x14:sparklineGroup>
        <x14:sparklineGroup lineWeight="2.25" type="column" displayEmptyCellsAs="gap" displayXAxis="1" xr2:uid="{00000000-0003-0000-0100-000000000000}">
          <x14:colorSeries theme="9" tint="-0.249977111117893"/>
          <x14:colorNegative theme="4"/>
          <x14:colorAxis rgb="FF000000"/>
          <x14:colorMarkers theme="4" tint="-0.249977111117893"/>
          <x14:colorFirst theme="4" tint="-0.249977111117893"/>
          <x14:colorLast theme="4" tint="-0.249977111117893"/>
          <x14:colorHigh theme="4" tint="-0.249977111117893"/>
          <x14:colorLow theme="4" tint="-0.249977111117893"/>
          <x14:sparklines>
            <x14:sparkline>
              <xm:f>'5 - Uncollected Receivables'!M30:M40</xm:f>
              <xm:sqref>D16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52"/>
  <sheetViews>
    <sheetView showGridLines="0" zoomScale="50" zoomScaleNormal="50" workbookViewId="0">
      <selection activeCell="K33" sqref="K33"/>
    </sheetView>
  </sheetViews>
  <sheetFormatPr defaultRowHeight="14.25" x14ac:dyDescent="0.2"/>
  <cols>
    <col min="1" max="1" width="3.375" customWidth="1"/>
    <col min="2" max="4" width="18.625" customWidth="1"/>
    <col min="5" max="6" width="16.625" customWidth="1"/>
    <col min="7" max="7" width="5.5" customWidth="1"/>
    <col min="8" max="8" width="14.875" customWidth="1"/>
    <col min="9" max="9" width="18.875" customWidth="1"/>
    <col min="10" max="10" width="18.5" customWidth="1"/>
    <col min="11" max="11" width="19.125" customWidth="1"/>
    <col min="12" max="12" width="18.625" customWidth="1"/>
    <col min="13" max="13" width="19.5" customWidth="1"/>
    <col min="14" max="14" width="13.875" customWidth="1"/>
    <col min="15" max="15" width="19" customWidth="1"/>
    <col min="16" max="16" width="13.625" customWidth="1"/>
    <col min="17" max="17" width="10.125" customWidth="1"/>
    <col min="18" max="18" width="19.875" customWidth="1"/>
    <col min="19" max="19" width="19.125" customWidth="1"/>
    <col min="20" max="20" width="2.5" customWidth="1"/>
  </cols>
  <sheetData>
    <row r="1" spans="2:13" ht="21" thickBot="1" x14ac:dyDescent="0.35">
      <c r="B1" s="36" t="s">
        <v>128</v>
      </c>
      <c r="C1" s="4"/>
      <c r="D1" s="4"/>
      <c r="E1" s="3"/>
      <c r="F1" s="3"/>
      <c r="G1" s="3"/>
      <c r="H1" s="3"/>
      <c r="I1" s="3"/>
      <c r="J1" s="3"/>
      <c r="K1" s="3"/>
    </row>
    <row r="2" spans="2:13" ht="9" customHeight="1" thickTop="1" thickBot="1" x14ac:dyDescent="0.35">
      <c r="B2" s="43"/>
      <c r="C2" s="44"/>
      <c r="D2" s="44"/>
      <c r="E2" s="45"/>
      <c r="F2" s="45"/>
      <c r="G2" s="45"/>
      <c r="H2" s="45"/>
      <c r="I2" s="45"/>
      <c r="J2" s="45"/>
      <c r="K2" s="45"/>
      <c r="L2" s="45"/>
      <c r="M2" s="45"/>
    </row>
    <row r="3" spans="2:13" ht="25.5" customHeight="1" thickBot="1" x14ac:dyDescent="0.25">
      <c r="B3" s="49" t="s">
        <v>5</v>
      </c>
      <c r="C3" s="50" t="s">
        <v>70</v>
      </c>
      <c r="D3" s="51" t="s">
        <v>37</v>
      </c>
      <c r="E3" s="3"/>
      <c r="F3" s="3"/>
      <c r="G3" s="3"/>
      <c r="H3" s="3"/>
      <c r="I3" s="3"/>
      <c r="J3" s="3"/>
      <c r="K3" s="3"/>
      <c r="L3" s="3"/>
      <c r="M3" s="3"/>
    </row>
    <row r="4" spans="2:13" ht="15" x14ac:dyDescent="0.25">
      <c r="B4" s="4"/>
      <c r="C4" s="4"/>
      <c r="D4" s="4"/>
      <c r="E4" s="3"/>
      <c r="F4" s="3"/>
      <c r="G4" s="3"/>
      <c r="H4" s="3"/>
      <c r="I4" s="3"/>
      <c r="J4" s="3"/>
      <c r="K4" s="3"/>
    </row>
    <row r="5" spans="2:13" ht="15" x14ac:dyDescent="0.25">
      <c r="B5" s="4"/>
      <c r="C5" s="4"/>
      <c r="D5" s="4"/>
      <c r="E5" s="3"/>
      <c r="F5" s="3"/>
      <c r="G5" s="3"/>
      <c r="H5" s="3"/>
      <c r="I5" s="3"/>
      <c r="J5" s="3"/>
      <c r="K5" s="3"/>
    </row>
    <row r="6" spans="2:13" ht="15" x14ac:dyDescent="0.25">
      <c r="B6" s="4"/>
      <c r="C6" s="4"/>
      <c r="D6" s="4"/>
      <c r="E6" s="3"/>
      <c r="F6" s="3"/>
      <c r="G6" s="3"/>
      <c r="H6" s="3"/>
      <c r="I6" s="3"/>
      <c r="J6" s="3"/>
      <c r="K6" s="3"/>
    </row>
    <row r="7" spans="2:13" ht="15" x14ac:dyDescent="0.25">
      <c r="B7" s="4"/>
      <c r="C7" s="4"/>
      <c r="D7" s="4"/>
      <c r="E7" s="3"/>
      <c r="F7" s="3"/>
      <c r="G7" s="3"/>
      <c r="H7" s="3"/>
      <c r="I7" s="3"/>
      <c r="J7" s="3"/>
      <c r="K7" s="3"/>
    </row>
    <row r="8" spans="2:13" ht="15" x14ac:dyDescent="0.25">
      <c r="B8" s="4"/>
      <c r="C8" s="4"/>
      <c r="D8" s="4"/>
      <c r="E8" s="3"/>
      <c r="F8" s="3"/>
      <c r="G8" s="3"/>
      <c r="H8" s="3"/>
      <c r="I8" s="3"/>
      <c r="J8" s="3"/>
      <c r="K8" s="3"/>
    </row>
    <row r="9" spans="2:13" ht="15" x14ac:dyDescent="0.25">
      <c r="B9" s="4"/>
      <c r="C9" s="4"/>
      <c r="D9" s="4"/>
      <c r="E9" s="3"/>
      <c r="F9" s="3"/>
      <c r="G9" s="3"/>
      <c r="H9" s="3"/>
      <c r="I9" s="3"/>
      <c r="J9" s="3"/>
      <c r="K9" s="3"/>
    </row>
    <row r="10" spans="2:13" ht="15" x14ac:dyDescent="0.25">
      <c r="B10" s="4"/>
      <c r="C10" s="4"/>
      <c r="D10" s="4"/>
      <c r="E10" s="3"/>
      <c r="F10" s="3"/>
      <c r="G10" s="3"/>
      <c r="H10" s="3"/>
      <c r="I10" s="3"/>
      <c r="J10" s="3"/>
      <c r="K10" s="3"/>
    </row>
    <row r="11" spans="2:13" ht="15" x14ac:dyDescent="0.25">
      <c r="B11" s="4"/>
      <c r="C11" s="4"/>
      <c r="D11" s="4"/>
      <c r="E11" s="3"/>
      <c r="F11" s="3"/>
      <c r="G11" s="3"/>
      <c r="H11" s="3"/>
      <c r="I11" s="3"/>
      <c r="J11" s="3"/>
      <c r="K11" s="3"/>
    </row>
    <row r="12" spans="2:13" ht="15" x14ac:dyDescent="0.25">
      <c r="B12" s="4"/>
      <c r="C12" s="4"/>
      <c r="D12" s="4"/>
      <c r="E12" s="3"/>
      <c r="F12" s="3"/>
      <c r="G12" s="3"/>
      <c r="H12" s="3"/>
      <c r="I12" s="3"/>
      <c r="J12" s="3"/>
      <c r="K12" s="3"/>
    </row>
    <row r="13" spans="2:13" ht="15" x14ac:dyDescent="0.25">
      <c r="B13" s="4"/>
      <c r="C13" s="4"/>
      <c r="D13" s="4"/>
      <c r="E13" s="3"/>
      <c r="F13" s="3"/>
      <c r="G13" s="3"/>
      <c r="H13" s="3"/>
      <c r="I13" s="3"/>
      <c r="J13" s="3"/>
      <c r="K13" s="3"/>
    </row>
    <row r="14" spans="2:13" ht="15" x14ac:dyDescent="0.25">
      <c r="B14" s="4"/>
      <c r="C14" s="4"/>
      <c r="D14" s="4"/>
      <c r="E14" s="3"/>
      <c r="F14" s="3"/>
      <c r="G14" s="3"/>
      <c r="H14" s="3"/>
      <c r="I14" s="3"/>
      <c r="J14" s="3"/>
      <c r="K14" s="3"/>
    </row>
    <row r="15" spans="2:13" ht="15" x14ac:dyDescent="0.25">
      <c r="B15" s="4"/>
      <c r="C15" s="4"/>
      <c r="D15" s="4"/>
      <c r="E15" s="3"/>
      <c r="F15" s="3"/>
      <c r="G15" s="3"/>
      <c r="H15" s="3"/>
      <c r="I15" s="3"/>
      <c r="J15" s="3"/>
      <c r="K15" s="3"/>
    </row>
    <row r="16" spans="2:13" ht="15" x14ac:dyDescent="0.25">
      <c r="B16" s="4"/>
      <c r="C16" s="4"/>
      <c r="D16" s="4"/>
      <c r="E16" s="3"/>
      <c r="F16" s="3"/>
      <c r="G16" s="3"/>
      <c r="H16" s="3"/>
      <c r="I16" s="3"/>
      <c r="J16" s="3"/>
      <c r="K16" s="3"/>
    </row>
    <row r="17" spans="2:20" ht="15" x14ac:dyDescent="0.25">
      <c r="B17" s="4"/>
      <c r="C17" s="4"/>
      <c r="D17" s="4"/>
      <c r="E17" s="3"/>
      <c r="F17" s="3"/>
      <c r="G17" s="3"/>
      <c r="H17" s="3"/>
      <c r="I17" s="3"/>
      <c r="J17" s="3"/>
      <c r="K17" s="3"/>
    </row>
    <row r="18" spans="2:20" ht="15" x14ac:dyDescent="0.25">
      <c r="B18" s="4"/>
      <c r="C18" s="4"/>
      <c r="D18" s="4"/>
      <c r="E18" s="3"/>
      <c r="F18" s="3"/>
      <c r="G18" s="3"/>
      <c r="H18" s="3"/>
      <c r="I18" s="3"/>
      <c r="J18" s="3"/>
      <c r="K18" s="3"/>
    </row>
    <row r="19" spans="2:20" ht="15" x14ac:dyDescent="0.25">
      <c r="B19" s="4"/>
      <c r="C19" s="4"/>
      <c r="D19" s="4"/>
      <c r="E19" s="3"/>
      <c r="F19" s="3"/>
      <c r="G19" s="3"/>
      <c r="H19" s="3"/>
      <c r="I19" s="3"/>
      <c r="J19" s="3"/>
      <c r="K19" s="3"/>
    </row>
    <row r="20" spans="2:20" ht="15" x14ac:dyDescent="0.25">
      <c r="B20" s="4"/>
      <c r="C20" s="4"/>
      <c r="D20" s="4"/>
      <c r="E20" s="3"/>
      <c r="F20" s="3"/>
      <c r="G20" s="3"/>
      <c r="H20" s="3"/>
      <c r="I20" s="3"/>
      <c r="J20" s="3"/>
      <c r="K20" s="3"/>
    </row>
    <row r="21" spans="2:20" ht="15" x14ac:dyDescent="0.25">
      <c r="B21" s="4"/>
      <c r="C21" s="4"/>
      <c r="D21" s="4"/>
      <c r="E21" s="3"/>
      <c r="F21" s="3"/>
      <c r="G21" s="3"/>
      <c r="H21" s="3"/>
      <c r="I21" s="3"/>
      <c r="J21" s="3"/>
      <c r="K21" s="3"/>
    </row>
    <row r="22" spans="2:20" ht="15" x14ac:dyDescent="0.25">
      <c r="B22" s="4"/>
      <c r="C22" s="4"/>
      <c r="D22" s="4"/>
      <c r="E22" s="3"/>
      <c r="F22" s="3"/>
      <c r="G22" s="3"/>
      <c r="H22" s="3"/>
      <c r="I22" s="3"/>
      <c r="J22" s="3"/>
      <c r="K22" s="3"/>
    </row>
    <row r="23" spans="2:20" ht="15" x14ac:dyDescent="0.25">
      <c r="B23" s="4"/>
      <c r="C23" s="4"/>
      <c r="D23" s="4"/>
      <c r="E23" s="3"/>
      <c r="F23" s="3"/>
      <c r="G23" s="3"/>
      <c r="H23" s="3"/>
      <c r="I23" s="3"/>
      <c r="J23" s="3"/>
      <c r="K23" s="3"/>
    </row>
    <row r="24" spans="2:20" ht="15" x14ac:dyDescent="0.25">
      <c r="B24" s="4"/>
      <c r="C24" s="4"/>
      <c r="D24" s="4"/>
      <c r="E24" s="3"/>
      <c r="F24" s="3"/>
      <c r="G24" s="3"/>
      <c r="H24" s="3"/>
      <c r="I24" s="3"/>
      <c r="J24" s="3"/>
      <c r="K24" s="3"/>
    </row>
    <row r="25" spans="2:20" ht="15" x14ac:dyDescent="0.25">
      <c r="B25" s="4"/>
      <c r="C25" s="4"/>
      <c r="D25" s="4"/>
      <c r="E25" s="3"/>
      <c r="F25" s="3"/>
      <c r="G25" s="3"/>
      <c r="H25" s="3"/>
      <c r="I25" s="3"/>
      <c r="J25" s="3"/>
      <c r="K25" s="3"/>
    </row>
    <row r="26" spans="2:20" ht="15" x14ac:dyDescent="0.25">
      <c r="B26" s="4"/>
      <c r="C26" s="4"/>
      <c r="D26" s="4"/>
      <c r="E26" s="3"/>
      <c r="F26" s="3"/>
      <c r="G26" s="3"/>
      <c r="H26" s="3"/>
      <c r="I26" s="3"/>
      <c r="J26" s="3"/>
      <c r="K26" s="3"/>
    </row>
    <row r="27" spans="2:20" ht="15" x14ac:dyDescent="0.25">
      <c r="B27" s="4"/>
      <c r="C27" s="4"/>
      <c r="D27" s="4"/>
      <c r="E27" s="3"/>
      <c r="F27" s="3"/>
      <c r="G27" s="3"/>
      <c r="H27" s="3"/>
      <c r="I27" s="3"/>
      <c r="J27" s="3"/>
      <c r="K27" s="3"/>
    </row>
    <row r="28" spans="2:20" ht="15" x14ac:dyDescent="0.25">
      <c r="B28" s="4"/>
      <c r="C28" s="4"/>
      <c r="D28" s="4"/>
      <c r="E28" s="3"/>
      <c r="F28" s="3"/>
      <c r="G28" s="3"/>
      <c r="H28" s="3"/>
      <c r="I28" s="3"/>
      <c r="J28" s="3"/>
      <c r="K28" s="3"/>
    </row>
    <row r="29" spans="2:20" ht="15" x14ac:dyDescent="0.25">
      <c r="B29" s="4"/>
      <c r="C29" s="4"/>
      <c r="D29" s="4"/>
      <c r="E29" s="3"/>
      <c r="F29" s="3"/>
      <c r="G29" s="3"/>
      <c r="H29" s="3"/>
      <c r="I29" s="3"/>
      <c r="J29" s="3"/>
      <c r="K29" s="3"/>
    </row>
    <row r="30" spans="2:20" ht="12" customHeight="1" x14ac:dyDescent="0.2">
      <c r="F30" s="1"/>
    </row>
    <row r="31" spans="2:20" ht="66" customHeight="1" x14ac:dyDescent="0.2">
      <c r="H31" s="172" t="s">
        <v>0</v>
      </c>
      <c r="I31" s="224" t="s">
        <v>1</v>
      </c>
      <c r="J31" s="173" t="s">
        <v>113</v>
      </c>
      <c r="K31" s="173" t="s">
        <v>114</v>
      </c>
      <c r="L31" s="173" t="s">
        <v>112</v>
      </c>
      <c r="M31" s="173" t="s">
        <v>111</v>
      </c>
      <c r="N31" s="173" t="s">
        <v>115</v>
      </c>
      <c r="O31" s="224" t="s">
        <v>2</v>
      </c>
      <c r="P31" s="181" t="s">
        <v>3</v>
      </c>
      <c r="Q31" s="181" t="s">
        <v>67</v>
      </c>
      <c r="R31" s="224" t="s">
        <v>65</v>
      </c>
      <c r="S31" s="224" t="s">
        <v>66</v>
      </c>
      <c r="T31" s="57"/>
    </row>
    <row r="32" spans="2:20" ht="57" hidden="1" customHeight="1" x14ac:dyDescent="0.2">
      <c r="H32" s="116">
        <v>2007</v>
      </c>
      <c r="I32" s="253">
        <v>50167160.189999998</v>
      </c>
      <c r="J32" s="253">
        <v>1200000</v>
      </c>
      <c r="K32" s="253">
        <v>0</v>
      </c>
      <c r="L32" s="253">
        <v>100634</v>
      </c>
      <c r="M32" s="253">
        <v>740829</v>
      </c>
      <c r="N32" s="253">
        <v>696148</v>
      </c>
      <c r="O32" s="254">
        <f>I32-SUM(J32:N32)</f>
        <v>47429549.189999998</v>
      </c>
      <c r="P32" s="253">
        <v>223.1</v>
      </c>
      <c r="Q32" s="255">
        <f>P33/P32</f>
        <v>0</v>
      </c>
      <c r="R32" s="254">
        <f>Q32*O32</f>
        <v>0</v>
      </c>
      <c r="S32" s="142"/>
      <c r="T32" s="57"/>
    </row>
    <row r="33" spans="8:20" ht="24.95" customHeight="1" x14ac:dyDescent="0.2">
      <c r="H33" s="172" t="s">
        <v>212</v>
      </c>
      <c r="I33" s="126">
        <v>0</v>
      </c>
      <c r="J33" s="126">
        <v>0</v>
      </c>
      <c r="K33" s="126">
        <v>0</v>
      </c>
      <c r="L33" s="126">
        <v>0</v>
      </c>
      <c r="M33" s="126">
        <v>0</v>
      </c>
      <c r="N33" s="126"/>
      <c r="O33" s="184">
        <f>I33-SUM(J33:N33)</f>
        <v>0</v>
      </c>
      <c r="P33" s="256"/>
      <c r="Q33" s="185">
        <v>1</v>
      </c>
      <c r="R33" s="184">
        <f>Q33*O33</f>
        <v>0</v>
      </c>
      <c r="S33" s="189" t="e">
        <f>R33/R32-1</f>
        <v>#DIV/0!</v>
      </c>
      <c r="T33" s="57"/>
    </row>
    <row r="34" spans="8:20" ht="24.95" customHeight="1" x14ac:dyDescent="0.2">
      <c r="H34" s="172" t="s">
        <v>212</v>
      </c>
      <c r="I34" s="126">
        <v>0</v>
      </c>
      <c r="J34" s="126">
        <v>0</v>
      </c>
      <c r="K34" s="126">
        <v>0</v>
      </c>
      <c r="L34" s="126">
        <v>0</v>
      </c>
      <c r="M34" s="126">
        <v>0</v>
      </c>
      <c r="N34" s="126"/>
      <c r="O34" s="184">
        <f t="shared" ref="O34:O43" si="0">I34-SUM(J34:N34)</f>
        <v>0</v>
      </c>
      <c r="P34" s="256"/>
      <c r="Q34" s="170" t="e">
        <f t="shared" ref="Q34:Q43" si="1">$P$33/P34</f>
        <v>#DIV/0!</v>
      </c>
      <c r="R34" s="184" t="e">
        <f t="shared" ref="R34:R43" si="2">Q34*O34</f>
        <v>#DIV/0!</v>
      </c>
      <c r="S34" s="189" t="e">
        <f t="shared" ref="S34:S43" si="3">R34/R33-1</f>
        <v>#DIV/0!</v>
      </c>
      <c r="T34" s="57"/>
    </row>
    <row r="35" spans="8:20" ht="24.95" customHeight="1" x14ac:dyDescent="0.2">
      <c r="H35" s="172" t="s">
        <v>212</v>
      </c>
      <c r="I35" s="126">
        <v>0</v>
      </c>
      <c r="J35" s="126">
        <v>0</v>
      </c>
      <c r="K35" s="126">
        <v>0</v>
      </c>
      <c r="L35" s="126">
        <v>0</v>
      </c>
      <c r="M35" s="126">
        <v>0</v>
      </c>
      <c r="N35" s="126"/>
      <c r="O35" s="184">
        <f t="shared" si="0"/>
        <v>0</v>
      </c>
      <c r="P35" s="256"/>
      <c r="Q35" s="170" t="e">
        <f t="shared" si="1"/>
        <v>#DIV/0!</v>
      </c>
      <c r="R35" s="184" t="e">
        <f t="shared" si="2"/>
        <v>#DIV/0!</v>
      </c>
      <c r="S35" s="189" t="e">
        <f t="shared" si="3"/>
        <v>#DIV/0!</v>
      </c>
      <c r="T35" s="57"/>
    </row>
    <row r="36" spans="8:20" ht="24.95" customHeight="1" x14ac:dyDescent="0.2">
      <c r="H36" s="172" t="s">
        <v>212</v>
      </c>
      <c r="I36" s="126">
        <v>0</v>
      </c>
      <c r="J36" s="126">
        <v>0</v>
      </c>
      <c r="K36" s="126">
        <v>0</v>
      </c>
      <c r="L36" s="126">
        <v>0</v>
      </c>
      <c r="M36" s="126">
        <v>0</v>
      </c>
      <c r="N36" s="126"/>
      <c r="O36" s="184">
        <f t="shared" si="0"/>
        <v>0</v>
      </c>
      <c r="P36" s="256"/>
      <c r="Q36" s="170" t="e">
        <f t="shared" si="1"/>
        <v>#DIV/0!</v>
      </c>
      <c r="R36" s="184" t="e">
        <f t="shared" si="2"/>
        <v>#DIV/0!</v>
      </c>
      <c r="S36" s="189" t="e">
        <f t="shared" si="3"/>
        <v>#DIV/0!</v>
      </c>
      <c r="T36" s="57"/>
    </row>
    <row r="37" spans="8:20" ht="24.95" customHeight="1" x14ac:dyDescent="0.2">
      <c r="H37" s="172" t="s">
        <v>212</v>
      </c>
      <c r="I37" s="126">
        <v>0</v>
      </c>
      <c r="J37" s="126">
        <v>0</v>
      </c>
      <c r="K37" s="126">
        <v>0</v>
      </c>
      <c r="L37" s="126">
        <v>0</v>
      </c>
      <c r="M37" s="126">
        <v>0</v>
      </c>
      <c r="N37" s="126"/>
      <c r="O37" s="184">
        <f t="shared" si="0"/>
        <v>0</v>
      </c>
      <c r="P37" s="256"/>
      <c r="Q37" s="170" t="e">
        <f t="shared" si="1"/>
        <v>#DIV/0!</v>
      </c>
      <c r="R37" s="184" t="e">
        <f t="shared" si="2"/>
        <v>#DIV/0!</v>
      </c>
      <c r="S37" s="189" t="e">
        <f t="shared" si="3"/>
        <v>#DIV/0!</v>
      </c>
      <c r="T37" s="57"/>
    </row>
    <row r="38" spans="8:20" ht="24.95" customHeight="1" x14ac:dyDescent="0.2">
      <c r="H38" s="172" t="s">
        <v>212</v>
      </c>
      <c r="I38" s="126">
        <v>0</v>
      </c>
      <c r="J38" s="126">
        <v>0</v>
      </c>
      <c r="K38" s="126">
        <v>0</v>
      </c>
      <c r="L38" s="126">
        <v>0</v>
      </c>
      <c r="M38" s="126">
        <v>0</v>
      </c>
      <c r="N38" s="126"/>
      <c r="O38" s="184">
        <f t="shared" si="0"/>
        <v>0</v>
      </c>
      <c r="P38" s="256"/>
      <c r="Q38" s="170" t="e">
        <f t="shared" si="1"/>
        <v>#DIV/0!</v>
      </c>
      <c r="R38" s="184" t="e">
        <f t="shared" si="2"/>
        <v>#DIV/0!</v>
      </c>
      <c r="S38" s="189" t="e">
        <f t="shared" si="3"/>
        <v>#DIV/0!</v>
      </c>
      <c r="T38" s="57"/>
    </row>
    <row r="39" spans="8:20" ht="24.95" customHeight="1" x14ac:dyDescent="0.2">
      <c r="H39" s="172" t="s">
        <v>212</v>
      </c>
      <c r="I39" s="126">
        <v>0</v>
      </c>
      <c r="J39" s="126">
        <v>0</v>
      </c>
      <c r="K39" s="126">
        <v>0</v>
      </c>
      <c r="L39" s="126">
        <v>0</v>
      </c>
      <c r="M39" s="126">
        <v>0</v>
      </c>
      <c r="N39" s="126"/>
      <c r="O39" s="184">
        <f t="shared" si="0"/>
        <v>0</v>
      </c>
      <c r="P39" s="256"/>
      <c r="Q39" s="170" t="e">
        <f t="shared" si="1"/>
        <v>#DIV/0!</v>
      </c>
      <c r="R39" s="184" t="e">
        <f t="shared" si="2"/>
        <v>#DIV/0!</v>
      </c>
      <c r="S39" s="189" t="e">
        <f t="shared" si="3"/>
        <v>#DIV/0!</v>
      </c>
      <c r="T39" s="57"/>
    </row>
    <row r="40" spans="8:20" ht="24.95" customHeight="1" x14ac:dyDescent="0.2">
      <c r="H40" s="172" t="s">
        <v>212</v>
      </c>
      <c r="I40" s="126">
        <v>0</v>
      </c>
      <c r="J40" s="126">
        <v>0</v>
      </c>
      <c r="K40" s="126">
        <v>0</v>
      </c>
      <c r="L40" s="126">
        <v>0</v>
      </c>
      <c r="M40" s="126">
        <v>0</v>
      </c>
      <c r="N40" s="126"/>
      <c r="O40" s="184">
        <f t="shared" si="0"/>
        <v>0</v>
      </c>
      <c r="P40" s="256"/>
      <c r="Q40" s="170" t="e">
        <f t="shared" si="1"/>
        <v>#DIV/0!</v>
      </c>
      <c r="R40" s="184" t="e">
        <f t="shared" si="2"/>
        <v>#DIV/0!</v>
      </c>
      <c r="S40" s="189" t="e">
        <f t="shared" si="3"/>
        <v>#DIV/0!</v>
      </c>
      <c r="T40" s="57"/>
    </row>
    <row r="41" spans="8:20" ht="24.95" customHeight="1" x14ac:dyDescent="0.2">
      <c r="H41" s="172" t="s">
        <v>212</v>
      </c>
      <c r="I41" s="126">
        <v>0</v>
      </c>
      <c r="J41" s="126">
        <v>0</v>
      </c>
      <c r="K41" s="126">
        <v>0</v>
      </c>
      <c r="L41" s="126">
        <v>0</v>
      </c>
      <c r="M41" s="126">
        <v>0</v>
      </c>
      <c r="N41" s="126"/>
      <c r="O41" s="184">
        <f t="shared" si="0"/>
        <v>0</v>
      </c>
      <c r="P41" s="256"/>
      <c r="Q41" s="170" t="e">
        <f t="shared" si="1"/>
        <v>#DIV/0!</v>
      </c>
      <c r="R41" s="184" t="e">
        <f t="shared" si="2"/>
        <v>#DIV/0!</v>
      </c>
      <c r="S41" s="189" t="e">
        <f t="shared" si="3"/>
        <v>#DIV/0!</v>
      </c>
      <c r="T41" s="57"/>
    </row>
    <row r="42" spans="8:20" ht="24.95" customHeight="1" x14ac:dyDescent="0.2">
      <c r="H42" s="172" t="s">
        <v>212</v>
      </c>
      <c r="I42" s="126">
        <v>0</v>
      </c>
      <c r="J42" s="126">
        <v>0</v>
      </c>
      <c r="K42" s="126">
        <v>0</v>
      </c>
      <c r="L42" s="126">
        <v>0</v>
      </c>
      <c r="M42" s="126">
        <v>0</v>
      </c>
      <c r="N42" s="126"/>
      <c r="O42" s="184">
        <f t="shared" si="0"/>
        <v>0</v>
      </c>
      <c r="P42" s="256"/>
      <c r="Q42" s="170" t="e">
        <f t="shared" si="1"/>
        <v>#DIV/0!</v>
      </c>
      <c r="R42" s="184" t="e">
        <f t="shared" si="2"/>
        <v>#DIV/0!</v>
      </c>
      <c r="S42" s="189" t="e">
        <f t="shared" si="3"/>
        <v>#DIV/0!</v>
      </c>
      <c r="T42" s="57"/>
    </row>
    <row r="43" spans="8:20" ht="24.95" customHeight="1" x14ac:dyDescent="0.2">
      <c r="H43" s="172" t="s">
        <v>212</v>
      </c>
      <c r="I43" s="126">
        <v>0</v>
      </c>
      <c r="J43" s="126">
        <v>0</v>
      </c>
      <c r="K43" s="126">
        <v>0</v>
      </c>
      <c r="L43" s="126">
        <v>0</v>
      </c>
      <c r="M43" s="126">
        <v>0</v>
      </c>
      <c r="N43" s="126"/>
      <c r="O43" s="184">
        <f t="shared" si="0"/>
        <v>0</v>
      </c>
      <c r="P43" s="256"/>
      <c r="Q43" s="170" t="e">
        <f t="shared" si="1"/>
        <v>#DIV/0!</v>
      </c>
      <c r="R43" s="184" t="e">
        <f t="shared" si="2"/>
        <v>#DIV/0!</v>
      </c>
      <c r="S43" s="189" t="e">
        <f t="shared" si="3"/>
        <v>#DIV/0!</v>
      </c>
      <c r="T43" s="57"/>
    </row>
    <row r="44" spans="8:20" ht="13.5" customHeight="1" x14ac:dyDescent="0.2">
      <c r="H44" s="179" t="s">
        <v>133</v>
      </c>
      <c r="I44" s="57"/>
      <c r="J44" s="57"/>
      <c r="K44" s="126"/>
      <c r="L44" s="57"/>
      <c r="M44" s="57"/>
      <c r="N44" s="57"/>
      <c r="O44" s="57"/>
      <c r="P44" s="57"/>
      <c r="Q44" s="57"/>
      <c r="R44" s="57"/>
      <c r="S44" s="57"/>
      <c r="T44" s="57"/>
    </row>
    <row r="45" spans="8:20" x14ac:dyDescent="0.2">
      <c r="I45" s="57"/>
      <c r="J45" s="57"/>
      <c r="K45" s="57"/>
      <c r="L45" s="57"/>
      <c r="M45" s="57"/>
      <c r="N45" s="57"/>
      <c r="O45" s="57"/>
      <c r="P45" s="57"/>
      <c r="Q45" s="57"/>
      <c r="R45" s="57"/>
      <c r="S45" s="57"/>
      <c r="T45" s="57"/>
    </row>
    <row r="46" spans="8:20" ht="15" x14ac:dyDescent="0.2">
      <c r="K46" s="126"/>
    </row>
    <row r="52" spans="9:9" x14ac:dyDescent="0.2">
      <c r="I52" s="108"/>
    </row>
  </sheetData>
  <conditionalFormatting sqref="I33:I43">
    <cfRule type="dataBar" priority="11">
      <dataBar>
        <cfvo type="min"/>
        <cfvo type="max"/>
        <color theme="8" tint="0.39997558519241921"/>
      </dataBar>
      <extLst>
        <ext xmlns:x14="http://schemas.microsoft.com/office/spreadsheetml/2009/9/main" uri="{B025F937-C7B1-47D3-B67F-A62EFF666E3E}">
          <x14:id>{042DD5A7-8634-420A-BCA3-605373D9EF1F}</x14:id>
        </ext>
      </extLst>
    </cfRule>
  </conditionalFormatting>
  <conditionalFormatting sqref="K46">
    <cfRule type="dataBar" priority="9">
      <dataBar>
        <cfvo type="min"/>
        <cfvo type="max"/>
        <color theme="5" tint="-0.249977111117893"/>
      </dataBar>
      <extLst>
        <ext xmlns:x14="http://schemas.microsoft.com/office/spreadsheetml/2009/9/main" uri="{B025F937-C7B1-47D3-B67F-A62EFF666E3E}">
          <x14:id>{1DB4D97E-08EE-4ED0-8258-CA9C69523A0F}</x14:id>
        </ext>
      </extLst>
    </cfRule>
  </conditionalFormatting>
  <conditionalFormatting sqref="R33:R43">
    <cfRule type="dataBar" priority="4">
      <dataBar>
        <cfvo type="min"/>
        <cfvo type="max"/>
        <color theme="4" tint="0.39997558519241921"/>
      </dataBar>
      <extLst>
        <ext xmlns:x14="http://schemas.microsoft.com/office/spreadsheetml/2009/9/main" uri="{B025F937-C7B1-47D3-B67F-A62EFF666E3E}">
          <x14:id>{1584F36E-6BD5-45C1-A689-30409E1D3604}</x14:id>
        </ext>
      </extLst>
    </cfRule>
  </conditionalFormatting>
  <conditionalFormatting sqref="O33:O43">
    <cfRule type="dataBar" priority="3">
      <dataBar>
        <cfvo type="min"/>
        <cfvo type="max"/>
        <color theme="8" tint="0.39997558519241921"/>
      </dataBar>
      <extLst>
        <ext xmlns:x14="http://schemas.microsoft.com/office/spreadsheetml/2009/9/main" uri="{B025F937-C7B1-47D3-B67F-A62EFF666E3E}">
          <x14:id>{8EC79A3A-D3A8-440A-80D1-58F010F0A65E}</x14:id>
        </ext>
      </extLst>
    </cfRule>
  </conditionalFormatting>
  <conditionalFormatting sqref="S33:S43">
    <cfRule type="dataBar" priority="2">
      <dataBar>
        <cfvo type="min"/>
        <cfvo type="max"/>
        <color rgb="FF008AEF"/>
      </dataBar>
      <extLst>
        <ext xmlns:x14="http://schemas.microsoft.com/office/spreadsheetml/2009/9/main" uri="{B025F937-C7B1-47D3-B67F-A62EFF666E3E}">
          <x14:id>{55DB4938-641E-4D16-A0F3-51C1E2E2A5E3}</x14:id>
        </ext>
      </extLst>
    </cfRule>
  </conditionalFormatting>
  <conditionalFormatting sqref="J33:N43 K44">
    <cfRule type="dataBar" priority="1">
      <dataBar>
        <cfvo type="min"/>
        <cfvo type="max"/>
        <color theme="5" tint="-0.249977111117893"/>
      </dataBar>
      <extLst>
        <ext xmlns:x14="http://schemas.microsoft.com/office/spreadsheetml/2009/9/main" uri="{B025F937-C7B1-47D3-B67F-A62EFF666E3E}">
          <x14:id>{F107CB7A-EAB6-4B3B-BD8E-637A4B204779}</x14:id>
        </ext>
      </extLst>
    </cfRule>
  </conditionalFormatting>
  <pageMargins left="0.25" right="0.25" top="0.75" bottom="0.75" header="0.3" footer="0.3"/>
  <pageSetup scale="3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042DD5A7-8634-420A-BCA3-605373D9EF1F}">
            <x14:dataBar minLength="0" maxLength="100" border="1">
              <x14:cfvo type="autoMin"/>
              <x14:cfvo type="autoMax"/>
              <x14:borderColor theme="8" tint="0.59999389629810485"/>
              <x14:negativeFillColor rgb="FFFF0000"/>
              <x14:axisColor rgb="FF000000"/>
            </x14:dataBar>
          </x14:cfRule>
          <xm:sqref>I33:I43</xm:sqref>
        </x14:conditionalFormatting>
        <x14:conditionalFormatting xmlns:xm="http://schemas.microsoft.com/office/excel/2006/main">
          <x14:cfRule type="dataBar" id="{1DB4D97E-08EE-4ED0-8258-CA9C69523A0F}">
            <x14:dataBar minLength="0" maxLength="100" border="1" direction="rightToLeft" negativeBarColorSameAsPositive="1">
              <x14:cfvo type="autoMin"/>
              <x14:cfvo type="autoMax"/>
              <x14:borderColor theme="5" tint="0.59999389629810485"/>
              <x14:axisColor rgb="FF000000"/>
            </x14:dataBar>
          </x14:cfRule>
          <xm:sqref>K46</xm:sqref>
        </x14:conditionalFormatting>
        <x14:conditionalFormatting xmlns:xm="http://schemas.microsoft.com/office/excel/2006/main">
          <x14:cfRule type="dataBar" id="{1584F36E-6BD5-45C1-A689-30409E1D3604}">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R33:R43</xm:sqref>
        </x14:conditionalFormatting>
        <x14:conditionalFormatting xmlns:xm="http://schemas.microsoft.com/office/excel/2006/main">
          <x14:cfRule type="dataBar" id="{8EC79A3A-D3A8-440A-80D1-58F010F0A65E}">
            <x14:dataBar minLength="0" maxLength="100" border="1">
              <x14:cfvo type="autoMin"/>
              <x14:cfvo type="autoMax"/>
              <x14:borderColor theme="8" tint="0.59999389629810485"/>
              <x14:negativeFillColor rgb="FFFF0000"/>
              <x14:axisColor rgb="FF000000"/>
            </x14:dataBar>
          </x14:cfRule>
          <xm:sqref>O33:O43</xm:sqref>
        </x14:conditionalFormatting>
        <x14:conditionalFormatting xmlns:xm="http://schemas.microsoft.com/office/excel/2006/main">
          <x14:cfRule type="dataBar" id="{55DB4938-641E-4D16-A0F3-51C1E2E2A5E3}">
            <x14:dataBar minLength="0" maxLength="100" border="1" negativeBarBorderColorSameAsPositive="0">
              <x14:cfvo type="autoMin"/>
              <x14:cfvo type="autoMax"/>
              <x14:borderColor theme="3" tint="0.59999389629810485"/>
              <x14:negativeFillColor rgb="FFFF0000"/>
              <x14:negativeBorderColor theme="5" tint="0.59999389629810485"/>
              <x14:axisColor rgb="FF000000"/>
            </x14:dataBar>
          </x14:cfRule>
          <xm:sqref>S33:S43</xm:sqref>
        </x14:conditionalFormatting>
        <x14:conditionalFormatting xmlns:xm="http://schemas.microsoft.com/office/excel/2006/main">
          <x14:cfRule type="dataBar" id="{F107CB7A-EAB6-4B3B-BD8E-637A4B204779}">
            <x14:dataBar minLength="0" maxLength="100" border="1" direction="leftToRight" negativeBarColorSameAsPositive="1">
              <x14:cfvo type="autoMin"/>
              <x14:cfvo type="autoMax"/>
              <x14:borderColor theme="5" tint="0.59999389629810485"/>
              <x14:axisColor rgb="FF000000"/>
            </x14:dataBar>
          </x14:cfRule>
          <xm:sqref>J33:N43 K44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Y70"/>
  <sheetViews>
    <sheetView showGridLines="0" zoomScale="55" zoomScaleNormal="55" workbookViewId="0">
      <selection activeCell="I35" sqref="I35:I45"/>
    </sheetView>
  </sheetViews>
  <sheetFormatPr defaultRowHeight="14.25" x14ac:dyDescent="0.2"/>
  <cols>
    <col min="1" max="1" width="3.375" customWidth="1"/>
    <col min="2" max="4" width="18.625" customWidth="1"/>
    <col min="5" max="6" width="16.625" customWidth="1"/>
    <col min="7" max="7" width="18.375" customWidth="1"/>
    <col min="8" max="8" width="14.625" customWidth="1"/>
    <col min="9" max="9" width="12.125" customWidth="1"/>
    <col min="10" max="10" width="26.5" customWidth="1"/>
    <col min="11" max="11" width="19.125" customWidth="1"/>
    <col min="12" max="12" width="16.625" customWidth="1"/>
    <col min="13" max="13" width="17.125" customWidth="1"/>
    <col min="14" max="14" width="14.125" customWidth="1"/>
    <col min="15" max="15" width="13.125" customWidth="1"/>
    <col min="16" max="16" width="14.5" customWidth="1"/>
    <col min="17" max="17" width="14.875" customWidth="1"/>
    <col min="18" max="18" width="13.5" customWidth="1"/>
    <col min="19" max="19" width="13.125" customWidth="1"/>
    <col min="20" max="20" width="12.625" customWidth="1"/>
    <col min="21" max="21" width="13.625" customWidth="1"/>
    <col min="22" max="22" width="17" customWidth="1"/>
    <col min="23" max="23" width="0.875" customWidth="1"/>
  </cols>
  <sheetData>
    <row r="1" spans="2:23" ht="31.5" customHeight="1" thickBot="1" x14ac:dyDescent="0.3">
      <c r="B1" s="143" t="s">
        <v>129</v>
      </c>
      <c r="C1" s="4"/>
      <c r="D1" s="4"/>
      <c r="E1" s="4"/>
      <c r="F1" s="3"/>
      <c r="G1" s="3"/>
      <c r="H1" s="3"/>
      <c r="I1" s="3"/>
      <c r="J1" s="3"/>
      <c r="K1" s="3"/>
      <c r="L1" s="3"/>
      <c r="M1" s="3"/>
    </row>
    <row r="2" spans="2:23" ht="9" customHeight="1" thickTop="1" thickBot="1" x14ac:dyDescent="0.3">
      <c r="B2" s="6"/>
      <c r="C2" s="6"/>
      <c r="D2" s="6"/>
      <c r="E2" s="6"/>
      <c r="F2" s="7"/>
      <c r="G2" s="7"/>
      <c r="H2" s="7"/>
      <c r="I2" s="7"/>
      <c r="J2" s="7"/>
      <c r="K2" s="7"/>
      <c r="L2" s="7"/>
      <c r="M2" s="7"/>
      <c r="N2" s="7"/>
      <c r="O2" s="7"/>
      <c r="P2" s="7"/>
      <c r="Q2" s="7"/>
      <c r="R2" s="7"/>
      <c r="S2" s="7"/>
      <c r="T2" s="7"/>
      <c r="U2" s="7"/>
      <c r="V2" s="7"/>
      <c r="W2" s="7"/>
    </row>
    <row r="3" spans="2:23" ht="25.5" customHeight="1" thickBot="1" x14ac:dyDescent="0.3">
      <c r="B3" s="49" t="s">
        <v>5</v>
      </c>
      <c r="C3" s="50" t="s">
        <v>70</v>
      </c>
      <c r="D3" s="51" t="s">
        <v>37</v>
      </c>
      <c r="E3" s="4"/>
      <c r="F3" s="3"/>
      <c r="G3" s="3"/>
      <c r="H3" s="3"/>
      <c r="I3" s="3"/>
      <c r="J3" s="3"/>
      <c r="K3" s="3"/>
      <c r="L3" s="3"/>
      <c r="M3" s="3"/>
      <c r="N3" s="3"/>
      <c r="O3" s="3"/>
      <c r="P3" s="3"/>
      <c r="Q3" s="3"/>
      <c r="R3" s="3"/>
      <c r="S3" s="3"/>
      <c r="T3" s="3"/>
      <c r="U3" s="3"/>
      <c r="V3" s="3"/>
      <c r="W3" s="3"/>
    </row>
    <row r="4" spans="2:23" ht="15" x14ac:dyDescent="0.25">
      <c r="B4" s="4"/>
      <c r="C4" s="4"/>
      <c r="D4" s="4"/>
      <c r="E4" s="4"/>
      <c r="F4" s="3"/>
      <c r="G4" s="3"/>
      <c r="H4" s="3"/>
      <c r="I4" s="3"/>
      <c r="J4" s="3"/>
      <c r="K4" s="3"/>
      <c r="L4" s="3"/>
      <c r="M4" s="3"/>
    </row>
    <row r="5" spans="2:23" ht="15" x14ac:dyDescent="0.25">
      <c r="B5" s="4"/>
      <c r="C5" s="4"/>
      <c r="D5" s="4"/>
      <c r="E5" s="4"/>
      <c r="F5" s="3"/>
      <c r="G5" s="3"/>
      <c r="H5" s="3"/>
      <c r="I5" s="3"/>
      <c r="J5" s="3"/>
      <c r="K5" s="3"/>
      <c r="L5" s="3"/>
      <c r="M5" s="3"/>
    </row>
    <row r="6" spans="2:23" ht="15" x14ac:dyDescent="0.25">
      <c r="B6" s="4"/>
      <c r="C6" s="4"/>
      <c r="D6" s="4"/>
      <c r="E6" s="4"/>
      <c r="F6" s="3"/>
      <c r="G6" s="3"/>
      <c r="H6" s="3"/>
      <c r="I6" s="3"/>
      <c r="J6" s="3"/>
      <c r="K6" s="3"/>
      <c r="L6" s="3"/>
      <c r="M6" s="3"/>
    </row>
    <row r="7" spans="2:23" ht="15" x14ac:dyDescent="0.25">
      <c r="B7" s="4"/>
      <c r="C7" s="4"/>
      <c r="D7" s="4"/>
      <c r="E7" s="4"/>
      <c r="F7" s="3"/>
      <c r="G7" s="3"/>
      <c r="H7" s="3"/>
      <c r="I7" s="3"/>
      <c r="J7" s="3"/>
      <c r="K7" s="3"/>
      <c r="L7" s="3"/>
      <c r="M7" s="3"/>
    </row>
    <row r="8" spans="2:23" ht="15" x14ac:dyDescent="0.25">
      <c r="B8" s="4"/>
      <c r="C8" s="4"/>
      <c r="D8" s="4"/>
      <c r="E8" s="4"/>
      <c r="F8" s="3"/>
      <c r="G8" s="3"/>
      <c r="H8" s="3"/>
      <c r="I8" s="3"/>
      <c r="J8" s="3"/>
      <c r="K8" s="3"/>
      <c r="L8" s="3"/>
      <c r="M8" s="3"/>
    </row>
    <row r="9" spans="2:23" ht="15" x14ac:dyDescent="0.25">
      <c r="B9" s="4"/>
      <c r="C9" s="4"/>
      <c r="D9" s="4"/>
      <c r="E9" s="4"/>
      <c r="F9" s="3"/>
      <c r="G9" s="3"/>
      <c r="H9" s="3"/>
      <c r="I9" s="3"/>
      <c r="J9" s="3"/>
      <c r="K9" s="3"/>
      <c r="L9" s="3"/>
      <c r="M9" s="3"/>
    </row>
    <row r="10" spans="2:23" ht="15" x14ac:dyDescent="0.25">
      <c r="B10" s="4"/>
      <c r="C10" s="4"/>
      <c r="D10" s="4"/>
      <c r="E10" s="4"/>
      <c r="F10" s="3"/>
      <c r="G10" s="3"/>
      <c r="H10" s="3"/>
      <c r="I10" s="3"/>
      <c r="J10" s="3"/>
      <c r="K10" s="3"/>
      <c r="L10" s="3"/>
      <c r="M10" s="3"/>
    </row>
    <row r="11" spans="2:23" ht="15" x14ac:dyDescent="0.25">
      <c r="B11" s="4"/>
      <c r="C11" s="4"/>
      <c r="D11" s="4"/>
      <c r="E11" s="4"/>
      <c r="F11" s="3"/>
      <c r="G11" s="3"/>
      <c r="H11" s="3"/>
      <c r="I11" s="3"/>
      <c r="J11" s="3"/>
      <c r="K11" s="3"/>
      <c r="L11" s="3"/>
      <c r="M11" s="3"/>
    </row>
    <row r="12" spans="2:23" ht="15" x14ac:dyDescent="0.25">
      <c r="B12" s="4"/>
      <c r="C12" s="4"/>
      <c r="D12" s="4"/>
      <c r="E12" s="4"/>
      <c r="F12" s="3"/>
      <c r="G12" s="3"/>
      <c r="H12" s="3"/>
      <c r="I12" s="3"/>
      <c r="J12" s="3"/>
      <c r="K12" s="3"/>
      <c r="L12" s="3"/>
      <c r="M12" s="3"/>
    </row>
    <row r="13" spans="2:23" ht="15" x14ac:dyDescent="0.25">
      <c r="B13" s="4"/>
      <c r="C13" s="4"/>
      <c r="D13" s="4"/>
      <c r="E13" s="4"/>
      <c r="F13" s="3"/>
      <c r="G13" s="3"/>
      <c r="H13" s="3"/>
      <c r="I13" s="3"/>
      <c r="J13" s="3"/>
      <c r="K13" s="3"/>
      <c r="L13" s="3"/>
      <c r="M13" s="3"/>
    </row>
    <row r="14" spans="2:23" ht="15" x14ac:dyDescent="0.25">
      <c r="B14" s="4"/>
      <c r="C14" s="4"/>
      <c r="D14" s="4"/>
      <c r="E14" s="4"/>
      <c r="F14" s="3"/>
      <c r="G14" s="3"/>
      <c r="H14" s="3"/>
      <c r="I14" s="3"/>
      <c r="J14" s="3"/>
      <c r="K14" s="3"/>
      <c r="L14" s="3"/>
      <c r="M14" s="3"/>
    </row>
    <row r="15" spans="2:23" ht="15" x14ac:dyDescent="0.25">
      <c r="B15" s="4"/>
      <c r="C15" s="4"/>
      <c r="D15" s="4"/>
      <c r="E15" s="4"/>
      <c r="F15" s="3"/>
      <c r="G15" s="3"/>
      <c r="H15" s="3"/>
      <c r="I15" s="3"/>
      <c r="J15" s="3"/>
      <c r="K15" s="3"/>
      <c r="L15" s="3"/>
      <c r="M15" s="3"/>
    </row>
    <row r="16" spans="2:23" ht="15" x14ac:dyDescent="0.25">
      <c r="B16" s="4"/>
      <c r="C16" s="4"/>
      <c r="D16" s="4"/>
      <c r="E16" s="4"/>
      <c r="F16" s="3"/>
      <c r="G16" s="3"/>
      <c r="H16" s="3"/>
      <c r="I16" s="3"/>
      <c r="J16" s="3"/>
      <c r="K16" s="3"/>
      <c r="L16" s="3"/>
      <c r="M16" s="3"/>
    </row>
    <row r="17" spans="2:24" ht="15" x14ac:dyDescent="0.25">
      <c r="B17" s="4"/>
      <c r="C17" s="4"/>
      <c r="D17" s="4"/>
      <c r="E17" s="4"/>
      <c r="F17" s="3"/>
      <c r="G17" s="3"/>
      <c r="H17" s="3"/>
      <c r="I17" s="3"/>
      <c r="J17" s="3"/>
      <c r="K17" s="3"/>
      <c r="L17" s="3"/>
      <c r="M17" s="3"/>
    </row>
    <row r="18" spans="2:24" ht="15" x14ac:dyDescent="0.25">
      <c r="B18" s="4"/>
      <c r="C18" s="4"/>
      <c r="D18" s="4"/>
      <c r="E18" s="4"/>
      <c r="F18" s="3"/>
      <c r="G18" s="3"/>
      <c r="H18" s="3"/>
      <c r="I18" s="3"/>
      <c r="J18" s="3"/>
      <c r="K18" s="3"/>
      <c r="L18" s="3"/>
      <c r="M18" s="3"/>
    </row>
    <row r="19" spans="2:24" ht="15" x14ac:dyDescent="0.25">
      <c r="B19" s="4"/>
      <c r="C19" s="4"/>
      <c r="D19" s="4"/>
      <c r="E19" s="4"/>
      <c r="F19" s="3"/>
      <c r="G19" s="3"/>
      <c r="H19" s="3"/>
      <c r="I19" s="3"/>
      <c r="J19" s="3"/>
      <c r="K19" s="3"/>
      <c r="L19" s="3"/>
      <c r="M19" s="3"/>
    </row>
    <row r="20" spans="2:24" ht="15" x14ac:dyDescent="0.25">
      <c r="B20" s="4"/>
      <c r="C20" s="4"/>
      <c r="D20" s="4"/>
      <c r="E20" s="4"/>
      <c r="F20" s="3"/>
      <c r="G20" s="3"/>
      <c r="H20" s="3"/>
      <c r="I20" s="3"/>
      <c r="J20" s="3"/>
      <c r="K20" s="3"/>
      <c r="L20" s="3"/>
      <c r="M20" s="3"/>
    </row>
    <row r="21" spans="2:24" ht="15" x14ac:dyDescent="0.25">
      <c r="B21" s="4"/>
      <c r="C21" s="4"/>
      <c r="D21" s="4"/>
      <c r="E21" s="4"/>
      <c r="F21" s="3"/>
      <c r="G21" s="3"/>
      <c r="H21" s="3"/>
      <c r="I21" s="3"/>
      <c r="J21" s="3"/>
      <c r="K21" s="3"/>
      <c r="L21" s="3"/>
      <c r="M21" s="3"/>
    </row>
    <row r="22" spans="2:24" ht="15" x14ac:dyDescent="0.25">
      <c r="B22" s="4"/>
      <c r="C22" s="4"/>
      <c r="D22" s="4"/>
      <c r="E22" s="4"/>
      <c r="F22" s="3"/>
      <c r="G22" s="3"/>
      <c r="H22" s="3"/>
      <c r="I22" s="3"/>
      <c r="J22" s="3"/>
      <c r="K22" s="3"/>
      <c r="L22" s="3"/>
      <c r="M22" s="3"/>
    </row>
    <row r="23" spans="2:24" ht="15" x14ac:dyDescent="0.25">
      <c r="B23" s="4"/>
      <c r="C23" s="4"/>
      <c r="D23" s="4"/>
      <c r="E23" s="4"/>
      <c r="F23" s="3"/>
      <c r="G23" s="3"/>
      <c r="H23" s="3"/>
      <c r="I23" s="3"/>
      <c r="J23" s="3"/>
      <c r="K23" s="3"/>
      <c r="L23" s="3"/>
      <c r="M23" s="3"/>
    </row>
    <row r="24" spans="2:24" ht="15" x14ac:dyDescent="0.25">
      <c r="B24" s="4"/>
      <c r="C24" s="4"/>
      <c r="D24" s="4"/>
      <c r="E24" s="4"/>
      <c r="F24" s="3"/>
      <c r="G24" s="3"/>
      <c r="H24" s="3"/>
      <c r="I24" s="3"/>
      <c r="J24" s="3"/>
      <c r="K24" s="3"/>
      <c r="L24" s="3"/>
      <c r="M24" s="3"/>
    </row>
    <row r="25" spans="2:24" ht="15" x14ac:dyDescent="0.25">
      <c r="B25" s="4"/>
      <c r="C25" s="4"/>
      <c r="D25" s="4"/>
      <c r="E25" s="4"/>
      <c r="F25" s="3"/>
      <c r="G25" s="3"/>
      <c r="H25" s="3"/>
      <c r="I25" s="3"/>
      <c r="J25" s="3"/>
      <c r="K25" s="3"/>
      <c r="L25" s="3"/>
      <c r="M25" s="3"/>
    </row>
    <row r="26" spans="2:24" ht="15" x14ac:dyDescent="0.25">
      <c r="B26" s="4"/>
      <c r="C26" s="4"/>
      <c r="D26" s="4"/>
      <c r="E26" s="4"/>
      <c r="F26" s="3"/>
      <c r="G26" s="3"/>
      <c r="H26" s="3"/>
      <c r="I26" s="3"/>
      <c r="J26" s="3"/>
      <c r="K26" s="3"/>
      <c r="L26" s="3"/>
      <c r="M26" s="3"/>
    </row>
    <row r="27" spans="2:24" ht="15" x14ac:dyDescent="0.25">
      <c r="B27" s="4"/>
      <c r="C27" s="4"/>
      <c r="D27" s="4"/>
      <c r="E27" s="4"/>
      <c r="F27" s="3"/>
      <c r="G27" s="3"/>
      <c r="H27" s="3"/>
      <c r="I27" s="3"/>
      <c r="J27" s="3"/>
      <c r="K27" s="3"/>
      <c r="L27" s="3"/>
      <c r="M27" s="3"/>
    </row>
    <row r="28" spans="2:24" ht="15" x14ac:dyDescent="0.25">
      <c r="B28" s="4"/>
      <c r="C28" s="4"/>
      <c r="D28" s="4"/>
      <c r="E28" s="4"/>
      <c r="F28" s="3"/>
      <c r="G28" s="3"/>
      <c r="H28" s="3"/>
      <c r="I28" s="3"/>
      <c r="J28" s="3"/>
      <c r="K28" s="3"/>
      <c r="L28" s="3"/>
      <c r="M28" s="3"/>
    </row>
    <row r="29" spans="2:24" ht="15" x14ac:dyDescent="0.25">
      <c r="B29" s="4"/>
      <c r="C29" s="4"/>
      <c r="D29" s="4"/>
      <c r="E29" s="4"/>
      <c r="F29" s="3"/>
      <c r="G29" s="3"/>
      <c r="H29" s="3"/>
      <c r="I29" s="3"/>
      <c r="J29" s="3"/>
      <c r="K29" s="3"/>
      <c r="L29" s="3"/>
      <c r="M29" s="3"/>
    </row>
    <row r="30" spans="2:24" ht="15" x14ac:dyDescent="0.25">
      <c r="B30" s="4"/>
      <c r="C30" s="4"/>
      <c r="D30" s="4"/>
      <c r="E30" s="4"/>
      <c r="F30" s="3"/>
      <c r="G30" s="3"/>
      <c r="H30" s="3"/>
      <c r="I30" s="3"/>
      <c r="J30" s="3"/>
      <c r="K30" s="3"/>
      <c r="L30" s="3"/>
      <c r="M30" s="3"/>
    </row>
    <row r="31" spans="2:24" ht="15" x14ac:dyDescent="0.25">
      <c r="B31" s="4"/>
      <c r="C31" s="4"/>
      <c r="D31" s="4"/>
      <c r="E31" s="4"/>
      <c r="F31" s="3"/>
      <c r="G31" s="3"/>
      <c r="H31" s="3"/>
      <c r="I31" s="3"/>
      <c r="J31" s="3"/>
      <c r="K31" s="3"/>
      <c r="L31" s="3"/>
    </row>
    <row r="32" spans="2:24" ht="9" customHeight="1" thickBot="1" x14ac:dyDescent="0.3">
      <c r="B32" s="4"/>
      <c r="C32" s="4"/>
      <c r="D32" s="4"/>
      <c r="E32" s="4"/>
      <c r="F32" s="3"/>
      <c r="G32" s="3"/>
      <c r="H32" s="3"/>
      <c r="I32" s="107"/>
      <c r="J32" s="107"/>
      <c r="K32" s="107"/>
      <c r="L32" s="107"/>
      <c r="M32" s="57"/>
      <c r="N32" s="57"/>
      <c r="O32" s="57"/>
      <c r="P32" s="57"/>
      <c r="Q32" s="57"/>
      <c r="R32" s="57"/>
      <c r="S32" s="57"/>
      <c r="T32" s="57"/>
      <c r="U32" s="57"/>
      <c r="V32" s="57"/>
      <c r="W32" s="57"/>
      <c r="X32" s="57"/>
    </row>
    <row r="33" spans="2:23" ht="21.75" customHeight="1" thickBot="1" x14ac:dyDescent="0.3">
      <c r="I33" s="207"/>
      <c r="J33" s="207"/>
      <c r="K33" s="207"/>
      <c r="L33" s="207"/>
      <c r="M33" s="208"/>
      <c r="N33" s="268" t="s">
        <v>75</v>
      </c>
      <c r="O33" s="269"/>
      <c r="P33" s="269"/>
      <c r="Q33" s="270"/>
      <c r="R33" s="266" t="s">
        <v>99</v>
      </c>
      <c r="S33" s="266"/>
      <c r="T33" s="266"/>
      <c r="U33" s="266"/>
      <c r="V33" s="267"/>
      <c r="W33" s="57"/>
    </row>
    <row r="34" spans="2:23" ht="72" customHeight="1" x14ac:dyDescent="0.2">
      <c r="I34" s="172" t="s">
        <v>0</v>
      </c>
      <c r="J34" s="145" t="s">
        <v>4</v>
      </c>
      <c r="K34" s="145" t="s">
        <v>8</v>
      </c>
      <c r="L34" s="145" t="s">
        <v>35</v>
      </c>
      <c r="M34" s="209" t="s">
        <v>9</v>
      </c>
      <c r="N34" s="102" t="s">
        <v>33</v>
      </c>
      <c r="O34" s="103" t="s">
        <v>76</v>
      </c>
      <c r="P34" s="103" t="s">
        <v>32</v>
      </c>
      <c r="Q34" s="104" t="s">
        <v>48</v>
      </c>
      <c r="R34" s="80" t="s">
        <v>45</v>
      </c>
      <c r="S34" s="81" t="s">
        <v>3</v>
      </c>
      <c r="T34" s="81" t="s">
        <v>67</v>
      </c>
      <c r="U34" s="81" t="s">
        <v>46</v>
      </c>
      <c r="V34" s="82" t="s">
        <v>44</v>
      </c>
      <c r="W34" s="57"/>
    </row>
    <row r="35" spans="2:23" ht="24.95" customHeight="1" x14ac:dyDescent="0.2">
      <c r="I35" s="172" t="s">
        <v>212</v>
      </c>
      <c r="J35" s="210">
        <f>'1 - Net Operating Revenues'!R33</f>
        <v>0</v>
      </c>
      <c r="K35" s="210">
        <v>0</v>
      </c>
      <c r="L35" s="126">
        <v>0</v>
      </c>
      <c r="M35" s="211">
        <v>0</v>
      </c>
      <c r="N35" s="83">
        <v>0</v>
      </c>
      <c r="O35" s="84">
        <v>0</v>
      </c>
      <c r="P35" s="84">
        <v>0</v>
      </c>
      <c r="Q35" s="85">
        <f>SUM(N35:P35)</f>
        <v>0</v>
      </c>
      <c r="R35" s="86">
        <f t="shared" ref="R35:R45" si="0">SUM(K35:P35)</f>
        <v>0</v>
      </c>
      <c r="S35" s="87">
        <v>0</v>
      </c>
      <c r="T35" s="88">
        <v>1</v>
      </c>
      <c r="U35" s="89">
        <f t="shared" ref="U35:U45" si="1">R35*T35</f>
        <v>0</v>
      </c>
      <c r="V35" s="90" t="e">
        <f t="shared" ref="V35:V45" si="2">U35/J35</f>
        <v>#DIV/0!</v>
      </c>
      <c r="W35" s="57"/>
    </row>
    <row r="36" spans="2:23" ht="24.95" customHeight="1" x14ac:dyDescent="0.2">
      <c r="I36" s="172" t="s">
        <v>212</v>
      </c>
      <c r="J36" s="210" t="e">
        <f>'1 - Net Operating Revenues'!R34</f>
        <v>#DIV/0!</v>
      </c>
      <c r="K36" s="210">
        <v>0</v>
      </c>
      <c r="L36" s="126">
        <v>0</v>
      </c>
      <c r="M36" s="211">
        <v>0</v>
      </c>
      <c r="N36" s="83">
        <v>0</v>
      </c>
      <c r="O36" s="84">
        <v>0</v>
      </c>
      <c r="P36" s="84">
        <v>0</v>
      </c>
      <c r="Q36" s="85">
        <f t="shared" ref="Q36:Q45" si="3">SUM(N36:P36)</f>
        <v>0</v>
      </c>
      <c r="R36" s="86">
        <f t="shared" si="0"/>
        <v>0</v>
      </c>
      <c r="S36" s="87">
        <v>0</v>
      </c>
      <c r="T36" s="91" t="e">
        <f t="shared" ref="T36:T45" si="4">$S$35/S36</f>
        <v>#DIV/0!</v>
      </c>
      <c r="U36" s="89" t="e">
        <f t="shared" si="1"/>
        <v>#DIV/0!</v>
      </c>
      <c r="V36" s="90" t="e">
        <f t="shared" si="2"/>
        <v>#DIV/0!</v>
      </c>
      <c r="W36" s="57"/>
    </row>
    <row r="37" spans="2:23" ht="24.95" customHeight="1" x14ac:dyDescent="0.2">
      <c r="I37" s="172" t="s">
        <v>212</v>
      </c>
      <c r="J37" s="210" t="e">
        <f>'1 - Net Operating Revenues'!R35</f>
        <v>#DIV/0!</v>
      </c>
      <c r="K37" s="210">
        <v>0</v>
      </c>
      <c r="L37" s="126">
        <v>0</v>
      </c>
      <c r="M37" s="211">
        <v>0</v>
      </c>
      <c r="N37" s="83">
        <v>0</v>
      </c>
      <c r="O37" s="84">
        <v>0</v>
      </c>
      <c r="P37" s="84">
        <v>0</v>
      </c>
      <c r="Q37" s="85">
        <f t="shared" si="3"/>
        <v>0</v>
      </c>
      <c r="R37" s="86">
        <f t="shared" si="0"/>
        <v>0</v>
      </c>
      <c r="S37" s="87">
        <v>0</v>
      </c>
      <c r="T37" s="91" t="e">
        <f t="shared" si="4"/>
        <v>#DIV/0!</v>
      </c>
      <c r="U37" s="89" t="e">
        <f t="shared" si="1"/>
        <v>#DIV/0!</v>
      </c>
      <c r="V37" s="90" t="e">
        <f t="shared" si="2"/>
        <v>#DIV/0!</v>
      </c>
      <c r="W37" s="57"/>
    </row>
    <row r="38" spans="2:23" ht="24.95" customHeight="1" x14ac:dyDescent="0.2">
      <c r="I38" s="172" t="s">
        <v>212</v>
      </c>
      <c r="J38" s="210" t="e">
        <f>'1 - Net Operating Revenues'!R36</f>
        <v>#DIV/0!</v>
      </c>
      <c r="K38" s="210">
        <v>0</v>
      </c>
      <c r="L38" s="126">
        <v>0</v>
      </c>
      <c r="M38" s="211">
        <v>0</v>
      </c>
      <c r="N38" s="83">
        <v>0</v>
      </c>
      <c r="O38" s="84">
        <v>0</v>
      </c>
      <c r="P38" s="84">
        <v>0</v>
      </c>
      <c r="Q38" s="85">
        <f t="shared" si="3"/>
        <v>0</v>
      </c>
      <c r="R38" s="86">
        <f t="shared" si="0"/>
        <v>0</v>
      </c>
      <c r="S38" s="87">
        <v>0</v>
      </c>
      <c r="T38" s="91" t="e">
        <f t="shared" si="4"/>
        <v>#DIV/0!</v>
      </c>
      <c r="U38" s="89" t="e">
        <f t="shared" si="1"/>
        <v>#DIV/0!</v>
      </c>
      <c r="V38" s="90" t="e">
        <f t="shared" si="2"/>
        <v>#DIV/0!</v>
      </c>
      <c r="W38" s="57"/>
    </row>
    <row r="39" spans="2:23" ht="24.95" customHeight="1" x14ac:dyDescent="0.2">
      <c r="I39" s="172" t="s">
        <v>212</v>
      </c>
      <c r="J39" s="210" t="e">
        <f>'1 - Net Operating Revenues'!R37</f>
        <v>#DIV/0!</v>
      </c>
      <c r="K39" s="210">
        <v>0</v>
      </c>
      <c r="L39" s="126">
        <v>0</v>
      </c>
      <c r="M39" s="211">
        <v>0</v>
      </c>
      <c r="N39" s="83">
        <v>0</v>
      </c>
      <c r="O39" s="84">
        <v>0</v>
      </c>
      <c r="P39" s="84">
        <v>0</v>
      </c>
      <c r="Q39" s="85">
        <f t="shared" si="3"/>
        <v>0</v>
      </c>
      <c r="R39" s="86">
        <f t="shared" si="0"/>
        <v>0</v>
      </c>
      <c r="S39" s="87">
        <v>0</v>
      </c>
      <c r="T39" s="91" t="e">
        <f t="shared" si="4"/>
        <v>#DIV/0!</v>
      </c>
      <c r="U39" s="89" t="e">
        <f t="shared" si="1"/>
        <v>#DIV/0!</v>
      </c>
      <c r="V39" s="90" t="e">
        <f t="shared" si="2"/>
        <v>#DIV/0!</v>
      </c>
      <c r="W39" s="57"/>
    </row>
    <row r="40" spans="2:23" ht="24.95" customHeight="1" x14ac:dyDescent="0.2">
      <c r="I40" s="172" t="s">
        <v>212</v>
      </c>
      <c r="J40" s="210" t="e">
        <f>'1 - Net Operating Revenues'!R38</f>
        <v>#DIV/0!</v>
      </c>
      <c r="K40" s="210">
        <v>0</v>
      </c>
      <c r="L40" s="126">
        <v>0</v>
      </c>
      <c r="M40" s="211">
        <v>0</v>
      </c>
      <c r="N40" s="83">
        <v>0</v>
      </c>
      <c r="O40" s="84">
        <v>0</v>
      </c>
      <c r="P40" s="84">
        <v>0</v>
      </c>
      <c r="Q40" s="85">
        <f t="shared" si="3"/>
        <v>0</v>
      </c>
      <c r="R40" s="86">
        <f t="shared" si="0"/>
        <v>0</v>
      </c>
      <c r="S40" s="87">
        <v>0</v>
      </c>
      <c r="T40" s="91" t="e">
        <f t="shared" si="4"/>
        <v>#DIV/0!</v>
      </c>
      <c r="U40" s="89" t="e">
        <f t="shared" si="1"/>
        <v>#DIV/0!</v>
      </c>
      <c r="V40" s="90" t="e">
        <f t="shared" si="2"/>
        <v>#DIV/0!</v>
      </c>
      <c r="W40" s="57"/>
    </row>
    <row r="41" spans="2:23" ht="24.95" customHeight="1" x14ac:dyDescent="0.2">
      <c r="I41" s="172" t="s">
        <v>212</v>
      </c>
      <c r="J41" s="210" t="e">
        <f>'1 - Net Operating Revenues'!R39</f>
        <v>#DIV/0!</v>
      </c>
      <c r="K41" s="210">
        <v>0</v>
      </c>
      <c r="L41" s="126">
        <v>0</v>
      </c>
      <c r="M41" s="211">
        <v>0</v>
      </c>
      <c r="N41" s="83">
        <v>0</v>
      </c>
      <c r="O41" s="84">
        <v>0</v>
      </c>
      <c r="P41" s="84">
        <v>0</v>
      </c>
      <c r="Q41" s="85">
        <f t="shared" si="3"/>
        <v>0</v>
      </c>
      <c r="R41" s="86">
        <f t="shared" si="0"/>
        <v>0</v>
      </c>
      <c r="S41" s="87">
        <v>0</v>
      </c>
      <c r="T41" s="91" t="e">
        <f t="shared" si="4"/>
        <v>#DIV/0!</v>
      </c>
      <c r="U41" s="89" t="e">
        <f t="shared" si="1"/>
        <v>#DIV/0!</v>
      </c>
      <c r="V41" s="90" t="e">
        <f t="shared" si="2"/>
        <v>#DIV/0!</v>
      </c>
      <c r="W41" s="57"/>
    </row>
    <row r="42" spans="2:23" ht="24.95" customHeight="1" x14ac:dyDescent="0.2">
      <c r="I42" s="172" t="s">
        <v>212</v>
      </c>
      <c r="J42" s="210" t="e">
        <f>'1 - Net Operating Revenues'!R40</f>
        <v>#DIV/0!</v>
      </c>
      <c r="K42" s="210">
        <v>0</v>
      </c>
      <c r="L42" s="126">
        <v>0</v>
      </c>
      <c r="M42" s="211">
        <v>0</v>
      </c>
      <c r="N42" s="83">
        <v>0</v>
      </c>
      <c r="O42" s="84">
        <v>0</v>
      </c>
      <c r="P42" s="84">
        <v>0</v>
      </c>
      <c r="Q42" s="85">
        <f t="shared" si="3"/>
        <v>0</v>
      </c>
      <c r="R42" s="86">
        <f t="shared" si="0"/>
        <v>0</v>
      </c>
      <c r="S42" s="87">
        <v>0</v>
      </c>
      <c r="T42" s="91" t="e">
        <f t="shared" si="4"/>
        <v>#DIV/0!</v>
      </c>
      <c r="U42" s="89" t="e">
        <f t="shared" si="1"/>
        <v>#DIV/0!</v>
      </c>
      <c r="V42" s="90" t="e">
        <f t="shared" si="2"/>
        <v>#DIV/0!</v>
      </c>
      <c r="W42" s="57"/>
    </row>
    <row r="43" spans="2:23" ht="24.95" customHeight="1" x14ac:dyDescent="0.2">
      <c r="I43" s="172" t="s">
        <v>212</v>
      </c>
      <c r="J43" s="210" t="e">
        <f>'1 - Net Operating Revenues'!R41</f>
        <v>#DIV/0!</v>
      </c>
      <c r="K43" s="210">
        <v>0</v>
      </c>
      <c r="L43" s="126">
        <v>0</v>
      </c>
      <c r="M43" s="211">
        <v>0</v>
      </c>
      <c r="N43" s="83">
        <v>0</v>
      </c>
      <c r="O43" s="84">
        <v>0</v>
      </c>
      <c r="P43" s="84">
        <v>0</v>
      </c>
      <c r="Q43" s="85">
        <f t="shared" si="3"/>
        <v>0</v>
      </c>
      <c r="R43" s="86">
        <f t="shared" si="0"/>
        <v>0</v>
      </c>
      <c r="S43" s="87">
        <v>0</v>
      </c>
      <c r="T43" s="91" t="e">
        <f t="shared" si="4"/>
        <v>#DIV/0!</v>
      </c>
      <c r="U43" s="89" t="e">
        <f t="shared" si="1"/>
        <v>#DIV/0!</v>
      </c>
      <c r="V43" s="90" t="e">
        <f t="shared" si="2"/>
        <v>#DIV/0!</v>
      </c>
      <c r="W43" s="57"/>
    </row>
    <row r="44" spans="2:23" ht="24.95" customHeight="1" x14ac:dyDescent="0.2">
      <c r="I44" s="172" t="s">
        <v>212</v>
      </c>
      <c r="J44" s="210" t="e">
        <f>'1 - Net Operating Revenues'!R42</f>
        <v>#DIV/0!</v>
      </c>
      <c r="K44" s="210">
        <v>0</v>
      </c>
      <c r="L44" s="126">
        <v>0</v>
      </c>
      <c r="M44" s="211">
        <v>0</v>
      </c>
      <c r="N44" s="83">
        <v>0</v>
      </c>
      <c r="O44" s="84">
        <v>0</v>
      </c>
      <c r="P44" s="84">
        <v>0</v>
      </c>
      <c r="Q44" s="85">
        <f t="shared" si="3"/>
        <v>0</v>
      </c>
      <c r="R44" s="86">
        <f t="shared" si="0"/>
        <v>0</v>
      </c>
      <c r="S44" s="87">
        <v>0</v>
      </c>
      <c r="T44" s="91" t="e">
        <f t="shared" si="4"/>
        <v>#DIV/0!</v>
      </c>
      <c r="U44" s="89" t="e">
        <f t="shared" si="1"/>
        <v>#DIV/0!</v>
      </c>
      <c r="V44" s="90" t="e">
        <f t="shared" si="2"/>
        <v>#DIV/0!</v>
      </c>
      <c r="W44" s="57"/>
    </row>
    <row r="45" spans="2:23" ht="24.95" customHeight="1" thickBot="1" x14ac:dyDescent="0.25">
      <c r="I45" s="172" t="s">
        <v>212</v>
      </c>
      <c r="J45" s="210" t="e">
        <f>'1 - Net Operating Revenues'!R43</f>
        <v>#DIV/0!</v>
      </c>
      <c r="K45" s="210">
        <v>0</v>
      </c>
      <c r="L45" s="126">
        <v>0</v>
      </c>
      <c r="M45" s="211">
        <v>0</v>
      </c>
      <c r="N45" s="92">
        <v>0</v>
      </c>
      <c r="O45" s="93">
        <v>0</v>
      </c>
      <c r="P45" s="93">
        <v>0</v>
      </c>
      <c r="Q45" s="94">
        <f t="shared" si="3"/>
        <v>0</v>
      </c>
      <c r="R45" s="95">
        <f t="shared" si="0"/>
        <v>0</v>
      </c>
      <c r="S45" s="96">
        <v>0</v>
      </c>
      <c r="T45" s="97" t="e">
        <f t="shared" si="4"/>
        <v>#DIV/0!</v>
      </c>
      <c r="U45" s="98" t="e">
        <f t="shared" si="1"/>
        <v>#DIV/0!</v>
      </c>
      <c r="V45" s="99" t="e">
        <f t="shared" si="2"/>
        <v>#DIV/0!</v>
      </c>
      <c r="W45" s="57"/>
    </row>
    <row r="46" spans="2:23" ht="21.95" hidden="1" customHeight="1" thickTop="1" x14ac:dyDescent="0.25">
      <c r="B46" s="14"/>
      <c r="C46" s="37"/>
      <c r="D46" s="35"/>
      <c r="E46" s="35"/>
      <c r="F46" s="35"/>
      <c r="G46" s="35"/>
      <c r="H46" s="35"/>
      <c r="I46" s="212"/>
      <c r="J46" s="212"/>
      <c r="K46" s="212"/>
      <c r="L46" s="212"/>
      <c r="M46" s="212"/>
      <c r="N46" s="63"/>
      <c r="O46" s="63"/>
      <c r="P46" s="61"/>
      <c r="Q46" s="61"/>
      <c r="R46" s="61"/>
      <c r="S46" s="61"/>
      <c r="T46" s="61"/>
      <c r="U46" s="61"/>
      <c r="V46" s="61"/>
      <c r="W46" s="57"/>
    </row>
    <row r="47" spans="2:23" ht="21.95" hidden="1" customHeight="1" x14ac:dyDescent="0.25">
      <c r="B47" s="14"/>
      <c r="C47" s="37"/>
      <c r="D47" s="35"/>
      <c r="E47" s="35"/>
      <c r="F47" s="35"/>
      <c r="G47" s="35"/>
      <c r="H47" s="35"/>
      <c r="I47" s="212"/>
      <c r="J47" s="212"/>
      <c r="K47" s="212"/>
      <c r="L47" s="212"/>
      <c r="M47" s="212"/>
      <c r="N47" s="63"/>
      <c r="O47" s="63"/>
      <c r="P47" s="61"/>
      <c r="Q47" s="61"/>
      <c r="R47" s="61"/>
      <c r="S47" s="61"/>
      <c r="T47" s="61"/>
      <c r="U47" s="61"/>
      <c r="V47" s="61"/>
      <c r="W47" s="57"/>
    </row>
    <row r="48" spans="2:23" ht="21.95" hidden="1" customHeight="1" x14ac:dyDescent="0.25">
      <c r="B48" s="14"/>
      <c r="C48" s="37"/>
      <c r="D48" s="35"/>
      <c r="E48" s="35"/>
      <c r="F48" s="35"/>
      <c r="G48" s="35"/>
      <c r="H48" s="35"/>
      <c r="I48" s="212"/>
      <c r="J48" s="212"/>
      <c r="K48" s="212"/>
      <c r="L48" s="212"/>
      <c r="M48" s="212"/>
      <c r="N48" s="63"/>
      <c r="O48" s="63"/>
      <c r="P48" s="61"/>
      <c r="Q48" s="61"/>
      <c r="R48" s="61"/>
      <c r="S48" s="61"/>
      <c r="T48" s="61"/>
      <c r="U48" s="61"/>
      <c r="V48" s="61"/>
      <c r="W48" s="57"/>
    </row>
    <row r="49" spans="2:23" ht="21.95" hidden="1" customHeight="1" x14ac:dyDescent="0.25">
      <c r="B49" s="14"/>
      <c r="C49" s="37"/>
      <c r="D49" s="35"/>
      <c r="E49" s="35"/>
      <c r="F49" s="35"/>
      <c r="G49" s="35"/>
      <c r="H49" s="35"/>
      <c r="I49" s="212"/>
      <c r="J49" s="212"/>
      <c r="K49" s="212"/>
      <c r="L49" s="212"/>
      <c r="M49" s="212"/>
      <c r="N49" s="63"/>
      <c r="O49" s="63"/>
      <c r="P49" s="61"/>
      <c r="Q49" s="61"/>
      <c r="R49" s="61"/>
      <c r="S49" s="61"/>
      <c r="T49" s="61"/>
      <c r="U49" s="61"/>
      <c r="V49" s="61"/>
      <c r="W49" s="57"/>
    </row>
    <row r="50" spans="2:23" ht="21.95" hidden="1" customHeight="1" x14ac:dyDescent="0.25">
      <c r="B50" s="14"/>
      <c r="C50" s="37"/>
      <c r="D50" s="35"/>
      <c r="E50" s="35"/>
      <c r="F50" s="35"/>
      <c r="G50" s="35"/>
      <c r="H50" s="35"/>
      <c r="I50" s="212"/>
      <c r="J50" s="212"/>
      <c r="K50" s="212"/>
      <c r="L50" s="212"/>
      <c r="M50" s="212"/>
      <c r="N50" s="63"/>
      <c r="O50" s="63"/>
      <c r="P50" s="61"/>
      <c r="Q50" s="61"/>
      <c r="R50" s="61"/>
      <c r="S50" s="61"/>
      <c r="T50" s="61"/>
      <c r="U50" s="61"/>
      <c r="V50" s="61"/>
      <c r="W50" s="57"/>
    </row>
    <row r="51" spans="2:23" ht="21.95" hidden="1" customHeight="1" x14ac:dyDescent="0.25">
      <c r="B51" s="14"/>
      <c r="C51" s="37"/>
      <c r="D51" s="35"/>
      <c r="E51" s="35"/>
      <c r="F51" s="35"/>
      <c r="G51" s="35"/>
      <c r="H51" s="35"/>
      <c r="I51" s="212"/>
      <c r="J51" s="212"/>
      <c r="K51" s="212"/>
      <c r="L51" s="212"/>
      <c r="M51" s="212"/>
      <c r="N51" s="63"/>
      <c r="O51" s="63"/>
      <c r="P51" s="61"/>
      <c r="Q51" s="61"/>
      <c r="R51" s="61"/>
      <c r="S51" s="61"/>
      <c r="T51" s="61"/>
      <c r="U51" s="61"/>
      <c r="V51" s="61"/>
      <c r="W51" s="57"/>
    </row>
    <row r="52" spans="2:23" ht="21.95" hidden="1" customHeight="1" x14ac:dyDescent="0.25">
      <c r="B52" s="14"/>
      <c r="C52" s="37"/>
      <c r="D52" s="35"/>
      <c r="E52" s="35"/>
      <c r="F52" s="35"/>
      <c r="G52" s="35"/>
      <c r="H52" s="35"/>
      <c r="I52" s="212"/>
      <c r="J52" s="212"/>
      <c r="K52" s="212"/>
      <c r="L52" s="212"/>
      <c r="M52" s="212"/>
      <c r="N52" s="63"/>
      <c r="O52" s="63"/>
      <c r="P52" s="61"/>
      <c r="Q52" s="61"/>
      <c r="R52" s="61"/>
      <c r="S52" s="61"/>
      <c r="T52" s="61"/>
      <c r="U52" s="61"/>
      <c r="V52" s="61"/>
      <c r="W52" s="57"/>
    </row>
    <row r="53" spans="2:23" ht="21.95" hidden="1" customHeight="1" x14ac:dyDescent="0.25">
      <c r="B53" s="14"/>
      <c r="C53" s="37"/>
      <c r="D53" s="35"/>
      <c r="E53" s="35"/>
      <c r="F53" s="35"/>
      <c r="G53" s="35"/>
      <c r="H53" s="35"/>
      <c r="I53" s="212"/>
      <c r="J53" s="212"/>
      <c r="K53" s="212"/>
      <c r="L53" s="212"/>
      <c r="M53" s="212"/>
      <c r="N53" s="63"/>
      <c r="O53" s="63"/>
      <c r="P53" s="61"/>
      <c r="Q53" s="61"/>
      <c r="R53" s="61"/>
      <c r="S53" s="61"/>
      <c r="T53" s="61"/>
      <c r="U53" s="61"/>
      <c r="V53" s="61"/>
      <c r="W53" s="57"/>
    </row>
    <row r="54" spans="2:23" ht="21.95" hidden="1" customHeight="1" x14ac:dyDescent="0.25">
      <c r="B54" s="34"/>
      <c r="C54" s="38"/>
      <c r="D54" s="15"/>
      <c r="E54" s="15"/>
      <c r="F54" s="15"/>
      <c r="G54" s="15"/>
      <c r="H54" s="15"/>
      <c r="I54" s="213"/>
      <c r="J54" s="213"/>
      <c r="K54" s="213"/>
      <c r="L54" s="213"/>
      <c r="M54" s="213"/>
      <c r="N54" s="62"/>
      <c r="O54" s="62"/>
      <c r="P54" s="61"/>
      <c r="Q54" s="61"/>
      <c r="R54" s="61"/>
      <c r="S54" s="61"/>
      <c r="T54" s="61"/>
      <c r="U54" s="61"/>
      <c r="V54" s="61"/>
      <c r="W54" s="57"/>
    </row>
    <row r="55" spans="2:23" ht="21.95" hidden="1" customHeight="1" thickBot="1" x14ac:dyDescent="0.3">
      <c r="B55" s="14" t="s">
        <v>7</v>
      </c>
      <c r="C55" s="38"/>
      <c r="D55" s="15"/>
      <c r="E55" s="15"/>
      <c r="F55" s="15"/>
      <c r="G55" s="15"/>
      <c r="H55" s="15"/>
      <c r="I55" s="213"/>
      <c r="J55" s="213"/>
      <c r="K55" s="213"/>
      <c r="L55" s="213"/>
      <c r="M55" s="213"/>
      <c r="N55" s="62"/>
      <c r="O55" s="62"/>
      <c r="P55" s="61"/>
      <c r="Q55" s="61"/>
      <c r="R55" s="61"/>
      <c r="S55" s="61"/>
      <c r="T55" s="61"/>
      <c r="U55" s="61"/>
      <c r="V55" s="61"/>
      <c r="W55" s="57"/>
    </row>
    <row r="56" spans="2:23" ht="21.95" hidden="1" customHeight="1" x14ac:dyDescent="0.25">
      <c r="B56" s="20" t="s">
        <v>8</v>
      </c>
      <c r="C56" s="21"/>
      <c r="D56" s="22"/>
      <c r="E56" s="22"/>
      <c r="F56" s="22"/>
      <c r="G56" s="22"/>
      <c r="H56" s="22"/>
      <c r="I56" s="214"/>
      <c r="J56" s="214"/>
      <c r="K56" s="214"/>
      <c r="L56" s="214"/>
      <c r="M56" s="214"/>
      <c r="N56" s="64"/>
      <c r="O56" s="65"/>
      <c r="P56" s="61"/>
      <c r="Q56" s="61"/>
      <c r="R56" s="61"/>
      <c r="S56" s="61"/>
      <c r="T56" s="61"/>
      <c r="U56" s="61"/>
      <c r="V56" s="61"/>
      <c r="W56" s="57"/>
    </row>
    <row r="57" spans="2:23" ht="21.95" hidden="1" customHeight="1" x14ac:dyDescent="0.25">
      <c r="B57" s="31" t="s">
        <v>35</v>
      </c>
      <c r="C57" s="32"/>
      <c r="D57" s="33">
        <v>64073</v>
      </c>
      <c r="E57" s="33">
        <v>60465</v>
      </c>
      <c r="F57" s="33">
        <v>62170</v>
      </c>
      <c r="G57" s="33">
        <v>80750</v>
      </c>
      <c r="H57" s="33">
        <v>101542</v>
      </c>
      <c r="I57" s="215">
        <f>104921+85671+3129</f>
        <v>193721</v>
      </c>
      <c r="J57" s="215"/>
      <c r="K57" s="215">
        <f>202825+104185+3957</f>
        <v>310967</v>
      </c>
      <c r="L57" s="215">
        <f>201497+110313+3727</f>
        <v>315537</v>
      </c>
      <c r="M57" s="215">
        <f>218867+115865+3523</f>
        <v>338255</v>
      </c>
      <c r="N57" s="66">
        <f>241185+121165+3039</f>
        <v>365389</v>
      </c>
      <c r="O57" s="67">
        <f>275224.9+131666.96+3432.48</f>
        <v>410324.33999999997</v>
      </c>
      <c r="P57" s="61"/>
      <c r="Q57" s="61"/>
      <c r="R57" s="61"/>
      <c r="S57" s="61"/>
      <c r="T57" s="61"/>
      <c r="U57" s="61"/>
      <c r="V57" s="61"/>
      <c r="W57" s="57"/>
    </row>
    <row r="58" spans="2:23" ht="21.95" hidden="1" customHeight="1" x14ac:dyDescent="0.25">
      <c r="B58" s="19" t="s">
        <v>9</v>
      </c>
      <c r="C58" s="16"/>
      <c r="D58" s="8">
        <v>2112581</v>
      </c>
      <c r="E58" s="8">
        <v>2151108</v>
      </c>
      <c r="F58" s="8">
        <v>1914481</v>
      </c>
      <c r="G58" s="8">
        <v>1993048</v>
      </c>
      <c r="H58" s="8">
        <v>2041560</v>
      </c>
      <c r="I58" s="216">
        <v>2141728</v>
      </c>
      <c r="J58" s="216"/>
      <c r="K58" s="216">
        <v>2451433</v>
      </c>
      <c r="L58" s="216">
        <v>2375581</v>
      </c>
      <c r="M58" s="216">
        <v>2428573.67</v>
      </c>
      <c r="N58" s="68">
        <v>2721986.84</v>
      </c>
      <c r="O58" s="69">
        <v>2700000</v>
      </c>
      <c r="P58" s="61"/>
      <c r="Q58" s="61"/>
      <c r="R58" s="61"/>
      <c r="S58" s="61"/>
      <c r="T58" s="61"/>
      <c r="U58" s="61"/>
      <c r="V58" s="61"/>
      <c r="W58" s="57"/>
    </row>
    <row r="59" spans="2:23" ht="21.95" hidden="1" customHeight="1" x14ac:dyDescent="0.25">
      <c r="B59" s="19" t="s">
        <v>10</v>
      </c>
      <c r="C59" s="16"/>
      <c r="D59" s="8">
        <v>381817</v>
      </c>
      <c r="E59" s="8">
        <v>341655</v>
      </c>
      <c r="F59" s="8">
        <v>250083</v>
      </c>
      <c r="G59" s="8">
        <v>176753</v>
      </c>
      <c r="H59" s="8">
        <v>235089</v>
      </c>
      <c r="I59" s="216">
        <v>157699</v>
      </c>
      <c r="J59" s="216"/>
      <c r="K59" s="216">
        <v>279615</v>
      </c>
      <c r="L59" s="216">
        <v>188267</v>
      </c>
      <c r="M59" s="216">
        <v>184608</v>
      </c>
      <c r="N59" s="68">
        <v>238178</v>
      </c>
      <c r="O59" s="69">
        <v>375880</v>
      </c>
      <c r="P59" s="61"/>
      <c r="Q59" s="61"/>
      <c r="R59" s="61"/>
      <c r="S59" s="61"/>
      <c r="T59" s="61"/>
      <c r="U59" s="61"/>
      <c r="V59" s="61"/>
      <c r="W59" s="57"/>
    </row>
    <row r="60" spans="2:23" ht="21.95" hidden="1" customHeight="1" x14ac:dyDescent="0.25">
      <c r="B60" s="19" t="s">
        <v>11</v>
      </c>
      <c r="C60" s="16"/>
      <c r="D60" s="8">
        <v>71242</v>
      </c>
      <c r="E60" s="8">
        <v>25978</v>
      </c>
      <c r="F60" s="8">
        <v>16174</v>
      </c>
      <c r="G60" s="8">
        <v>23664</v>
      </c>
      <c r="H60" s="8">
        <v>11714</v>
      </c>
      <c r="I60" s="216">
        <v>8710</v>
      </c>
      <c r="J60" s="216"/>
      <c r="K60" s="216">
        <v>35866</v>
      </c>
      <c r="L60" s="216">
        <v>448641</v>
      </c>
      <c r="M60" s="216">
        <v>31204</v>
      </c>
      <c r="N60" s="68">
        <v>41514</v>
      </c>
      <c r="O60" s="69">
        <v>25427</v>
      </c>
      <c r="P60" s="61"/>
      <c r="Q60" s="61"/>
      <c r="R60" s="61"/>
      <c r="S60" s="61"/>
      <c r="T60" s="61"/>
      <c r="U60" s="61"/>
      <c r="V60" s="61"/>
      <c r="W60" s="57"/>
    </row>
    <row r="61" spans="2:23" ht="21.95" hidden="1" customHeight="1" thickBot="1" x14ac:dyDescent="0.3">
      <c r="B61" s="18" t="s">
        <v>12</v>
      </c>
      <c r="C61" s="17"/>
      <c r="D61" s="27">
        <v>138009</v>
      </c>
      <c r="E61" s="27">
        <v>174768</v>
      </c>
      <c r="F61" s="27">
        <v>115941</v>
      </c>
      <c r="G61" s="27">
        <v>237157</v>
      </c>
      <c r="H61" s="27">
        <v>146982</v>
      </c>
      <c r="I61" s="217">
        <v>499420</v>
      </c>
      <c r="J61" s="217"/>
      <c r="K61" s="217">
        <v>1199553</v>
      </c>
      <c r="L61" s="217">
        <v>450502</v>
      </c>
      <c r="M61" s="217">
        <v>162683</v>
      </c>
      <c r="N61" s="70">
        <v>141330</v>
      </c>
      <c r="O61" s="71">
        <v>216150</v>
      </c>
      <c r="P61" s="61"/>
      <c r="Q61" s="61"/>
      <c r="R61" s="61"/>
      <c r="S61" s="61"/>
      <c r="T61" s="61"/>
      <c r="U61" s="61"/>
      <c r="V61" s="61"/>
      <c r="W61" s="57"/>
    </row>
    <row r="62" spans="2:23" ht="21.95" hidden="1" customHeight="1" thickTop="1" x14ac:dyDescent="0.25">
      <c r="B62" s="28" t="s">
        <v>13</v>
      </c>
      <c r="C62" s="29"/>
      <c r="D62" s="30">
        <f>SUM(D56:D61)</f>
        <v>2767722</v>
      </c>
      <c r="E62" s="30">
        <f t="shared" ref="E62:O62" si="5">SUM(E56:E61)</f>
        <v>2753974</v>
      </c>
      <c r="F62" s="30">
        <f t="shared" si="5"/>
        <v>2358849</v>
      </c>
      <c r="G62" s="30">
        <f t="shared" si="5"/>
        <v>2511372</v>
      </c>
      <c r="H62" s="30">
        <f t="shared" si="5"/>
        <v>2536887</v>
      </c>
      <c r="I62" s="218">
        <f t="shared" si="5"/>
        <v>3001278</v>
      </c>
      <c r="J62" s="218"/>
      <c r="K62" s="218">
        <f t="shared" si="5"/>
        <v>4277434</v>
      </c>
      <c r="L62" s="218">
        <f t="shared" si="5"/>
        <v>3778528</v>
      </c>
      <c r="M62" s="218">
        <f t="shared" si="5"/>
        <v>3145323.67</v>
      </c>
      <c r="N62" s="72">
        <f t="shared" si="5"/>
        <v>3508397.84</v>
      </c>
      <c r="O62" s="72">
        <f t="shared" si="5"/>
        <v>3727781.34</v>
      </c>
      <c r="P62" s="61"/>
      <c r="Q62" s="61"/>
      <c r="R62" s="61"/>
      <c r="S62" s="61"/>
      <c r="T62" s="61"/>
      <c r="U62" s="61"/>
      <c r="V62" s="61"/>
      <c r="W62" s="57"/>
    </row>
    <row r="63" spans="2:23" ht="21.95" hidden="1" customHeight="1" x14ac:dyDescent="0.25">
      <c r="B63" s="25" t="s">
        <v>3</v>
      </c>
      <c r="C63" s="23">
        <v>223.1</v>
      </c>
      <c r="D63" s="24">
        <v>227.4</v>
      </c>
      <c r="E63" s="24">
        <v>235.4</v>
      </c>
      <c r="F63" s="24">
        <v>233.8</v>
      </c>
      <c r="G63" s="24">
        <v>237.4</v>
      </c>
      <c r="H63" s="24">
        <v>243.9</v>
      </c>
      <c r="I63" s="219">
        <v>247.7</v>
      </c>
      <c r="J63" s="219"/>
      <c r="K63" s="219">
        <v>251.1</v>
      </c>
      <c r="L63" s="219">
        <v>255.2</v>
      </c>
      <c r="M63" s="219">
        <v>256.7</v>
      </c>
      <c r="N63" s="73">
        <v>260.5</v>
      </c>
      <c r="O63" s="74">
        <v>267</v>
      </c>
      <c r="P63" s="61"/>
      <c r="Q63" s="61"/>
      <c r="R63" s="61"/>
      <c r="S63" s="61"/>
      <c r="T63" s="61"/>
      <c r="U63" s="61"/>
      <c r="V63" s="61"/>
      <c r="W63" s="57"/>
    </row>
    <row r="64" spans="2:23" ht="21.95" hidden="1" customHeight="1" thickBot="1" x14ac:dyDescent="0.3">
      <c r="B64" s="26" t="s">
        <v>6</v>
      </c>
      <c r="C64" s="9">
        <f>$D$63/C63</f>
        <v>1.0192738682205289</v>
      </c>
      <c r="D64" s="10">
        <v>1</v>
      </c>
      <c r="E64" s="10">
        <f t="shared" ref="E64:O64" si="6">$D$63/E63</f>
        <v>0.96601529311809686</v>
      </c>
      <c r="F64" s="10">
        <f t="shared" si="6"/>
        <v>0.97262617621899061</v>
      </c>
      <c r="G64" s="10">
        <f t="shared" si="6"/>
        <v>0.95787700084245997</v>
      </c>
      <c r="H64" s="10">
        <f t="shared" si="6"/>
        <v>0.93234932349323496</v>
      </c>
      <c r="I64" s="220">
        <f t="shared" si="6"/>
        <v>0.91804602341542196</v>
      </c>
      <c r="J64" s="220"/>
      <c r="K64" s="220">
        <f t="shared" si="6"/>
        <v>0.90561529271206698</v>
      </c>
      <c r="L64" s="220">
        <f t="shared" si="6"/>
        <v>0.8910658307210032</v>
      </c>
      <c r="M64" s="220">
        <f t="shared" si="6"/>
        <v>0.8858589793533308</v>
      </c>
      <c r="N64" s="75">
        <f t="shared" si="6"/>
        <v>0.87293666026871408</v>
      </c>
      <c r="O64" s="76">
        <f t="shared" si="6"/>
        <v>0.85168539325842696</v>
      </c>
      <c r="P64" s="61"/>
      <c r="Q64" s="61"/>
      <c r="R64" s="61"/>
      <c r="S64" s="61"/>
      <c r="T64" s="61"/>
      <c r="U64" s="61"/>
      <c r="V64" s="61"/>
      <c r="W64" s="57"/>
    </row>
    <row r="65" spans="2:25" ht="21.95" hidden="1" customHeight="1" thickTop="1" x14ac:dyDescent="0.25">
      <c r="B65" s="28" t="s">
        <v>17</v>
      </c>
      <c r="D65" s="30">
        <f>D64*D62</f>
        <v>2767722</v>
      </c>
      <c r="E65" s="30">
        <f t="shared" ref="E65:O65" si="7">E64*E62</f>
        <v>2660381.0008496176</v>
      </c>
      <c r="F65" s="30">
        <f t="shared" si="7"/>
        <v>2294278.2831479898</v>
      </c>
      <c r="G65" s="30">
        <f t="shared" si="7"/>
        <v>2405585.4793597301</v>
      </c>
      <c r="H65" s="30">
        <f t="shared" si="7"/>
        <v>2365264.8782287822</v>
      </c>
      <c r="I65" s="218">
        <f t="shared" si="7"/>
        <v>2755311.3330641906</v>
      </c>
      <c r="J65" s="218"/>
      <c r="K65" s="218">
        <f t="shared" si="7"/>
        <v>3873709.6439665477</v>
      </c>
      <c r="L65" s="218">
        <f t="shared" si="7"/>
        <v>3366917.1912225708</v>
      </c>
      <c r="M65" s="218">
        <f t="shared" si="7"/>
        <v>2786313.2160420725</v>
      </c>
      <c r="N65" s="72">
        <f t="shared" si="7"/>
        <v>3062609.0933435704</v>
      </c>
      <c r="O65" s="77">
        <f t="shared" si="7"/>
        <v>3174896.9165393258</v>
      </c>
      <c r="P65" s="61"/>
      <c r="Q65" s="61"/>
      <c r="R65" s="61"/>
      <c r="S65" s="61"/>
      <c r="T65" s="61"/>
      <c r="U65" s="61"/>
      <c r="V65" s="61"/>
      <c r="W65" s="57"/>
    </row>
    <row r="66" spans="2:25" ht="21.95" hidden="1" customHeight="1" thickBot="1" x14ac:dyDescent="0.3">
      <c r="B66" s="11" t="s">
        <v>18</v>
      </c>
      <c r="C66" s="12">
        <v>0</v>
      </c>
      <c r="D66" s="13" t="e">
        <f>D65/#REF!</f>
        <v>#REF!</v>
      </c>
      <c r="E66" s="13" t="e">
        <f>E65/#REF!</f>
        <v>#REF!</v>
      </c>
      <c r="F66" s="13" t="e">
        <f>F65/#REF!</f>
        <v>#REF!</v>
      </c>
      <c r="G66" s="13" t="e">
        <f>G65/#REF!</f>
        <v>#REF!</v>
      </c>
      <c r="H66" s="13" t="e">
        <f>H65/#REF!</f>
        <v>#REF!</v>
      </c>
      <c r="I66" s="221" t="e">
        <f>I65/#REF!</f>
        <v>#REF!</v>
      </c>
      <c r="J66" s="221"/>
      <c r="K66" s="221" t="e">
        <f>K65/#REF!</f>
        <v>#REF!</v>
      </c>
      <c r="L66" s="221" t="e">
        <f>L65/#REF!</f>
        <v>#REF!</v>
      </c>
      <c r="M66" s="221" t="e">
        <f>M65/#REF!</f>
        <v>#REF!</v>
      </c>
      <c r="N66" s="78" t="e">
        <f>N65/#REF!</f>
        <v>#REF!</v>
      </c>
      <c r="O66" s="79" t="e">
        <f>O65/#REF!</f>
        <v>#REF!</v>
      </c>
      <c r="P66" s="61"/>
      <c r="Q66" s="61"/>
      <c r="R66" s="61"/>
      <c r="S66" s="61"/>
      <c r="T66" s="61"/>
      <c r="U66" s="61"/>
      <c r="V66" s="61"/>
      <c r="W66" s="57"/>
    </row>
    <row r="67" spans="2:25" ht="9.75" customHeight="1" x14ac:dyDescent="0.2">
      <c r="G67" s="1"/>
      <c r="I67" s="57"/>
      <c r="J67" s="57"/>
      <c r="K67" s="57"/>
      <c r="L67" s="57"/>
      <c r="M67" s="57"/>
      <c r="N67" s="57"/>
      <c r="O67" s="57"/>
      <c r="P67" s="57"/>
      <c r="Q67" s="57"/>
      <c r="R67" s="57"/>
      <c r="S67" s="57"/>
      <c r="T67" s="57"/>
      <c r="U67" s="57"/>
      <c r="V67" s="57"/>
      <c r="W67" s="57"/>
      <c r="X67" s="57"/>
      <c r="Y67" s="57"/>
    </row>
    <row r="68" spans="2:25" x14ac:dyDescent="0.2">
      <c r="I68" s="127" t="s">
        <v>134</v>
      </c>
      <c r="N68" s="57"/>
      <c r="O68" s="57"/>
      <c r="P68" s="57"/>
      <c r="Q68" s="57"/>
      <c r="R68" s="57"/>
      <c r="S68" s="222"/>
      <c r="T68" s="223"/>
      <c r="U68" s="57"/>
      <c r="V68" s="57"/>
      <c r="W68" s="57"/>
      <c r="X68" s="57"/>
      <c r="Y68" s="57"/>
    </row>
    <row r="69" spans="2:25" x14ac:dyDescent="0.2">
      <c r="N69" s="57"/>
      <c r="O69" s="57"/>
      <c r="P69" s="57"/>
      <c r="Q69" s="57"/>
      <c r="R69" s="57"/>
      <c r="S69" s="222"/>
      <c r="T69" s="57"/>
      <c r="U69" s="57"/>
      <c r="V69" s="57"/>
      <c r="W69" s="57"/>
      <c r="X69" s="57"/>
      <c r="Y69" s="57"/>
    </row>
    <row r="70" spans="2:25" x14ac:dyDescent="0.2">
      <c r="N70" s="57"/>
      <c r="O70" s="57"/>
      <c r="P70" s="57"/>
      <c r="Q70" s="57"/>
      <c r="R70" s="57"/>
      <c r="S70" s="57"/>
      <c r="T70" s="57"/>
      <c r="U70" s="57"/>
      <c r="V70" s="57"/>
      <c r="W70" s="57"/>
      <c r="X70" s="57"/>
      <c r="Y70" s="57"/>
    </row>
  </sheetData>
  <mergeCells count="2">
    <mergeCell ref="R33:V33"/>
    <mergeCell ref="N33:Q33"/>
  </mergeCells>
  <conditionalFormatting sqref="Q35:Q45">
    <cfRule type="dataBar" priority="11">
      <dataBar>
        <cfvo type="min"/>
        <cfvo type="max"/>
        <color rgb="FF63C384"/>
      </dataBar>
      <extLst>
        <ext xmlns:x14="http://schemas.microsoft.com/office/spreadsheetml/2009/9/main" uri="{B025F937-C7B1-47D3-B67F-A62EFF666E3E}">
          <x14:id>{9A2B1FC6-4526-472C-9B04-708F90842E8D}</x14:id>
        </ext>
      </extLst>
    </cfRule>
  </conditionalFormatting>
  <conditionalFormatting sqref="N35:N45">
    <cfRule type="dataBar" priority="9">
      <dataBar>
        <cfvo type="min"/>
        <cfvo type="max"/>
        <color rgb="FF638EC6"/>
      </dataBar>
      <extLst>
        <ext xmlns:x14="http://schemas.microsoft.com/office/spreadsheetml/2009/9/main" uri="{B025F937-C7B1-47D3-B67F-A62EFF666E3E}">
          <x14:id>{98707B48-43EE-438F-80A8-BC8A70D5EAB4}</x14:id>
        </ext>
      </extLst>
    </cfRule>
  </conditionalFormatting>
  <conditionalFormatting sqref="O35:O45">
    <cfRule type="dataBar" priority="8">
      <dataBar>
        <cfvo type="min"/>
        <cfvo type="max"/>
        <color rgb="FF638EC6"/>
      </dataBar>
      <extLst>
        <ext xmlns:x14="http://schemas.microsoft.com/office/spreadsheetml/2009/9/main" uri="{B025F937-C7B1-47D3-B67F-A62EFF666E3E}">
          <x14:id>{0D6C8E8D-3AD0-4ADA-91D8-A008649CF77B}</x14:id>
        </ext>
      </extLst>
    </cfRule>
  </conditionalFormatting>
  <conditionalFormatting sqref="P35:P45">
    <cfRule type="dataBar" priority="7">
      <dataBar>
        <cfvo type="min"/>
        <cfvo type="max"/>
        <color rgb="FF638EC6"/>
      </dataBar>
      <extLst>
        <ext xmlns:x14="http://schemas.microsoft.com/office/spreadsheetml/2009/9/main" uri="{B025F937-C7B1-47D3-B67F-A62EFF666E3E}">
          <x14:id>{66A9AD53-5291-48D7-9446-061594E3DC61}</x14:id>
        </ext>
      </extLst>
    </cfRule>
  </conditionalFormatting>
  <conditionalFormatting sqref="M35:M45">
    <cfRule type="dataBar" priority="6">
      <dataBar>
        <cfvo type="min"/>
        <cfvo type="max"/>
        <color rgb="FFFF555A"/>
      </dataBar>
      <extLst>
        <ext xmlns:x14="http://schemas.microsoft.com/office/spreadsheetml/2009/9/main" uri="{B025F937-C7B1-47D3-B67F-A62EFF666E3E}">
          <x14:id>{E2EBA420-49AB-4091-AEC2-55620C96B0F4}</x14:id>
        </ext>
      </extLst>
    </cfRule>
  </conditionalFormatting>
  <conditionalFormatting sqref="L35:L45">
    <cfRule type="dataBar" priority="4">
      <dataBar>
        <cfvo type="min"/>
        <cfvo type="max"/>
        <color rgb="FF008AEF"/>
      </dataBar>
      <extLst>
        <ext xmlns:x14="http://schemas.microsoft.com/office/spreadsheetml/2009/9/main" uri="{B025F937-C7B1-47D3-B67F-A62EFF666E3E}">
          <x14:id>{66A463A6-A98B-4BF7-BF08-AE0A8B87EF62}</x14:id>
        </ext>
      </extLst>
    </cfRule>
  </conditionalFormatting>
  <conditionalFormatting sqref="K35:K45">
    <cfRule type="dataBar" priority="3">
      <dataBar>
        <cfvo type="min"/>
        <cfvo type="max"/>
        <color rgb="FFFFB628"/>
      </dataBar>
      <extLst>
        <ext xmlns:x14="http://schemas.microsoft.com/office/spreadsheetml/2009/9/main" uri="{B025F937-C7B1-47D3-B67F-A62EFF666E3E}">
          <x14:id>{FF34A911-502D-464B-8C98-C34089FA7B06}</x14:id>
        </ext>
      </extLst>
    </cfRule>
  </conditionalFormatting>
  <conditionalFormatting sqref="U35:U45">
    <cfRule type="dataBar" priority="2">
      <dataBar>
        <cfvo type="min"/>
        <cfvo type="max"/>
        <color rgb="FF008AEF"/>
      </dataBar>
      <extLst>
        <ext xmlns:x14="http://schemas.microsoft.com/office/spreadsheetml/2009/9/main" uri="{B025F937-C7B1-47D3-B67F-A62EFF666E3E}">
          <x14:id>{70498498-3D3D-4F0F-91A3-F4E460EDD78F}</x14:id>
        </ext>
      </extLst>
    </cfRule>
  </conditionalFormatting>
  <conditionalFormatting sqref="V35:V45">
    <cfRule type="dataBar" priority="1">
      <dataBar>
        <cfvo type="min"/>
        <cfvo type="max"/>
        <color rgb="FF638EC6"/>
      </dataBar>
      <extLst>
        <ext xmlns:x14="http://schemas.microsoft.com/office/spreadsheetml/2009/9/main" uri="{B025F937-C7B1-47D3-B67F-A62EFF666E3E}">
          <x14:id>{82D0D10B-D391-411A-BC27-4C7ADE3863D0}</x14:id>
        </ext>
      </extLst>
    </cfRule>
  </conditionalFormatting>
  <pageMargins left="0.25" right="0.25" top="0.75" bottom="0.75" header="0.3" footer="0.3"/>
  <pageSetup scale="4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dataBar" id="{9A2B1FC6-4526-472C-9B04-708F90842E8D}">
            <x14:dataBar minLength="0" maxLength="100" border="1" negativeBarBorderColorSameAsPositive="0">
              <x14:cfvo type="autoMin"/>
              <x14:cfvo type="autoMax"/>
              <x14:borderColor rgb="FF63C384"/>
              <x14:negativeFillColor rgb="FFFF0000"/>
              <x14:negativeBorderColor rgb="FFFF0000"/>
              <x14:axisColor rgb="FF000000"/>
            </x14:dataBar>
          </x14:cfRule>
          <xm:sqref>Q35:Q45</xm:sqref>
        </x14:conditionalFormatting>
        <x14:conditionalFormatting xmlns:xm="http://schemas.microsoft.com/office/excel/2006/main">
          <x14:cfRule type="dataBar" id="{98707B48-43EE-438F-80A8-BC8A70D5EAB4}">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N35:N45</xm:sqref>
        </x14:conditionalFormatting>
        <x14:conditionalFormatting xmlns:xm="http://schemas.microsoft.com/office/excel/2006/main">
          <x14:cfRule type="dataBar" id="{0D6C8E8D-3AD0-4ADA-91D8-A008649CF77B}">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O35:O45</xm:sqref>
        </x14:conditionalFormatting>
        <x14:conditionalFormatting xmlns:xm="http://schemas.microsoft.com/office/excel/2006/main">
          <x14:cfRule type="dataBar" id="{66A9AD53-5291-48D7-9446-061594E3DC61}">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P35:P45</xm:sqref>
        </x14:conditionalFormatting>
        <x14:conditionalFormatting xmlns:xm="http://schemas.microsoft.com/office/excel/2006/main">
          <x14:cfRule type="dataBar" id="{E2EBA420-49AB-4091-AEC2-55620C96B0F4}">
            <x14:dataBar minLength="0" maxLength="100" border="1" negativeBarBorderColorSameAsPositive="0">
              <x14:cfvo type="autoMin"/>
              <x14:cfvo type="autoMax"/>
              <x14:borderColor rgb="FFFF555A"/>
              <x14:negativeFillColor rgb="FFFF0000"/>
              <x14:negativeBorderColor rgb="FFFF0000"/>
              <x14:axisColor rgb="FF000000"/>
            </x14:dataBar>
          </x14:cfRule>
          <xm:sqref>M35:M45</xm:sqref>
        </x14:conditionalFormatting>
        <x14:conditionalFormatting xmlns:xm="http://schemas.microsoft.com/office/excel/2006/main">
          <x14:cfRule type="dataBar" id="{66A463A6-A98B-4BF7-BF08-AE0A8B87EF62}">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L35:L45</xm:sqref>
        </x14:conditionalFormatting>
        <x14:conditionalFormatting xmlns:xm="http://schemas.microsoft.com/office/excel/2006/main">
          <x14:cfRule type="dataBar" id="{FF34A911-502D-464B-8C98-C34089FA7B06}">
            <x14:dataBar minLength="0" maxLength="100" border="1" negativeBarBorderColorSameAsPositive="0">
              <x14:cfvo type="autoMin"/>
              <x14:cfvo type="autoMax"/>
              <x14:borderColor rgb="FFFFB628"/>
              <x14:negativeFillColor rgb="FFFF0000"/>
              <x14:negativeBorderColor rgb="FFFF0000"/>
              <x14:axisColor rgb="FF000000"/>
            </x14:dataBar>
          </x14:cfRule>
          <xm:sqref>K35:K45</xm:sqref>
        </x14:conditionalFormatting>
        <x14:conditionalFormatting xmlns:xm="http://schemas.microsoft.com/office/excel/2006/main">
          <x14:cfRule type="dataBar" id="{70498498-3D3D-4F0F-91A3-F4E460EDD78F}">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U35:U45</xm:sqref>
        </x14:conditionalFormatting>
        <x14:conditionalFormatting xmlns:xm="http://schemas.microsoft.com/office/excel/2006/main">
          <x14:cfRule type="dataBar" id="{82D0D10B-D391-411A-BC27-4C7ADE3863D0}">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V35:V45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48"/>
  <sheetViews>
    <sheetView showGridLines="0" zoomScale="55" zoomScaleNormal="55" workbookViewId="0">
      <selection activeCell="I62" sqref="I62:I72"/>
    </sheetView>
  </sheetViews>
  <sheetFormatPr defaultRowHeight="14.25" x14ac:dyDescent="0.2"/>
  <cols>
    <col min="1" max="1" width="3.375" customWidth="1"/>
    <col min="2" max="4" width="18.625" customWidth="1"/>
    <col min="5" max="5" width="16.5" customWidth="1"/>
    <col min="6" max="6" width="13.875" customWidth="1"/>
    <col min="7" max="7" width="12" customWidth="1"/>
    <col min="8" max="8" width="17.625" customWidth="1"/>
    <col min="9" max="9" width="12.875" customWidth="1"/>
    <col min="10" max="10" width="18" customWidth="1"/>
    <col min="11" max="11" width="21.5" customWidth="1"/>
    <col min="12" max="12" width="21" customWidth="1"/>
    <col min="13" max="13" width="18.875" customWidth="1"/>
    <col min="14" max="14" width="20" customWidth="1"/>
    <col min="15" max="15" width="23.625" customWidth="1"/>
    <col min="16" max="16" width="26.375" customWidth="1"/>
    <col min="17" max="17" width="24.125" customWidth="1"/>
    <col min="18" max="18" width="16.875" customWidth="1"/>
    <col min="19" max="19" width="18.125" customWidth="1"/>
    <col min="20" max="20" width="19.375" customWidth="1"/>
    <col min="21" max="21" width="2.125" customWidth="1"/>
    <col min="22" max="22" width="6.625" customWidth="1"/>
  </cols>
  <sheetData>
    <row r="1" spans="2:14" ht="21" thickBot="1" x14ac:dyDescent="0.35">
      <c r="B1" s="36" t="s">
        <v>130</v>
      </c>
      <c r="C1" s="4"/>
      <c r="D1" s="4"/>
      <c r="E1" s="4"/>
      <c r="F1" s="3"/>
      <c r="G1" s="3"/>
      <c r="H1" s="3"/>
      <c r="I1" s="3"/>
      <c r="J1" s="3"/>
      <c r="K1" s="3"/>
      <c r="L1" s="3"/>
    </row>
    <row r="2" spans="2:14" ht="9" customHeight="1" thickTop="1" thickBot="1" x14ac:dyDescent="0.3">
      <c r="B2" s="6"/>
      <c r="C2" s="6"/>
      <c r="D2" s="6"/>
      <c r="E2" s="6"/>
      <c r="F2" s="7"/>
      <c r="G2" s="7"/>
      <c r="H2" s="7"/>
      <c r="I2" s="7"/>
      <c r="J2" s="7"/>
      <c r="K2" s="7"/>
      <c r="L2" s="7"/>
      <c r="M2" s="7"/>
      <c r="N2" s="7"/>
    </row>
    <row r="3" spans="2:14" ht="25.5" customHeight="1" thickBot="1" x14ac:dyDescent="0.3">
      <c r="B3" s="46" t="s">
        <v>5</v>
      </c>
      <c r="C3" s="47" t="s">
        <v>70</v>
      </c>
      <c r="D3" s="48" t="s">
        <v>37</v>
      </c>
      <c r="E3" s="4"/>
      <c r="F3" s="3"/>
      <c r="G3" s="3"/>
      <c r="H3" s="3"/>
      <c r="I3" s="3"/>
      <c r="J3" s="3"/>
      <c r="K3" s="3"/>
      <c r="L3" s="3"/>
      <c r="M3" s="3"/>
      <c r="N3" s="3"/>
    </row>
    <row r="4" spans="2:14" ht="15" x14ac:dyDescent="0.25">
      <c r="B4" s="4"/>
      <c r="C4" s="4"/>
      <c r="D4" s="4"/>
      <c r="E4" s="4"/>
      <c r="F4" s="3"/>
      <c r="G4" s="3"/>
      <c r="H4" s="3"/>
      <c r="I4" s="3"/>
      <c r="J4" s="3"/>
      <c r="K4" s="3"/>
      <c r="L4" s="3"/>
    </row>
    <row r="5" spans="2:14" ht="15" x14ac:dyDescent="0.25">
      <c r="B5" s="4"/>
      <c r="C5" s="4"/>
      <c r="D5" s="4"/>
      <c r="E5" s="4"/>
      <c r="F5" s="3"/>
      <c r="G5" s="3"/>
      <c r="H5" s="3"/>
      <c r="I5" s="3"/>
      <c r="J5" s="3"/>
      <c r="K5" s="3"/>
      <c r="L5" s="3"/>
    </row>
    <row r="6" spans="2:14" ht="15" x14ac:dyDescent="0.25">
      <c r="B6" s="4"/>
      <c r="C6" s="4"/>
      <c r="D6" s="4"/>
      <c r="E6" s="4"/>
      <c r="F6" s="3"/>
      <c r="G6" s="3"/>
      <c r="H6" s="3"/>
      <c r="I6" s="3"/>
      <c r="J6" s="3"/>
      <c r="K6" s="3"/>
      <c r="L6" s="3"/>
    </row>
    <row r="7" spans="2:14" ht="15" x14ac:dyDescent="0.25">
      <c r="B7" s="4"/>
      <c r="C7" s="4"/>
      <c r="D7" s="4"/>
      <c r="E7" s="4"/>
      <c r="F7" s="3"/>
      <c r="G7" s="3"/>
      <c r="H7" s="3"/>
      <c r="I7" s="3"/>
      <c r="J7" s="3"/>
      <c r="K7" s="3"/>
      <c r="L7" s="3"/>
    </row>
    <row r="8" spans="2:14" ht="15" x14ac:dyDescent="0.25">
      <c r="B8" s="4"/>
      <c r="C8" s="4"/>
      <c r="D8" s="4"/>
      <c r="E8" s="4"/>
      <c r="F8" s="3"/>
      <c r="G8" s="3"/>
      <c r="H8" s="3"/>
      <c r="I8" s="3"/>
      <c r="J8" s="3"/>
      <c r="K8" s="3"/>
      <c r="L8" s="3"/>
    </row>
    <row r="9" spans="2:14" ht="15" x14ac:dyDescent="0.25">
      <c r="B9" s="4"/>
      <c r="C9" s="4"/>
      <c r="D9" s="4"/>
      <c r="E9" s="4"/>
      <c r="F9" s="3"/>
      <c r="G9" s="3"/>
      <c r="H9" s="3"/>
      <c r="I9" s="3"/>
      <c r="J9" s="3"/>
      <c r="K9" s="3"/>
      <c r="L9" s="3"/>
    </row>
    <row r="10" spans="2:14" ht="15" x14ac:dyDescent="0.25">
      <c r="B10" s="4"/>
      <c r="C10" s="4"/>
      <c r="D10" s="4"/>
      <c r="E10" s="4"/>
      <c r="F10" s="3"/>
      <c r="G10" s="3"/>
      <c r="H10" s="3"/>
      <c r="I10" s="3"/>
      <c r="J10" s="3"/>
      <c r="K10" s="3"/>
      <c r="L10" s="3"/>
    </row>
    <row r="11" spans="2:14" ht="15" x14ac:dyDescent="0.25">
      <c r="B11" s="4"/>
      <c r="C11" s="4"/>
      <c r="D11" s="4"/>
      <c r="E11" s="4"/>
      <c r="F11" s="3"/>
      <c r="G11" s="3"/>
      <c r="H11" s="3"/>
      <c r="I11" s="3"/>
      <c r="J11" s="3"/>
      <c r="K11" s="3"/>
      <c r="L11" s="3"/>
    </row>
    <row r="12" spans="2:14" ht="15" x14ac:dyDescent="0.25">
      <c r="B12" s="4"/>
      <c r="C12" s="4"/>
      <c r="D12" s="4"/>
      <c r="E12" s="4"/>
      <c r="F12" s="3"/>
      <c r="G12" s="3"/>
      <c r="H12" s="3"/>
      <c r="I12" s="3"/>
      <c r="J12" s="3"/>
      <c r="K12" s="3"/>
      <c r="L12" s="3"/>
    </row>
    <row r="13" spans="2:14" ht="15" x14ac:dyDescent="0.25">
      <c r="B13" s="4"/>
      <c r="C13" s="4"/>
      <c r="D13" s="4"/>
      <c r="E13" s="4"/>
      <c r="F13" s="3"/>
      <c r="G13" s="3"/>
      <c r="H13" s="3"/>
      <c r="I13" s="3"/>
      <c r="J13" s="3"/>
      <c r="K13" s="3"/>
      <c r="L13" s="3"/>
    </row>
    <row r="14" spans="2:14" ht="15" x14ac:dyDescent="0.25">
      <c r="B14" s="4"/>
      <c r="C14" s="4"/>
      <c r="D14" s="4"/>
      <c r="E14" s="4"/>
      <c r="F14" s="3"/>
      <c r="G14" s="3"/>
      <c r="H14" s="3"/>
      <c r="I14" s="3"/>
      <c r="J14" s="3"/>
      <c r="K14" s="3"/>
      <c r="L14" s="3"/>
    </row>
    <row r="15" spans="2:14" ht="15" x14ac:dyDescent="0.25">
      <c r="B15" s="4"/>
      <c r="C15" s="4"/>
      <c r="D15" s="4"/>
      <c r="E15" s="4"/>
      <c r="F15" s="3"/>
      <c r="G15" s="3"/>
      <c r="H15" s="3"/>
      <c r="I15" s="3"/>
      <c r="J15" s="3"/>
      <c r="K15" s="3"/>
      <c r="L15" s="3"/>
    </row>
    <row r="16" spans="2:14" ht="15" x14ac:dyDescent="0.25">
      <c r="B16" s="4"/>
      <c r="C16" s="4"/>
      <c r="D16" s="4"/>
      <c r="E16" s="4"/>
      <c r="F16" s="3"/>
      <c r="G16" s="3"/>
      <c r="H16" s="3"/>
      <c r="I16" s="3"/>
      <c r="J16" s="3"/>
      <c r="K16" s="3"/>
      <c r="L16" s="3"/>
    </row>
    <row r="17" spans="2:17" ht="15" x14ac:dyDescent="0.25">
      <c r="B17" s="4"/>
      <c r="C17" s="4"/>
      <c r="D17" s="4"/>
      <c r="E17" s="4"/>
      <c r="F17" s="3"/>
      <c r="G17" s="3"/>
      <c r="H17" s="3"/>
      <c r="I17" s="3"/>
      <c r="J17" s="3"/>
      <c r="K17" s="3"/>
      <c r="L17" s="3"/>
    </row>
    <row r="18" spans="2:17" ht="15" x14ac:dyDescent="0.25">
      <c r="B18" s="4"/>
      <c r="C18" s="4"/>
      <c r="D18" s="4"/>
      <c r="E18" s="4"/>
      <c r="F18" s="3"/>
      <c r="G18" s="3"/>
      <c r="H18" s="3"/>
      <c r="I18" s="3"/>
      <c r="J18" s="3"/>
      <c r="K18" s="3"/>
      <c r="L18" s="3"/>
    </row>
    <row r="19" spans="2:17" ht="15" x14ac:dyDescent="0.25">
      <c r="B19" s="4"/>
      <c r="C19" s="4"/>
      <c r="D19" s="4"/>
      <c r="E19" s="4"/>
      <c r="F19" s="3"/>
      <c r="G19" s="3"/>
      <c r="H19" s="3"/>
      <c r="I19" s="3"/>
      <c r="J19" s="3"/>
      <c r="K19" s="3"/>
      <c r="L19" s="3"/>
    </row>
    <row r="20" spans="2:17" ht="15" x14ac:dyDescent="0.25">
      <c r="B20" s="4"/>
      <c r="C20" s="4"/>
      <c r="D20" s="4"/>
      <c r="E20" s="4"/>
      <c r="F20" s="3"/>
      <c r="G20" s="3"/>
      <c r="H20" s="3"/>
      <c r="I20" s="3"/>
      <c r="J20" s="3"/>
      <c r="K20" s="3"/>
      <c r="L20" s="3"/>
    </row>
    <row r="21" spans="2:17" ht="15" x14ac:dyDescent="0.25">
      <c r="B21" s="4"/>
      <c r="C21" s="4"/>
      <c r="D21" s="4"/>
      <c r="E21" s="4"/>
      <c r="F21" s="3"/>
      <c r="G21" s="3"/>
      <c r="H21" s="3"/>
      <c r="I21" s="3"/>
      <c r="J21" s="3"/>
      <c r="K21" s="3"/>
      <c r="L21" s="3"/>
    </row>
    <row r="22" spans="2:17" ht="15" x14ac:dyDescent="0.25">
      <c r="B22" s="4"/>
      <c r="C22" s="4"/>
      <c r="D22" s="4"/>
      <c r="E22" s="4"/>
      <c r="F22" s="3"/>
      <c r="G22" s="3"/>
      <c r="H22" s="3"/>
      <c r="I22" s="3"/>
      <c r="J22" s="3"/>
      <c r="K22" s="3"/>
      <c r="L22" s="3"/>
    </row>
    <row r="23" spans="2:17" ht="15" x14ac:dyDescent="0.25">
      <c r="B23" s="4"/>
      <c r="C23" s="4"/>
      <c r="D23" s="4"/>
      <c r="E23" s="4"/>
      <c r="F23" s="3"/>
      <c r="G23" s="3"/>
      <c r="H23" s="3"/>
      <c r="I23" s="3"/>
      <c r="J23" s="3"/>
      <c r="K23" s="3"/>
      <c r="L23" s="3"/>
    </row>
    <row r="24" spans="2:17" ht="15" x14ac:dyDescent="0.25">
      <c r="B24" s="4"/>
      <c r="C24" s="4"/>
      <c r="D24" s="4"/>
      <c r="E24" s="4"/>
      <c r="F24" s="3"/>
      <c r="G24" s="3"/>
      <c r="H24" s="3"/>
      <c r="I24" s="3"/>
      <c r="J24" s="3"/>
      <c r="K24" s="3"/>
      <c r="L24" s="3"/>
    </row>
    <row r="25" spans="2:17" ht="15" x14ac:dyDescent="0.25">
      <c r="B25" s="4"/>
      <c r="C25" s="4"/>
      <c r="D25" s="4"/>
      <c r="E25" s="4"/>
      <c r="F25" s="3"/>
      <c r="G25" s="3"/>
      <c r="H25" s="3"/>
      <c r="I25" s="3"/>
      <c r="J25" s="3"/>
      <c r="K25" s="3"/>
      <c r="L25" s="3"/>
    </row>
    <row r="26" spans="2:17" ht="15" x14ac:dyDescent="0.25">
      <c r="B26" s="4"/>
      <c r="C26" s="4"/>
      <c r="D26" s="4"/>
      <c r="E26" s="4"/>
      <c r="F26" s="3"/>
      <c r="G26" s="3"/>
      <c r="H26" s="3"/>
      <c r="I26" s="3"/>
      <c r="J26" s="3"/>
      <c r="K26" s="3"/>
      <c r="L26" s="3"/>
    </row>
    <row r="27" spans="2:17" ht="15" x14ac:dyDescent="0.25">
      <c r="B27" s="4"/>
      <c r="C27" s="4"/>
      <c r="D27" s="4"/>
      <c r="E27" s="4"/>
      <c r="F27" s="3"/>
      <c r="G27" s="3"/>
      <c r="H27" s="3"/>
      <c r="I27" s="3"/>
      <c r="J27" s="3"/>
      <c r="K27" s="3"/>
      <c r="L27" s="3"/>
    </row>
    <row r="28" spans="2:17" ht="15" x14ac:dyDescent="0.25">
      <c r="B28" s="4"/>
      <c r="C28" s="4"/>
      <c r="D28" s="4"/>
      <c r="E28" s="4"/>
      <c r="F28" s="3"/>
      <c r="G28" s="3"/>
      <c r="H28" s="3"/>
      <c r="I28" s="3"/>
      <c r="J28" s="3"/>
      <c r="K28" s="3"/>
      <c r="L28" s="3"/>
    </row>
    <row r="29" spans="2:17" ht="15" x14ac:dyDescent="0.25">
      <c r="B29" s="4"/>
      <c r="C29" s="4"/>
      <c r="D29" s="4"/>
      <c r="E29" s="4"/>
      <c r="F29" s="3"/>
      <c r="G29" s="3"/>
      <c r="H29" s="3"/>
      <c r="I29" s="107"/>
      <c r="J29" s="107"/>
      <c r="K29" s="107"/>
      <c r="L29" s="107"/>
      <c r="M29" s="57"/>
      <c r="N29" s="57"/>
      <c r="O29" s="57"/>
      <c r="P29" s="57"/>
      <c r="Q29" s="57"/>
    </row>
    <row r="30" spans="2:17" ht="54" customHeight="1" x14ac:dyDescent="0.2">
      <c r="I30" s="172" t="s">
        <v>0</v>
      </c>
      <c r="J30" s="145" t="s">
        <v>19</v>
      </c>
      <c r="K30" s="173" t="s">
        <v>20</v>
      </c>
      <c r="L30" s="173" t="s">
        <v>173</v>
      </c>
      <c r="M30" s="145" t="s">
        <v>21</v>
      </c>
      <c r="N30" s="145" t="s">
        <v>67</v>
      </c>
      <c r="O30" s="145" t="s">
        <v>68</v>
      </c>
      <c r="P30" s="145" t="s">
        <v>65</v>
      </c>
      <c r="Q30" s="145" t="s">
        <v>98</v>
      </c>
    </row>
    <row r="31" spans="2:17" ht="24.95" customHeight="1" x14ac:dyDescent="0.2">
      <c r="I31" s="172" t="s">
        <v>212</v>
      </c>
      <c r="J31" s="100">
        <v>0</v>
      </c>
      <c r="K31" s="100">
        <v>0</v>
      </c>
      <c r="L31" s="100">
        <f>-P62</f>
        <v>0</v>
      </c>
      <c r="M31" s="174">
        <f>SUM(J31:L31)</f>
        <v>0</v>
      </c>
      <c r="N31" s="101">
        <v>0</v>
      </c>
      <c r="O31" s="174">
        <f t="shared" ref="O31:O41" si="0">N31*M31</f>
        <v>0</v>
      </c>
      <c r="P31" s="100">
        <f>'1 - Net Operating Revenues'!R33</f>
        <v>0</v>
      </c>
      <c r="Q31" s="175" t="e">
        <f>O31/P31</f>
        <v>#DIV/0!</v>
      </c>
    </row>
    <row r="32" spans="2:17" ht="24.95" customHeight="1" x14ac:dyDescent="0.2">
      <c r="I32" s="172" t="s">
        <v>212</v>
      </c>
      <c r="J32" s="100">
        <v>0</v>
      </c>
      <c r="K32" s="100">
        <v>0</v>
      </c>
      <c r="L32" s="100">
        <f t="shared" ref="L32:L41" si="1">-P63</f>
        <v>0</v>
      </c>
      <c r="M32" s="174">
        <f t="shared" ref="M32:M41" si="2">SUM(J32:L32)</f>
        <v>0</v>
      </c>
      <c r="N32" s="170">
        <v>0</v>
      </c>
      <c r="O32" s="174">
        <f t="shared" si="0"/>
        <v>0</v>
      </c>
      <c r="P32" s="100" t="e">
        <f>'1 - Net Operating Revenues'!R34</f>
        <v>#DIV/0!</v>
      </c>
      <c r="Q32" s="175" t="e">
        <f t="shared" ref="Q32:Q41" si="3">O32/P32</f>
        <v>#DIV/0!</v>
      </c>
    </row>
    <row r="33" spans="3:22" ht="24.95" customHeight="1" x14ac:dyDescent="0.2">
      <c r="I33" s="172" t="s">
        <v>212</v>
      </c>
      <c r="J33" s="100">
        <v>0</v>
      </c>
      <c r="K33" s="100">
        <v>0</v>
      </c>
      <c r="L33" s="100">
        <f t="shared" si="1"/>
        <v>0</v>
      </c>
      <c r="M33" s="174">
        <f t="shared" si="2"/>
        <v>0</v>
      </c>
      <c r="N33" s="170">
        <v>0</v>
      </c>
      <c r="O33" s="174">
        <f t="shared" si="0"/>
        <v>0</v>
      </c>
      <c r="P33" s="100" t="e">
        <f>'1 - Net Operating Revenues'!R35</f>
        <v>#DIV/0!</v>
      </c>
      <c r="Q33" s="175" t="e">
        <f t="shared" si="3"/>
        <v>#DIV/0!</v>
      </c>
    </row>
    <row r="34" spans="3:22" ht="24.95" customHeight="1" x14ac:dyDescent="0.2">
      <c r="I34" s="172" t="s">
        <v>212</v>
      </c>
      <c r="J34" s="100">
        <v>0</v>
      </c>
      <c r="K34" s="100">
        <v>0</v>
      </c>
      <c r="L34" s="100">
        <f t="shared" si="1"/>
        <v>0</v>
      </c>
      <c r="M34" s="174">
        <f t="shared" si="2"/>
        <v>0</v>
      </c>
      <c r="N34" s="170">
        <v>0</v>
      </c>
      <c r="O34" s="174">
        <f t="shared" si="0"/>
        <v>0</v>
      </c>
      <c r="P34" s="100" t="e">
        <f>'1 - Net Operating Revenues'!R36</f>
        <v>#DIV/0!</v>
      </c>
      <c r="Q34" s="175" t="e">
        <f t="shared" si="3"/>
        <v>#DIV/0!</v>
      </c>
    </row>
    <row r="35" spans="3:22" ht="24.95" customHeight="1" x14ac:dyDescent="0.2">
      <c r="I35" s="172" t="s">
        <v>212</v>
      </c>
      <c r="J35" s="100">
        <v>0</v>
      </c>
      <c r="K35" s="100">
        <v>0</v>
      </c>
      <c r="L35" s="100">
        <f t="shared" si="1"/>
        <v>0</v>
      </c>
      <c r="M35" s="174">
        <f t="shared" si="2"/>
        <v>0</v>
      </c>
      <c r="N35" s="170">
        <v>0</v>
      </c>
      <c r="O35" s="174">
        <f t="shared" si="0"/>
        <v>0</v>
      </c>
      <c r="P35" s="100" t="e">
        <f>'1 - Net Operating Revenues'!R37</f>
        <v>#DIV/0!</v>
      </c>
      <c r="Q35" s="175" t="e">
        <f t="shared" si="3"/>
        <v>#DIV/0!</v>
      </c>
    </row>
    <row r="36" spans="3:22" ht="24.95" customHeight="1" x14ac:dyDescent="0.2">
      <c r="I36" s="172" t="s">
        <v>212</v>
      </c>
      <c r="J36" s="100">
        <v>0</v>
      </c>
      <c r="K36" s="100">
        <v>0</v>
      </c>
      <c r="L36" s="100">
        <f t="shared" si="1"/>
        <v>0</v>
      </c>
      <c r="M36" s="174">
        <f t="shared" si="2"/>
        <v>0</v>
      </c>
      <c r="N36" s="170">
        <v>0</v>
      </c>
      <c r="O36" s="174">
        <f t="shared" si="0"/>
        <v>0</v>
      </c>
      <c r="P36" s="100" t="e">
        <f>'1 - Net Operating Revenues'!R38</f>
        <v>#DIV/0!</v>
      </c>
      <c r="Q36" s="175" t="e">
        <f t="shared" si="3"/>
        <v>#DIV/0!</v>
      </c>
    </row>
    <row r="37" spans="3:22" ht="24.95" customHeight="1" x14ac:dyDescent="0.2">
      <c r="I37" s="172" t="s">
        <v>212</v>
      </c>
      <c r="J37" s="100">
        <v>0</v>
      </c>
      <c r="K37" s="100">
        <v>0</v>
      </c>
      <c r="L37" s="100">
        <f t="shared" si="1"/>
        <v>0</v>
      </c>
      <c r="M37" s="174">
        <f t="shared" si="2"/>
        <v>0</v>
      </c>
      <c r="N37" s="170">
        <v>0</v>
      </c>
      <c r="O37" s="174">
        <f t="shared" si="0"/>
        <v>0</v>
      </c>
      <c r="P37" s="100" t="e">
        <f>'1 - Net Operating Revenues'!R39</f>
        <v>#DIV/0!</v>
      </c>
      <c r="Q37" s="175" t="e">
        <f t="shared" si="3"/>
        <v>#DIV/0!</v>
      </c>
    </row>
    <row r="38" spans="3:22" ht="24.95" customHeight="1" x14ac:dyDescent="0.2">
      <c r="I38" s="172" t="s">
        <v>212</v>
      </c>
      <c r="J38" s="100">
        <v>0</v>
      </c>
      <c r="K38" s="100">
        <v>0</v>
      </c>
      <c r="L38" s="100">
        <f t="shared" si="1"/>
        <v>0</v>
      </c>
      <c r="M38" s="174">
        <f t="shared" si="2"/>
        <v>0</v>
      </c>
      <c r="N38" s="170">
        <v>0</v>
      </c>
      <c r="O38" s="174">
        <f t="shared" si="0"/>
        <v>0</v>
      </c>
      <c r="P38" s="100" t="e">
        <f>'1 - Net Operating Revenues'!R40</f>
        <v>#DIV/0!</v>
      </c>
      <c r="Q38" s="175" t="e">
        <f t="shared" si="3"/>
        <v>#DIV/0!</v>
      </c>
    </row>
    <row r="39" spans="3:22" ht="24.95" customHeight="1" x14ac:dyDescent="0.2">
      <c r="I39" s="172" t="s">
        <v>212</v>
      </c>
      <c r="J39" s="100">
        <v>0</v>
      </c>
      <c r="K39" s="100">
        <v>0</v>
      </c>
      <c r="L39" s="100">
        <f t="shared" si="1"/>
        <v>0</v>
      </c>
      <c r="M39" s="174">
        <f t="shared" si="2"/>
        <v>0</v>
      </c>
      <c r="N39" s="170">
        <v>0</v>
      </c>
      <c r="O39" s="174">
        <f t="shared" si="0"/>
        <v>0</v>
      </c>
      <c r="P39" s="100" t="e">
        <f>'1 - Net Operating Revenues'!R41</f>
        <v>#DIV/0!</v>
      </c>
      <c r="Q39" s="175" t="e">
        <f t="shared" si="3"/>
        <v>#DIV/0!</v>
      </c>
    </row>
    <row r="40" spans="3:22" ht="24.95" customHeight="1" x14ac:dyDescent="0.2">
      <c r="I40" s="172" t="s">
        <v>212</v>
      </c>
      <c r="J40" s="100">
        <v>0</v>
      </c>
      <c r="K40" s="100">
        <v>0</v>
      </c>
      <c r="L40" s="100">
        <f t="shared" si="1"/>
        <v>0</v>
      </c>
      <c r="M40" s="174">
        <f t="shared" si="2"/>
        <v>0</v>
      </c>
      <c r="N40" s="170">
        <v>0</v>
      </c>
      <c r="O40" s="174">
        <f t="shared" si="0"/>
        <v>0</v>
      </c>
      <c r="P40" s="100" t="e">
        <f>'1 - Net Operating Revenues'!R42</f>
        <v>#DIV/0!</v>
      </c>
      <c r="Q40" s="175" t="e">
        <f t="shared" si="3"/>
        <v>#DIV/0!</v>
      </c>
    </row>
    <row r="41" spans="3:22" ht="24.95" customHeight="1" x14ac:dyDescent="0.2">
      <c r="I41" s="172" t="s">
        <v>212</v>
      </c>
      <c r="J41" s="100">
        <v>0</v>
      </c>
      <c r="K41" s="100">
        <v>0</v>
      </c>
      <c r="L41" s="100">
        <f t="shared" si="1"/>
        <v>0</v>
      </c>
      <c r="M41" s="174">
        <f t="shared" si="2"/>
        <v>0</v>
      </c>
      <c r="N41" s="170">
        <v>0</v>
      </c>
      <c r="O41" s="174">
        <f t="shared" si="0"/>
        <v>0</v>
      </c>
      <c r="P41" s="100" t="e">
        <f>'1 - Net Operating Revenues'!R43</f>
        <v>#DIV/0!</v>
      </c>
      <c r="Q41" s="175" t="e">
        <f t="shared" si="3"/>
        <v>#DIV/0!</v>
      </c>
    </row>
    <row r="42" spans="3:22" ht="15.75" customHeight="1" x14ac:dyDescent="0.2">
      <c r="H42" s="57"/>
      <c r="I42" s="146" t="s">
        <v>135</v>
      </c>
      <c r="J42" s="57"/>
      <c r="K42" s="57"/>
      <c r="L42" s="57"/>
      <c r="M42" s="57"/>
      <c r="N42" s="57"/>
      <c r="O42" s="57"/>
      <c r="P42" s="57"/>
    </row>
    <row r="43" spans="3:22" ht="9.75" customHeight="1" x14ac:dyDescent="0.2">
      <c r="I43" s="128"/>
      <c r="J43" s="57"/>
      <c r="K43" s="57"/>
      <c r="L43" s="57"/>
      <c r="M43" s="57"/>
      <c r="N43" s="57"/>
      <c r="O43" s="57"/>
      <c r="P43" s="57"/>
      <c r="Q43" s="57"/>
    </row>
    <row r="44" spans="3:22" ht="21.95" customHeight="1" x14ac:dyDescent="0.25">
      <c r="C44" s="100"/>
      <c r="D44" s="100"/>
      <c r="E44" s="100"/>
      <c r="F44" s="100"/>
      <c r="G44" s="100"/>
      <c r="I44" s="176" t="s">
        <v>164</v>
      </c>
      <c r="J44" s="57"/>
      <c r="K44" s="57"/>
      <c r="L44" s="57"/>
      <c r="M44" s="57"/>
      <c r="N44" s="57"/>
      <c r="O44" s="57"/>
      <c r="P44" s="57"/>
      <c r="Q44" s="57"/>
      <c r="R44" s="57"/>
      <c r="S44" s="57"/>
      <c r="T44" s="57"/>
      <c r="U44" s="57"/>
    </row>
    <row r="45" spans="3:22" ht="50.1" customHeight="1" x14ac:dyDescent="0.2">
      <c r="C45" s="100"/>
      <c r="D45" s="100"/>
      <c r="E45" s="100"/>
      <c r="F45" s="100"/>
      <c r="G45" s="100"/>
      <c r="I45" s="172" t="s">
        <v>0</v>
      </c>
      <c r="J45" s="172" t="s">
        <v>86</v>
      </c>
      <c r="K45" s="145" t="s">
        <v>27</v>
      </c>
      <c r="L45" s="145" t="s">
        <v>87</v>
      </c>
      <c r="M45" s="145" t="s">
        <v>90</v>
      </c>
      <c r="N45" s="145" t="s">
        <v>25</v>
      </c>
      <c r="O45" s="145" t="s">
        <v>24</v>
      </c>
      <c r="P45" s="145" t="s">
        <v>29</v>
      </c>
      <c r="Q45" s="145" t="s">
        <v>88</v>
      </c>
      <c r="R45" s="145" t="s">
        <v>23</v>
      </c>
      <c r="S45" s="145" t="s">
        <v>89</v>
      </c>
      <c r="T45" s="145" t="s">
        <v>157</v>
      </c>
      <c r="U45" s="57"/>
    </row>
    <row r="46" spans="3:22" ht="24.95" customHeight="1" x14ac:dyDescent="0.2">
      <c r="C46" s="100"/>
      <c r="D46" s="100"/>
      <c r="E46" s="100"/>
      <c r="F46" s="100"/>
      <c r="G46" s="170"/>
      <c r="I46" s="172" t="s">
        <v>212</v>
      </c>
      <c r="J46" s="177">
        <v>0</v>
      </c>
      <c r="K46" s="177">
        <v>0</v>
      </c>
      <c r="L46" s="177">
        <v>0</v>
      </c>
      <c r="M46" s="177">
        <v>0</v>
      </c>
      <c r="N46" s="177">
        <v>0</v>
      </c>
      <c r="O46" s="177">
        <v>0</v>
      </c>
      <c r="P46" s="177">
        <v>0</v>
      </c>
      <c r="Q46" s="177">
        <v>0</v>
      </c>
      <c r="R46" s="177">
        <v>0</v>
      </c>
      <c r="S46" s="177">
        <v>0</v>
      </c>
      <c r="T46" s="178">
        <f t="shared" ref="T46:T56" si="4">SUM(J46:S46)</f>
        <v>0</v>
      </c>
      <c r="U46" s="164"/>
      <c r="V46" s="55"/>
    </row>
    <row r="47" spans="3:22" ht="24.95" customHeight="1" x14ac:dyDescent="0.2">
      <c r="C47" s="100"/>
      <c r="D47" s="100"/>
      <c r="E47" s="101"/>
      <c r="F47" s="100"/>
      <c r="G47" s="100"/>
      <c r="I47" s="172" t="s">
        <v>212</v>
      </c>
      <c r="J47" s="177">
        <v>0</v>
      </c>
      <c r="K47" s="177">
        <v>0</v>
      </c>
      <c r="L47" s="177">
        <v>0</v>
      </c>
      <c r="M47" s="177">
        <v>0</v>
      </c>
      <c r="N47" s="177">
        <v>0</v>
      </c>
      <c r="O47" s="177">
        <v>0</v>
      </c>
      <c r="P47" s="177">
        <v>0</v>
      </c>
      <c r="Q47" s="177">
        <v>0</v>
      </c>
      <c r="R47" s="177">
        <v>0</v>
      </c>
      <c r="S47" s="177">
        <v>0</v>
      </c>
      <c r="T47" s="178">
        <f t="shared" si="4"/>
        <v>0</v>
      </c>
      <c r="U47" s="164"/>
      <c r="V47" s="55"/>
    </row>
    <row r="48" spans="3:22" ht="24.95" customHeight="1" x14ac:dyDescent="0.2">
      <c r="C48" s="100"/>
      <c r="D48" s="100"/>
      <c r="E48" s="100"/>
      <c r="F48" s="100"/>
      <c r="G48" s="100"/>
      <c r="I48" s="172" t="s">
        <v>212</v>
      </c>
      <c r="J48" s="177">
        <v>0</v>
      </c>
      <c r="K48" s="177">
        <v>0</v>
      </c>
      <c r="L48" s="177">
        <v>0</v>
      </c>
      <c r="M48" s="177">
        <v>0</v>
      </c>
      <c r="N48" s="177">
        <v>0</v>
      </c>
      <c r="O48" s="177">
        <v>0</v>
      </c>
      <c r="P48" s="177">
        <v>0</v>
      </c>
      <c r="Q48" s="177">
        <v>0</v>
      </c>
      <c r="R48" s="177">
        <v>0</v>
      </c>
      <c r="S48" s="177">
        <v>0</v>
      </c>
      <c r="T48" s="178">
        <f t="shared" si="4"/>
        <v>0</v>
      </c>
      <c r="U48" s="164"/>
      <c r="V48" s="55"/>
    </row>
    <row r="49" spans="3:22" ht="24.95" customHeight="1" x14ac:dyDescent="0.2">
      <c r="C49" s="100"/>
      <c r="D49" s="100"/>
      <c r="E49" s="100"/>
      <c r="F49" s="100"/>
      <c r="G49" s="171"/>
      <c r="I49" s="172" t="s">
        <v>212</v>
      </c>
      <c r="J49" s="177">
        <v>0</v>
      </c>
      <c r="K49" s="177">
        <v>0</v>
      </c>
      <c r="L49" s="177">
        <v>0</v>
      </c>
      <c r="M49" s="177">
        <v>0</v>
      </c>
      <c r="N49" s="177">
        <v>0</v>
      </c>
      <c r="O49" s="177">
        <v>0</v>
      </c>
      <c r="P49" s="177">
        <v>0</v>
      </c>
      <c r="Q49" s="177">
        <v>0</v>
      </c>
      <c r="R49" s="177">
        <v>0</v>
      </c>
      <c r="S49" s="177">
        <v>0</v>
      </c>
      <c r="T49" s="178">
        <f t="shared" si="4"/>
        <v>0</v>
      </c>
      <c r="U49" s="164"/>
      <c r="V49" s="55"/>
    </row>
    <row r="50" spans="3:22" ht="24.95" customHeight="1" x14ac:dyDescent="0.2">
      <c r="C50" s="100"/>
      <c r="D50" s="100"/>
      <c r="E50" s="100"/>
      <c r="F50" s="100"/>
      <c r="G50" s="100"/>
      <c r="I50" s="172" t="s">
        <v>212</v>
      </c>
      <c r="J50" s="177">
        <v>0</v>
      </c>
      <c r="K50" s="177">
        <v>0</v>
      </c>
      <c r="L50" s="177">
        <v>0</v>
      </c>
      <c r="M50" s="177">
        <v>0</v>
      </c>
      <c r="N50" s="177">
        <v>0</v>
      </c>
      <c r="O50" s="177">
        <v>0</v>
      </c>
      <c r="P50" s="177">
        <v>0</v>
      </c>
      <c r="Q50" s="177">
        <v>0</v>
      </c>
      <c r="R50" s="177">
        <v>0</v>
      </c>
      <c r="S50" s="177">
        <v>0</v>
      </c>
      <c r="T50" s="178">
        <f t="shared" si="4"/>
        <v>0</v>
      </c>
      <c r="U50" s="164"/>
      <c r="V50" s="55"/>
    </row>
    <row r="51" spans="3:22" ht="24.95" customHeight="1" x14ac:dyDescent="0.2">
      <c r="C51" s="100"/>
      <c r="D51" s="100"/>
      <c r="E51" s="100"/>
      <c r="F51" s="100"/>
      <c r="G51" s="100"/>
      <c r="I51" s="172" t="s">
        <v>212</v>
      </c>
      <c r="J51" s="177">
        <v>0</v>
      </c>
      <c r="K51" s="177">
        <v>0</v>
      </c>
      <c r="L51" s="177">
        <v>0</v>
      </c>
      <c r="M51" s="177">
        <v>0</v>
      </c>
      <c r="N51" s="177">
        <v>0</v>
      </c>
      <c r="O51" s="177">
        <v>0</v>
      </c>
      <c r="P51" s="177">
        <v>0</v>
      </c>
      <c r="Q51" s="177">
        <v>0</v>
      </c>
      <c r="R51" s="177">
        <v>0</v>
      </c>
      <c r="S51" s="177">
        <v>0</v>
      </c>
      <c r="T51" s="178">
        <f t="shared" si="4"/>
        <v>0</v>
      </c>
      <c r="U51" s="164"/>
      <c r="V51" s="55"/>
    </row>
    <row r="52" spans="3:22" ht="24.95" customHeight="1" x14ac:dyDescent="0.2">
      <c r="C52" s="100"/>
      <c r="D52" s="100"/>
      <c r="E52" s="100"/>
      <c r="F52" s="100"/>
      <c r="G52" s="100"/>
      <c r="I52" s="172" t="s">
        <v>212</v>
      </c>
      <c r="J52" s="177">
        <v>0</v>
      </c>
      <c r="K52" s="177">
        <v>0</v>
      </c>
      <c r="L52" s="177">
        <v>0</v>
      </c>
      <c r="M52" s="177">
        <v>0</v>
      </c>
      <c r="N52" s="177">
        <v>0</v>
      </c>
      <c r="O52" s="177">
        <v>0</v>
      </c>
      <c r="P52" s="177">
        <v>0</v>
      </c>
      <c r="Q52" s="177">
        <v>0</v>
      </c>
      <c r="R52" s="177">
        <v>0</v>
      </c>
      <c r="S52" s="177">
        <v>0</v>
      </c>
      <c r="T52" s="178">
        <f t="shared" si="4"/>
        <v>0</v>
      </c>
      <c r="U52" s="164"/>
      <c r="V52" s="55"/>
    </row>
    <row r="53" spans="3:22" ht="24.95" customHeight="1" x14ac:dyDescent="0.2">
      <c r="C53" s="100"/>
      <c r="D53" s="100"/>
      <c r="E53" s="100"/>
      <c r="F53" s="100"/>
      <c r="G53" s="100"/>
      <c r="I53" s="172" t="s">
        <v>212</v>
      </c>
      <c r="J53" s="177">
        <v>0</v>
      </c>
      <c r="K53" s="177">
        <v>0</v>
      </c>
      <c r="L53" s="177">
        <v>0</v>
      </c>
      <c r="M53" s="177">
        <v>0</v>
      </c>
      <c r="N53" s="177">
        <v>0</v>
      </c>
      <c r="O53" s="177">
        <v>0</v>
      </c>
      <c r="P53" s="177">
        <v>0</v>
      </c>
      <c r="Q53" s="177">
        <v>0</v>
      </c>
      <c r="R53" s="177">
        <v>0</v>
      </c>
      <c r="S53" s="177">
        <v>0</v>
      </c>
      <c r="T53" s="178">
        <f t="shared" si="4"/>
        <v>0</v>
      </c>
      <c r="U53" s="164"/>
      <c r="V53" s="55"/>
    </row>
    <row r="54" spans="3:22" ht="24.95" customHeight="1" x14ac:dyDescent="0.2">
      <c r="C54" s="100"/>
      <c r="D54" s="100"/>
      <c r="E54" s="100"/>
      <c r="F54" s="100"/>
      <c r="G54" s="100"/>
      <c r="I54" s="172" t="s">
        <v>212</v>
      </c>
      <c r="J54" s="177">
        <v>0</v>
      </c>
      <c r="K54" s="177">
        <v>0</v>
      </c>
      <c r="L54" s="177">
        <v>0</v>
      </c>
      <c r="M54" s="177">
        <v>0</v>
      </c>
      <c r="N54" s="177">
        <v>0</v>
      </c>
      <c r="O54" s="177">
        <v>0</v>
      </c>
      <c r="P54" s="177">
        <v>0</v>
      </c>
      <c r="Q54" s="177">
        <v>0</v>
      </c>
      <c r="R54" s="177">
        <v>0</v>
      </c>
      <c r="S54" s="177">
        <v>0</v>
      </c>
      <c r="T54" s="178">
        <f t="shared" si="4"/>
        <v>0</v>
      </c>
      <c r="U54" s="164"/>
      <c r="V54" s="55"/>
    </row>
    <row r="55" spans="3:22" ht="24.95" customHeight="1" x14ac:dyDescent="0.2">
      <c r="C55" s="100"/>
      <c r="D55" s="100"/>
      <c r="E55" s="100"/>
      <c r="F55" s="100"/>
      <c r="G55" s="100"/>
      <c r="I55" s="172" t="s">
        <v>212</v>
      </c>
      <c r="J55" s="177">
        <v>0</v>
      </c>
      <c r="K55" s="177">
        <v>0</v>
      </c>
      <c r="L55" s="177">
        <v>0</v>
      </c>
      <c r="M55" s="177">
        <v>0</v>
      </c>
      <c r="N55" s="177">
        <v>0</v>
      </c>
      <c r="O55" s="177">
        <v>0</v>
      </c>
      <c r="P55" s="177">
        <v>0</v>
      </c>
      <c r="Q55" s="177">
        <v>0</v>
      </c>
      <c r="R55" s="177">
        <v>0</v>
      </c>
      <c r="S55" s="177">
        <v>0</v>
      </c>
      <c r="T55" s="178">
        <f t="shared" si="4"/>
        <v>0</v>
      </c>
      <c r="U55" s="164"/>
      <c r="V55" s="55"/>
    </row>
    <row r="56" spans="3:22" ht="24.95" customHeight="1" x14ac:dyDescent="0.2">
      <c r="C56" s="100"/>
      <c r="D56" s="100"/>
      <c r="E56" s="100"/>
      <c r="F56" s="100"/>
      <c r="G56" s="100"/>
      <c r="I56" s="172" t="s">
        <v>212</v>
      </c>
      <c r="J56" s="177">
        <v>0</v>
      </c>
      <c r="K56" s="177">
        <v>0</v>
      </c>
      <c r="L56" s="177">
        <v>0</v>
      </c>
      <c r="M56" s="177">
        <v>0</v>
      </c>
      <c r="N56" s="177">
        <v>0</v>
      </c>
      <c r="O56" s="177">
        <v>0</v>
      </c>
      <c r="P56" s="177">
        <v>0</v>
      </c>
      <c r="Q56" s="177">
        <v>0</v>
      </c>
      <c r="R56" s="177">
        <v>0</v>
      </c>
      <c r="S56" s="177">
        <v>0</v>
      </c>
      <c r="T56" s="178">
        <f t="shared" si="4"/>
        <v>0</v>
      </c>
      <c r="U56" s="164"/>
      <c r="V56" s="55"/>
    </row>
    <row r="57" spans="3:22" ht="15" x14ac:dyDescent="0.2">
      <c r="C57" s="100"/>
      <c r="D57" s="100"/>
      <c r="E57" s="100"/>
      <c r="F57" s="100"/>
      <c r="G57" s="100"/>
      <c r="I57" s="179" t="s">
        <v>178</v>
      </c>
      <c r="J57" s="57"/>
      <c r="K57" s="57"/>
      <c r="L57" s="57"/>
      <c r="M57" s="57"/>
      <c r="N57" s="57"/>
      <c r="O57" s="57"/>
      <c r="P57" s="57"/>
      <c r="Q57" s="57"/>
      <c r="R57" s="57"/>
      <c r="S57" s="57"/>
      <c r="T57" s="57"/>
      <c r="U57" s="57"/>
    </row>
    <row r="58" spans="3:22" ht="15" x14ac:dyDescent="0.2">
      <c r="C58" s="100"/>
      <c r="D58" s="100"/>
      <c r="E58" s="100"/>
      <c r="F58" s="100"/>
      <c r="G58" s="100"/>
    </row>
    <row r="59" spans="3:22" ht="15" x14ac:dyDescent="0.2">
      <c r="C59" s="100"/>
      <c r="D59" s="100"/>
      <c r="E59" s="100"/>
      <c r="F59" s="100"/>
      <c r="G59" s="100"/>
    </row>
    <row r="60" spans="3:22" ht="21.95" customHeight="1" x14ac:dyDescent="0.25">
      <c r="C60" s="100"/>
      <c r="D60" s="100"/>
      <c r="E60" s="100"/>
      <c r="F60" s="100"/>
      <c r="G60" s="100"/>
      <c r="I60" s="176" t="s">
        <v>172</v>
      </c>
      <c r="J60" s="57"/>
      <c r="K60" s="57"/>
      <c r="L60" s="57"/>
      <c r="M60" s="57"/>
      <c r="N60" s="57"/>
      <c r="O60" s="57"/>
      <c r="P60" s="57"/>
      <c r="Q60" s="57"/>
    </row>
    <row r="61" spans="3:22" ht="50.1" customHeight="1" x14ac:dyDescent="0.2">
      <c r="C61" s="100"/>
      <c r="D61" s="100"/>
      <c r="E61" s="100"/>
      <c r="F61" s="100"/>
      <c r="G61" s="100"/>
      <c r="I61" s="172" t="s">
        <v>0</v>
      </c>
      <c r="J61" s="172" t="s">
        <v>165</v>
      </c>
      <c r="K61" s="145" t="s">
        <v>170</v>
      </c>
      <c r="L61" s="145" t="s">
        <v>166</v>
      </c>
      <c r="M61" s="145" t="s">
        <v>167</v>
      </c>
      <c r="N61" s="145" t="s">
        <v>168</v>
      </c>
      <c r="O61" s="145" t="s">
        <v>169</v>
      </c>
      <c r="P61" s="145" t="s">
        <v>171</v>
      </c>
      <c r="Q61" s="57"/>
    </row>
    <row r="62" spans="3:22" ht="24.95" customHeight="1" x14ac:dyDescent="0.2">
      <c r="C62" s="100"/>
      <c r="D62" s="100"/>
      <c r="E62" s="100"/>
      <c r="F62" s="100"/>
      <c r="G62" s="100"/>
      <c r="I62" s="172" t="s">
        <v>212</v>
      </c>
      <c r="J62" s="180">
        <v>0</v>
      </c>
      <c r="K62" s="180">
        <v>0</v>
      </c>
      <c r="L62" s="180">
        <v>0</v>
      </c>
      <c r="M62" s="180">
        <v>0</v>
      </c>
      <c r="N62" s="180">
        <v>0</v>
      </c>
      <c r="O62" s="180">
        <v>0</v>
      </c>
      <c r="P62" s="178">
        <v>0</v>
      </c>
      <c r="Q62" s="164"/>
    </row>
    <row r="63" spans="3:22" ht="24.95" customHeight="1" x14ac:dyDescent="0.2">
      <c r="C63" s="100"/>
      <c r="D63" s="100"/>
      <c r="E63" s="100"/>
      <c r="F63" s="100"/>
      <c r="G63" s="100"/>
      <c r="I63" s="172" t="s">
        <v>212</v>
      </c>
      <c r="J63" s="180">
        <v>0</v>
      </c>
      <c r="K63" s="180">
        <v>0</v>
      </c>
      <c r="L63" s="180">
        <v>0</v>
      </c>
      <c r="M63" s="180">
        <v>0</v>
      </c>
      <c r="N63" s="180">
        <v>0</v>
      </c>
      <c r="O63" s="180">
        <v>0</v>
      </c>
      <c r="P63" s="178">
        <v>0</v>
      </c>
      <c r="Q63" s="164"/>
    </row>
    <row r="64" spans="3:22" ht="24.95" customHeight="1" x14ac:dyDescent="0.2">
      <c r="C64" s="100"/>
      <c r="D64" s="100"/>
      <c r="E64" s="100"/>
      <c r="F64" s="100"/>
      <c r="G64" s="100"/>
      <c r="I64" s="172" t="s">
        <v>212</v>
      </c>
      <c r="J64" s="180">
        <v>0</v>
      </c>
      <c r="K64" s="180">
        <v>0</v>
      </c>
      <c r="L64" s="180">
        <v>0</v>
      </c>
      <c r="M64" s="180">
        <v>0</v>
      </c>
      <c r="N64" s="180">
        <v>0</v>
      </c>
      <c r="O64" s="180">
        <v>0</v>
      </c>
      <c r="P64" s="178">
        <v>0</v>
      </c>
      <c r="Q64" s="164"/>
    </row>
    <row r="65" spans="3:17" ht="24.95" customHeight="1" x14ac:dyDescent="0.2">
      <c r="C65" s="100"/>
      <c r="D65" s="100"/>
      <c r="E65" s="100"/>
      <c r="F65" s="100"/>
      <c r="G65" s="100"/>
      <c r="I65" s="172" t="s">
        <v>212</v>
      </c>
      <c r="J65" s="180">
        <v>0</v>
      </c>
      <c r="K65" s="180">
        <v>0</v>
      </c>
      <c r="L65" s="180">
        <v>0</v>
      </c>
      <c r="M65" s="180">
        <v>0</v>
      </c>
      <c r="N65" s="180">
        <v>0</v>
      </c>
      <c r="O65" s="180">
        <v>0</v>
      </c>
      <c r="P65" s="178">
        <v>0</v>
      </c>
      <c r="Q65" s="164"/>
    </row>
    <row r="66" spans="3:17" ht="24.95" customHeight="1" x14ac:dyDescent="0.2">
      <c r="C66" s="100"/>
      <c r="D66" s="100"/>
      <c r="E66" s="100"/>
      <c r="F66" s="100"/>
      <c r="G66" s="100"/>
      <c r="I66" s="172" t="s">
        <v>212</v>
      </c>
      <c r="J66" s="180">
        <v>0</v>
      </c>
      <c r="K66" s="180">
        <v>0</v>
      </c>
      <c r="L66" s="180">
        <v>0</v>
      </c>
      <c r="M66" s="180">
        <v>0</v>
      </c>
      <c r="N66" s="180">
        <v>0</v>
      </c>
      <c r="O66" s="180">
        <v>0</v>
      </c>
      <c r="P66" s="178">
        <v>0</v>
      </c>
      <c r="Q66" s="164"/>
    </row>
    <row r="67" spans="3:17" ht="24.95" customHeight="1" x14ac:dyDescent="0.2">
      <c r="C67" s="100"/>
      <c r="D67" s="100"/>
      <c r="E67" s="100"/>
      <c r="F67" s="100"/>
      <c r="G67" s="100"/>
      <c r="I67" s="172" t="s">
        <v>212</v>
      </c>
      <c r="J67" s="180">
        <v>0</v>
      </c>
      <c r="K67" s="180">
        <v>0</v>
      </c>
      <c r="L67" s="180">
        <v>0</v>
      </c>
      <c r="M67" s="180">
        <v>0</v>
      </c>
      <c r="N67" s="180">
        <v>0</v>
      </c>
      <c r="O67" s="180">
        <v>0</v>
      </c>
      <c r="P67" s="178">
        <v>0</v>
      </c>
      <c r="Q67" s="164"/>
    </row>
    <row r="68" spans="3:17" ht="24.95" customHeight="1" x14ac:dyDescent="0.2">
      <c r="C68" s="100"/>
      <c r="D68" s="100"/>
      <c r="E68" s="100"/>
      <c r="F68" s="100"/>
      <c r="G68" s="100"/>
      <c r="I68" s="172" t="s">
        <v>212</v>
      </c>
      <c r="J68" s="180">
        <v>0</v>
      </c>
      <c r="K68" s="180">
        <v>0</v>
      </c>
      <c r="L68" s="180">
        <v>0</v>
      </c>
      <c r="M68" s="180">
        <v>0</v>
      </c>
      <c r="N68" s="180">
        <v>0</v>
      </c>
      <c r="O68" s="180">
        <v>0</v>
      </c>
      <c r="P68" s="178">
        <v>0</v>
      </c>
      <c r="Q68" s="164"/>
    </row>
    <row r="69" spans="3:17" ht="24.95" customHeight="1" x14ac:dyDescent="0.2">
      <c r="C69" s="100"/>
      <c r="D69" s="100"/>
      <c r="E69" s="100"/>
      <c r="F69" s="100"/>
      <c r="G69" s="100"/>
      <c r="I69" s="172" t="s">
        <v>212</v>
      </c>
      <c r="J69" s="180">
        <v>0</v>
      </c>
      <c r="K69" s="180">
        <v>0</v>
      </c>
      <c r="L69" s="180">
        <v>0</v>
      </c>
      <c r="M69" s="180">
        <v>0</v>
      </c>
      <c r="N69" s="180">
        <v>0</v>
      </c>
      <c r="O69" s="180">
        <v>0</v>
      </c>
      <c r="P69" s="178">
        <v>0</v>
      </c>
      <c r="Q69" s="164"/>
    </row>
    <row r="70" spans="3:17" ht="24.95" customHeight="1" x14ac:dyDescent="0.2">
      <c r="C70" s="100"/>
      <c r="D70" s="100"/>
      <c r="E70" s="100"/>
      <c r="F70" s="100"/>
      <c r="G70" s="100"/>
      <c r="I70" s="172" t="s">
        <v>212</v>
      </c>
      <c r="J70" s="180">
        <v>0</v>
      </c>
      <c r="K70" s="180">
        <v>0</v>
      </c>
      <c r="L70" s="180">
        <v>0</v>
      </c>
      <c r="M70" s="180">
        <v>0</v>
      </c>
      <c r="N70" s="180">
        <v>0</v>
      </c>
      <c r="O70" s="180">
        <v>0</v>
      </c>
      <c r="P70" s="178">
        <v>0</v>
      </c>
      <c r="Q70" s="164"/>
    </row>
    <row r="71" spans="3:17" ht="24.95" customHeight="1" x14ac:dyDescent="0.2">
      <c r="C71" s="100"/>
      <c r="D71" s="100"/>
      <c r="E71" s="100"/>
      <c r="F71" s="100"/>
      <c r="G71" s="100"/>
      <c r="I71" s="172" t="s">
        <v>212</v>
      </c>
      <c r="J71" s="180">
        <v>0</v>
      </c>
      <c r="K71" s="180">
        <v>0</v>
      </c>
      <c r="L71" s="180">
        <v>0</v>
      </c>
      <c r="M71" s="180">
        <v>0</v>
      </c>
      <c r="N71" s="180">
        <v>0</v>
      </c>
      <c r="O71" s="180">
        <v>0</v>
      </c>
      <c r="P71" s="178">
        <v>0</v>
      </c>
      <c r="Q71" s="164"/>
    </row>
    <row r="72" spans="3:17" ht="24.95" customHeight="1" x14ac:dyDescent="0.2">
      <c r="C72" s="100"/>
      <c r="D72" s="100"/>
      <c r="E72" s="100"/>
      <c r="F72" s="100"/>
      <c r="G72" s="100"/>
      <c r="I72" s="172" t="s">
        <v>212</v>
      </c>
      <c r="J72" s="180">
        <v>0</v>
      </c>
      <c r="K72" s="180">
        <v>0</v>
      </c>
      <c r="L72" s="180">
        <v>0</v>
      </c>
      <c r="M72" s="180">
        <v>0</v>
      </c>
      <c r="N72" s="180">
        <v>0</v>
      </c>
      <c r="O72" s="180">
        <v>0</v>
      </c>
      <c r="P72" s="178">
        <v>0</v>
      </c>
      <c r="Q72" s="164"/>
    </row>
    <row r="73" spans="3:17" ht="15" x14ac:dyDescent="0.2">
      <c r="C73" s="100"/>
      <c r="D73" s="100"/>
      <c r="E73" s="100"/>
      <c r="F73" s="100"/>
      <c r="G73" s="100"/>
      <c r="I73" s="179" t="s">
        <v>178</v>
      </c>
      <c r="J73" s="57"/>
      <c r="K73" s="57"/>
      <c r="L73" s="57"/>
      <c r="M73" s="57"/>
      <c r="N73" s="57"/>
      <c r="O73" s="57"/>
      <c r="P73" s="57"/>
      <c r="Q73" s="57"/>
    </row>
    <row r="74" spans="3:17" ht="15" x14ac:dyDescent="0.2">
      <c r="C74" s="100"/>
      <c r="D74" s="100"/>
      <c r="E74" s="100"/>
      <c r="F74" s="100"/>
      <c r="G74" s="100"/>
    </row>
    <row r="75" spans="3:17" ht="15" x14ac:dyDescent="0.2">
      <c r="C75" s="100"/>
      <c r="D75" s="100"/>
      <c r="E75" s="100"/>
      <c r="F75" s="100"/>
      <c r="G75" s="100"/>
    </row>
    <row r="76" spans="3:17" ht="15" x14ac:dyDescent="0.2">
      <c r="C76" s="100"/>
      <c r="D76" s="100"/>
      <c r="E76" s="100"/>
      <c r="F76" s="100"/>
      <c r="G76" s="100"/>
    </row>
    <row r="77" spans="3:17" ht="15" x14ac:dyDescent="0.2">
      <c r="C77" s="100"/>
      <c r="D77" s="100"/>
      <c r="E77" s="100"/>
      <c r="F77" s="100"/>
      <c r="G77" s="100"/>
    </row>
    <row r="78" spans="3:17" ht="15" x14ac:dyDescent="0.2">
      <c r="C78" s="100"/>
      <c r="D78" s="100"/>
      <c r="E78" s="100"/>
      <c r="F78" s="100"/>
      <c r="G78" s="100"/>
    </row>
    <row r="79" spans="3:17" ht="15" x14ac:dyDescent="0.2">
      <c r="C79" s="100"/>
      <c r="D79" s="100"/>
      <c r="E79" s="100"/>
      <c r="F79" s="100"/>
      <c r="G79" s="100"/>
    </row>
    <row r="80" spans="3:17" ht="15" x14ac:dyDescent="0.2">
      <c r="C80" s="100"/>
      <c r="D80" s="100"/>
      <c r="E80" s="100"/>
      <c r="F80" s="100"/>
      <c r="G80" s="100"/>
    </row>
    <row r="81" spans="3:7" ht="15" x14ac:dyDescent="0.2">
      <c r="C81" s="100"/>
      <c r="D81" s="100"/>
      <c r="E81" s="100"/>
      <c r="F81" s="100"/>
      <c r="G81" s="100"/>
    </row>
    <row r="82" spans="3:7" ht="15" x14ac:dyDescent="0.2">
      <c r="C82" s="100"/>
      <c r="D82" s="100"/>
      <c r="E82" s="100"/>
      <c r="F82" s="100"/>
      <c r="G82" s="100"/>
    </row>
    <row r="83" spans="3:7" ht="15" x14ac:dyDescent="0.2">
      <c r="C83" s="100"/>
      <c r="D83" s="100"/>
      <c r="E83" s="100"/>
      <c r="F83" s="100"/>
      <c r="G83" s="100"/>
    </row>
    <row r="84" spans="3:7" ht="15" x14ac:dyDescent="0.2">
      <c r="C84" s="100"/>
      <c r="D84" s="100"/>
      <c r="E84" s="100"/>
      <c r="F84" s="100"/>
      <c r="G84" s="100"/>
    </row>
    <row r="85" spans="3:7" x14ac:dyDescent="0.2">
      <c r="C85" s="57"/>
      <c r="D85" s="57"/>
      <c r="E85" s="57"/>
      <c r="F85" s="57"/>
      <c r="G85" s="57"/>
    </row>
    <row r="86" spans="3:7" x14ac:dyDescent="0.2">
      <c r="C86" s="57"/>
      <c r="D86" s="57"/>
      <c r="E86" s="57"/>
      <c r="F86" s="57"/>
      <c r="G86" s="57"/>
    </row>
    <row r="87" spans="3:7" x14ac:dyDescent="0.2">
      <c r="C87" s="57"/>
      <c r="D87" s="57"/>
      <c r="E87" s="57"/>
      <c r="F87" s="57"/>
      <c r="G87" s="57"/>
    </row>
    <row r="88" spans="3:7" x14ac:dyDescent="0.2">
      <c r="C88" s="57"/>
      <c r="D88" s="57"/>
      <c r="E88" s="57"/>
      <c r="F88" s="57"/>
      <c r="G88" s="57"/>
    </row>
    <row r="89" spans="3:7" x14ac:dyDescent="0.2">
      <c r="C89" s="57"/>
      <c r="D89" s="57"/>
      <c r="E89" s="57"/>
      <c r="F89" s="57"/>
      <c r="G89" s="57"/>
    </row>
    <row r="90" spans="3:7" x14ac:dyDescent="0.2">
      <c r="C90" s="57"/>
      <c r="D90" s="57"/>
      <c r="E90" s="57"/>
      <c r="F90" s="57"/>
      <c r="G90" s="57"/>
    </row>
    <row r="91" spans="3:7" x14ac:dyDescent="0.2">
      <c r="C91" s="57"/>
      <c r="D91" s="57"/>
      <c r="E91" s="57"/>
      <c r="F91" s="57"/>
      <c r="G91" s="57"/>
    </row>
    <row r="92" spans="3:7" x14ac:dyDescent="0.2">
      <c r="C92" s="57"/>
      <c r="D92" s="57"/>
      <c r="E92" s="57"/>
      <c r="F92" s="57"/>
      <c r="G92" s="57"/>
    </row>
    <row r="93" spans="3:7" x14ac:dyDescent="0.2">
      <c r="C93" s="57"/>
      <c r="D93" s="57"/>
      <c r="E93" s="57"/>
      <c r="F93" s="57"/>
      <c r="G93" s="57"/>
    </row>
    <row r="94" spans="3:7" x14ac:dyDescent="0.2">
      <c r="C94" s="57"/>
      <c r="D94" s="57"/>
      <c r="E94" s="57"/>
      <c r="F94" s="57"/>
      <c r="G94" s="57"/>
    </row>
    <row r="95" spans="3:7" x14ac:dyDescent="0.2">
      <c r="C95" s="57"/>
      <c r="D95" s="57"/>
      <c r="E95" s="57"/>
      <c r="F95" s="57"/>
      <c r="G95" s="57"/>
    </row>
    <row r="96" spans="3:7" x14ac:dyDescent="0.2">
      <c r="C96" s="57"/>
      <c r="D96" s="57"/>
      <c r="E96" s="57"/>
      <c r="F96" s="57"/>
      <c r="G96" s="57"/>
    </row>
    <row r="97" spans="3:7" x14ac:dyDescent="0.2">
      <c r="C97" s="57"/>
      <c r="D97" s="57"/>
      <c r="E97" s="57"/>
      <c r="F97" s="57"/>
      <c r="G97" s="57"/>
    </row>
    <row r="98" spans="3:7" x14ac:dyDescent="0.2">
      <c r="C98" s="57"/>
      <c r="D98" s="57"/>
      <c r="E98" s="57"/>
      <c r="F98" s="57"/>
      <c r="G98" s="57"/>
    </row>
    <row r="99" spans="3:7" x14ac:dyDescent="0.2">
      <c r="C99" s="57"/>
      <c r="D99" s="57"/>
      <c r="E99" s="57"/>
      <c r="F99" s="57"/>
      <c r="G99" s="57"/>
    </row>
    <row r="100" spans="3:7" x14ac:dyDescent="0.2">
      <c r="C100" s="57"/>
      <c r="D100" s="57"/>
      <c r="E100" s="57"/>
      <c r="F100" s="57"/>
      <c r="G100" s="57"/>
    </row>
    <row r="101" spans="3:7" x14ac:dyDescent="0.2">
      <c r="C101" s="57"/>
      <c r="D101" s="57"/>
      <c r="E101" s="57"/>
      <c r="F101" s="57"/>
      <c r="G101" s="57"/>
    </row>
    <row r="102" spans="3:7" x14ac:dyDescent="0.2">
      <c r="C102" s="57"/>
      <c r="D102" s="57"/>
      <c r="E102" s="57"/>
      <c r="F102" s="57"/>
      <c r="G102" s="57"/>
    </row>
    <row r="103" spans="3:7" x14ac:dyDescent="0.2">
      <c r="C103" s="57"/>
      <c r="D103" s="57"/>
      <c r="E103" s="57"/>
      <c r="F103" s="57"/>
      <c r="G103" s="57"/>
    </row>
    <row r="104" spans="3:7" x14ac:dyDescent="0.2">
      <c r="C104" s="57"/>
      <c r="D104" s="57"/>
      <c r="E104" s="57"/>
      <c r="F104" s="57"/>
      <c r="G104" s="57"/>
    </row>
    <row r="105" spans="3:7" x14ac:dyDescent="0.2">
      <c r="C105" s="57"/>
      <c r="D105" s="57"/>
      <c r="E105" s="57"/>
      <c r="F105" s="57"/>
      <c r="G105" s="57"/>
    </row>
    <row r="106" spans="3:7" x14ac:dyDescent="0.2">
      <c r="C106" s="57"/>
      <c r="D106" s="57"/>
      <c r="E106" s="57"/>
      <c r="F106" s="57"/>
      <c r="G106" s="57"/>
    </row>
    <row r="107" spans="3:7" x14ac:dyDescent="0.2">
      <c r="C107" s="57"/>
      <c r="D107" s="57"/>
      <c r="E107" s="57"/>
      <c r="F107" s="57"/>
      <c r="G107" s="57"/>
    </row>
    <row r="108" spans="3:7" x14ac:dyDescent="0.2">
      <c r="C108" s="57"/>
      <c r="D108" s="57"/>
      <c r="E108" s="57"/>
      <c r="F108" s="57"/>
      <c r="G108" s="57"/>
    </row>
    <row r="109" spans="3:7" x14ac:dyDescent="0.2">
      <c r="C109" s="57"/>
      <c r="D109" s="57"/>
      <c r="E109" s="57"/>
      <c r="F109" s="57"/>
      <c r="G109" s="57"/>
    </row>
    <row r="110" spans="3:7" x14ac:dyDescent="0.2">
      <c r="C110" s="57"/>
      <c r="D110" s="57"/>
      <c r="E110" s="57"/>
      <c r="F110" s="57"/>
      <c r="G110" s="57"/>
    </row>
    <row r="111" spans="3:7" x14ac:dyDescent="0.2">
      <c r="C111" s="57"/>
      <c r="D111" s="57"/>
      <c r="E111" s="57"/>
      <c r="F111" s="57"/>
      <c r="G111" s="57"/>
    </row>
    <row r="112" spans="3:7" x14ac:dyDescent="0.2">
      <c r="C112" s="57"/>
      <c r="D112" s="57"/>
      <c r="E112" s="57"/>
      <c r="F112" s="57"/>
      <c r="G112" s="57"/>
    </row>
    <row r="113" spans="3:7" x14ac:dyDescent="0.2">
      <c r="C113" s="57"/>
      <c r="D113" s="57"/>
      <c r="E113" s="57"/>
      <c r="F113" s="57"/>
      <c r="G113" s="57"/>
    </row>
    <row r="114" spans="3:7" x14ac:dyDescent="0.2">
      <c r="C114" s="57"/>
      <c r="D114" s="57"/>
      <c r="E114" s="57"/>
      <c r="F114" s="57"/>
      <c r="G114" s="57"/>
    </row>
    <row r="115" spans="3:7" x14ac:dyDescent="0.2">
      <c r="C115" s="57"/>
      <c r="D115" s="57"/>
      <c r="E115" s="57"/>
      <c r="F115" s="57"/>
      <c r="G115" s="57"/>
    </row>
    <row r="116" spans="3:7" x14ac:dyDescent="0.2">
      <c r="C116" s="57"/>
      <c r="D116" s="57"/>
      <c r="E116" s="57"/>
      <c r="F116" s="57"/>
      <c r="G116" s="57"/>
    </row>
    <row r="117" spans="3:7" x14ac:dyDescent="0.2">
      <c r="C117" s="57"/>
      <c r="D117" s="57"/>
      <c r="E117" s="57"/>
      <c r="F117" s="57"/>
      <c r="G117" s="57"/>
    </row>
    <row r="118" spans="3:7" x14ac:dyDescent="0.2">
      <c r="C118" s="57"/>
      <c r="D118" s="57"/>
      <c r="E118" s="57"/>
      <c r="F118" s="57"/>
      <c r="G118" s="57"/>
    </row>
    <row r="119" spans="3:7" x14ac:dyDescent="0.2">
      <c r="C119" s="57"/>
      <c r="D119" s="57"/>
      <c r="E119" s="57"/>
      <c r="F119" s="57"/>
      <c r="G119" s="57"/>
    </row>
    <row r="120" spans="3:7" x14ac:dyDescent="0.2">
      <c r="C120" s="57"/>
      <c r="D120" s="57"/>
      <c r="E120" s="57"/>
      <c r="F120" s="57"/>
      <c r="G120" s="57"/>
    </row>
    <row r="121" spans="3:7" x14ac:dyDescent="0.2">
      <c r="C121" s="57"/>
      <c r="D121" s="57"/>
      <c r="E121" s="57"/>
      <c r="F121" s="57"/>
      <c r="G121" s="57"/>
    </row>
    <row r="122" spans="3:7" x14ac:dyDescent="0.2">
      <c r="C122" s="57"/>
      <c r="D122" s="57"/>
      <c r="E122" s="57"/>
      <c r="F122" s="57"/>
      <c r="G122" s="57"/>
    </row>
    <row r="123" spans="3:7" x14ac:dyDescent="0.2">
      <c r="C123" s="57"/>
      <c r="D123" s="57"/>
      <c r="E123" s="57"/>
      <c r="F123" s="57"/>
      <c r="G123" s="57"/>
    </row>
    <row r="124" spans="3:7" x14ac:dyDescent="0.2">
      <c r="C124" s="57"/>
      <c r="D124" s="57"/>
      <c r="E124" s="57"/>
      <c r="F124" s="57"/>
      <c r="G124" s="57"/>
    </row>
    <row r="125" spans="3:7" x14ac:dyDescent="0.2">
      <c r="C125" s="57"/>
      <c r="D125" s="57"/>
      <c r="E125" s="57"/>
      <c r="F125" s="57"/>
      <c r="G125" s="57"/>
    </row>
    <row r="126" spans="3:7" x14ac:dyDescent="0.2">
      <c r="C126" s="57"/>
      <c r="D126" s="57"/>
      <c r="E126" s="57"/>
      <c r="F126" s="57"/>
      <c r="G126" s="57"/>
    </row>
    <row r="127" spans="3:7" x14ac:dyDescent="0.2">
      <c r="C127" s="57"/>
      <c r="D127" s="57"/>
      <c r="E127" s="57"/>
      <c r="F127" s="57"/>
      <c r="G127" s="57"/>
    </row>
    <row r="128" spans="3:7" x14ac:dyDescent="0.2">
      <c r="C128" s="57"/>
      <c r="D128" s="57"/>
      <c r="E128" s="57"/>
      <c r="F128" s="57"/>
      <c r="G128" s="57"/>
    </row>
    <row r="129" spans="3:7" x14ac:dyDescent="0.2">
      <c r="C129" s="57"/>
      <c r="D129" s="57"/>
      <c r="E129" s="57"/>
      <c r="F129" s="57"/>
      <c r="G129" s="57"/>
    </row>
    <row r="130" spans="3:7" x14ac:dyDescent="0.2">
      <c r="C130" s="57"/>
      <c r="D130" s="57"/>
      <c r="E130" s="57"/>
      <c r="F130" s="57"/>
      <c r="G130" s="57"/>
    </row>
    <row r="131" spans="3:7" x14ac:dyDescent="0.2">
      <c r="C131" s="57"/>
      <c r="D131" s="57"/>
      <c r="E131" s="57"/>
      <c r="F131" s="57"/>
      <c r="G131" s="57"/>
    </row>
    <row r="132" spans="3:7" x14ac:dyDescent="0.2">
      <c r="C132" s="57"/>
      <c r="D132" s="57"/>
      <c r="E132" s="57"/>
      <c r="F132" s="57"/>
      <c r="G132" s="57"/>
    </row>
    <row r="133" spans="3:7" x14ac:dyDescent="0.2">
      <c r="C133" s="57"/>
      <c r="D133" s="57"/>
      <c r="E133" s="57"/>
      <c r="F133" s="57"/>
      <c r="G133" s="57"/>
    </row>
    <row r="134" spans="3:7" x14ac:dyDescent="0.2">
      <c r="C134" s="57"/>
      <c r="D134" s="57"/>
      <c r="E134" s="57"/>
      <c r="F134" s="57"/>
      <c r="G134" s="57"/>
    </row>
    <row r="135" spans="3:7" x14ac:dyDescent="0.2">
      <c r="C135" s="57"/>
      <c r="D135" s="57"/>
      <c r="E135" s="57"/>
      <c r="F135" s="57"/>
      <c r="G135" s="57"/>
    </row>
    <row r="136" spans="3:7" x14ac:dyDescent="0.2">
      <c r="C136" s="57"/>
      <c r="D136" s="57"/>
      <c r="E136" s="57"/>
      <c r="F136" s="57"/>
      <c r="G136" s="57"/>
    </row>
    <row r="137" spans="3:7" x14ac:dyDescent="0.2">
      <c r="C137" s="57"/>
      <c r="D137" s="57"/>
      <c r="E137" s="57"/>
      <c r="F137" s="57"/>
      <c r="G137" s="57"/>
    </row>
    <row r="138" spans="3:7" x14ac:dyDescent="0.2">
      <c r="C138" s="57"/>
      <c r="D138" s="57"/>
      <c r="E138" s="57"/>
      <c r="F138" s="57"/>
      <c r="G138" s="57"/>
    </row>
    <row r="139" spans="3:7" x14ac:dyDescent="0.2">
      <c r="C139" s="57"/>
      <c r="D139" s="57"/>
      <c r="E139" s="57"/>
      <c r="F139" s="57"/>
      <c r="G139" s="57"/>
    </row>
    <row r="140" spans="3:7" x14ac:dyDescent="0.2">
      <c r="C140" s="57"/>
      <c r="D140" s="57"/>
      <c r="E140" s="57"/>
      <c r="F140" s="57"/>
      <c r="G140" s="57"/>
    </row>
    <row r="141" spans="3:7" x14ac:dyDescent="0.2">
      <c r="C141" s="57"/>
      <c r="D141" s="57"/>
      <c r="E141" s="57"/>
      <c r="F141" s="57"/>
      <c r="G141" s="57"/>
    </row>
    <row r="142" spans="3:7" x14ac:dyDescent="0.2">
      <c r="C142" s="57"/>
      <c r="D142" s="57"/>
      <c r="E142" s="57"/>
      <c r="F142" s="57"/>
      <c r="G142" s="57"/>
    </row>
    <row r="143" spans="3:7" x14ac:dyDescent="0.2">
      <c r="C143" s="57"/>
      <c r="D143" s="57"/>
      <c r="E143" s="57"/>
      <c r="F143" s="57"/>
      <c r="G143" s="57"/>
    </row>
    <row r="144" spans="3:7" x14ac:dyDescent="0.2">
      <c r="C144" s="57"/>
      <c r="D144" s="57"/>
      <c r="E144" s="57"/>
      <c r="F144" s="57"/>
      <c r="G144" s="57"/>
    </row>
    <row r="145" spans="3:7" x14ac:dyDescent="0.2">
      <c r="C145" s="57"/>
      <c r="D145" s="57"/>
      <c r="E145" s="57"/>
      <c r="F145" s="57"/>
      <c r="G145" s="57"/>
    </row>
    <row r="146" spans="3:7" x14ac:dyDescent="0.2">
      <c r="C146" s="57"/>
      <c r="D146" s="57"/>
      <c r="E146" s="57"/>
      <c r="F146" s="57"/>
      <c r="G146" s="57"/>
    </row>
    <row r="147" spans="3:7" x14ac:dyDescent="0.2">
      <c r="C147" s="57"/>
      <c r="D147" s="57"/>
      <c r="E147" s="57"/>
      <c r="F147" s="57"/>
      <c r="G147" s="57"/>
    </row>
    <row r="148" spans="3:7" x14ac:dyDescent="0.2">
      <c r="C148" s="57"/>
      <c r="D148" s="57"/>
      <c r="E148" s="57"/>
      <c r="F148" s="57"/>
      <c r="G148" s="57"/>
    </row>
  </sheetData>
  <conditionalFormatting sqref="T46:T56">
    <cfRule type="dataBar" priority="13">
      <dataBar>
        <cfvo type="min"/>
        <cfvo type="max"/>
        <color rgb="FF638EC6"/>
      </dataBar>
      <extLst>
        <ext xmlns:x14="http://schemas.microsoft.com/office/spreadsheetml/2009/9/main" uri="{B025F937-C7B1-47D3-B67F-A62EFF666E3E}">
          <x14:id>{75D242A5-831E-4284-AF61-B98A2FC133E7}</x14:id>
        </ext>
      </extLst>
    </cfRule>
  </conditionalFormatting>
  <conditionalFormatting sqref="J46:J56">
    <cfRule type="dataBar" priority="59">
      <dataBar>
        <cfvo type="min"/>
        <cfvo type="max"/>
        <color rgb="FFFFB628"/>
      </dataBar>
      <extLst>
        <ext xmlns:x14="http://schemas.microsoft.com/office/spreadsheetml/2009/9/main" uri="{B025F937-C7B1-47D3-B67F-A62EFF666E3E}">
          <x14:id>{2A863B00-7D85-410B-B97E-352AD05C030F}</x14:id>
        </ext>
      </extLst>
    </cfRule>
  </conditionalFormatting>
  <conditionalFormatting sqref="O31:O41">
    <cfRule type="dataBar" priority="57">
      <dataBar>
        <cfvo type="min"/>
        <cfvo type="max"/>
        <color rgb="FF638EC6"/>
      </dataBar>
      <extLst>
        <ext xmlns:x14="http://schemas.microsoft.com/office/spreadsheetml/2009/9/main" uri="{B025F937-C7B1-47D3-B67F-A62EFF666E3E}">
          <x14:id>{B338D3EE-E43B-4191-A645-3B248EEEBB2A}</x14:id>
        </ext>
      </extLst>
    </cfRule>
  </conditionalFormatting>
  <conditionalFormatting sqref="Q31:Q41">
    <cfRule type="dataBar" priority="56">
      <dataBar>
        <cfvo type="min"/>
        <cfvo type="max"/>
        <color rgb="FF008AEF"/>
      </dataBar>
      <extLst>
        <ext xmlns:x14="http://schemas.microsoft.com/office/spreadsheetml/2009/9/main" uri="{B025F937-C7B1-47D3-B67F-A62EFF666E3E}">
          <x14:id>{B0E39672-E196-434A-8CC5-986A75291DC5}</x14:id>
        </ext>
      </extLst>
    </cfRule>
  </conditionalFormatting>
  <conditionalFormatting sqref="M31:M41">
    <cfRule type="dataBar" priority="55">
      <dataBar>
        <cfvo type="min"/>
        <cfvo type="max"/>
        <color theme="8" tint="0.59999389629810485"/>
      </dataBar>
      <extLst>
        <ext xmlns:x14="http://schemas.microsoft.com/office/spreadsheetml/2009/9/main" uri="{B025F937-C7B1-47D3-B67F-A62EFF666E3E}">
          <x14:id>{F4A7B7AB-A91A-41D7-BC03-47B9A97CDE61}</x14:id>
        </ext>
      </extLst>
    </cfRule>
  </conditionalFormatting>
  <conditionalFormatting sqref="K46:M56">
    <cfRule type="dataBar" priority="53">
      <dataBar>
        <cfvo type="min"/>
        <cfvo type="max"/>
        <color rgb="FF63C384"/>
      </dataBar>
      <extLst>
        <ext xmlns:x14="http://schemas.microsoft.com/office/spreadsheetml/2009/9/main" uri="{B025F937-C7B1-47D3-B67F-A62EFF666E3E}">
          <x14:id>{A1D9E10D-D043-441E-93CA-C96C7D8B3BA2}</x14:id>
        </ext>
      </extLst>
    </cfRule>
  </conditionalFormatting>
  <conditionalFormatting sqref="S46:S56">
    <cfRule type="dataBar" priority="50">
      <dataBar>
        <cfvo type="min"/>
        <cfvo type="max"/>
        <color rgb="FF63C384"/>
      </dataBar>
      <extLst>
        <ext xmlns:x14="http://schemas.microsoft.com/office/spreadsheetml/2009/9/main" uri="{B025F937-C7B1-47D3-B67F-A62EFF666E3E}">
          <x14:id>{1BF38C1E-2685-44EF-9FB0-5483B746E596}</x14:id>
        </ext>
      </extLst>
    </cfRule>
  </conditionalFormatting>
  <conditionalFormatting sqref="L46:L56">
    <cfRule type="dataBar" priority="48">
      <dataBar>
        <cfvo type="min"/>
        <cfvo type="max"/>
        <color rgb="FF63C384"/>
      </dataBar>
      <extLst>
        <ext xmlns:x14="http://schemas.microsoft.com/office/spreadsheetml/2009/9/main" uri="{B025F937-C7B1-47D3-B67F-A62EFF666E3E}">
          <x14:id>{0766404D-43B6-42A2-81F1-3675606C3CE1}</x14:id>
        </ext>
      </extLst>
    </cfRule>
  </conditionalFormatting>
  <conditionalFormatting sqref="K46:K56">
    <cfRule type="dataBar" priority="47">
      <dataBar>
        <cfvo type="min"/>
        <cfvo type="max"/>
        <color rgb="FF63C384"/>
      </dataBar>
      <extLst>
        <ext xmlns:x14="http://schemas.microsoft.com/office/spreadsheetml/2009/9/main" uri="{B025F937-C7B1-47D3-B67F-A62EFF666E3E}">
          <x14:id>{BD881EA2-061B-487C-A12E-911B3C58A00F}</x14:id>
        </ext>
      </extLst>
    </cfRule>
  </conditionalFormatting>
  <conditionalFormatting sqref="P62:P72">
    <cfRule type="dataBar" priority="12">
      <dataBar>
        <cfvo type="min"/>
        <cfvo type="max"/>
        <color rgb="FFD6007B"/>
      </dataBar>
      <extLst>
        <ext xmlns:x14="http://schemas.microsoft.com/office/spreadsheetml/2009/9/main" uri="{B025F937-C7B1-47D3-B67F-A62EFF666E3E}">
          <x14:id>{189ABB5C-2296-47A5-B7B1-81271A88FDCE}</x14:id>
        </ext>
      </extLst>
    </cfRule>
  </conditionalFormatting>
  <conditionalFormatting sqref="J62:J72">
    <cfRule type="dataBar" priority="19">
      <dataBar>
        <cfvo type="min"/>
        <cfvo type="max"/>
        <color rgb="FFFF555A"/>
      </dataBar>
      <extLst>
        <ext xmlns:x14="http://schemas.microsoft.com/office/spreadsheetml/2009/9/main" uri="{B025F937-C7B1-47D3-B67F-A62EFF666E3E}">
          <x14:id>{F525B8FB-D820-4CCD-B5BF-391AC899D764}</x14:id>
        </ext>
      </extLst>
    </cfRule>
  </conditionalFormatting>
  <conditionalFormatting sqref="K62:K72">
    <cfRule type="dataBar" priority="18">
      <dataBar>
        <cfvo type="min"/>
        <cfvo type="max"/>
        <color rgb="FFFF555A"/>
      </dataBar>
      <extLst>
        <ext xmlns:x14="http://schemas.microsoft.com/office/spreadsheetml/2009/9/main" uri="{B025F937-C7B1-47D3-B67F-A62EFF666E3E}">
          <x14:id>{6C7ABB2C-8796-4D85-B5BA-70329463B425}</x14:id>
        </ext>
      </extLst>
    </cfRule>
  </conditionalFormatting>
  <conditionalFormatting sqref="L62:L72">
    <cfRule type="dataBar" priority="17">
      <dataBar>
        <cfvo type="min"/>
        <cfvo type="max"/>
        <color rgb="FFFF555A"/>
      </dataBar>
      <extLst>
        <ext xmlns:x14="http://schemas.microsoft.com/office/spreadsheetml/2009/9/main" uri="{B025F937-C7B1-47D3-B67F-A62EFF666E3E}">
          <x14:id>{1BEC34E9-2E98-4283-9C2A-B5C65E6E46DE}</x14:id>
        </ext>
      </extLst>
    </cfRule>
  </conditionalFormatting>
  <conditionalFormatting sqref="M62:M72">
    <cfRule type="dataBar" priority="16">
      <dataBar>
        <cfvo type="min"/>
        <cfvo type="max"/>
        <color rgb="FFFF555A"/>
      </dataBar>
      <extLst>
        <ext xmlns:x14="http://schemas.microsoft.com/office/spreadsheetml/2009/9/main" uri="{B025F937-C7B1-47D3-B67F-A62EFF666E3E}">
          <x14:id>{C9DEA7CC-7F74-4517-9C28-5A7015DA384E}</x14:id>
        </ext>
      </extLst>
    </cfRule>
  </conditionalFormatting>
  <conditionalFormatting sqref="N62:N72">
    <cfRule type="dataBar" priority="15">
      <dataBar>
        <cfvo type="min"/>
        <cfvo type="max"/>
        <color rgb="FFFF555A"/>
      </dataBar>
      <extLst>
        <ext xmlns:x14="http://schemas.microsoft.com/office/spreadsheetml/2009/9/main" uri="{B025F937-C7B1-47D3-B67F-A62EFF666E3E}">
          <x14:id>{0A30AC97-BD4F-455C-8A2D-F64EA5FFFD82}</x14:id>
        </ext>
      </extLst>
    </cfRule>
  </conditionalFormatting>
  <conditionalFormatting sqref="O62:O72">
    <cfRule type="dataBar" priority="14">
      <dataBar>
        <cfvo type="min"/>
        <cfvo type="max"/>
        <color rgb="FFFF555A"/>
      </dataBar>
      <extLst>
        <ext xmlns:x14="http://schemas.microsoft.com/office/spreadsheetml/2009/9/main" uri="{B025F937-C7B1-47D3-B67F-A62EFF666E3E}">
          <x14:id>{B57408AF-7683-4D29-9E2A-539D6048F062}</x14:id>
        </ext>
      </extLst>
    </cfRule>
  </conditionalFormatting>
  <conditionalFormatting sqref="M46:M56">
    <cfRule type="dataBar" priority="11">
      <dataBar>
        <cfvo type="min"/>
        <cfvo type="max"/>
        <color rgb="FF63C384"/>
      </dataBar>
      <extLst>
        <ext xmlns:x14="http://schemas.microsoft.com/office/spreadsheetml/2009/9/main" uri="{B025F937-C7B1-47D3-B67F-A62EFF666E3E}">
          <x14:id>{B0A59112-55C0-47FE-9942-B4536BA826C4}</x14:id>
        </ext>
      </extLst>
    </cfRule>
  </conditionalFormatting>
  <conditionalFormatting sqref="N46:N56">
    <cfRule type="dataBar" priority="10">
      <dataBar>
        <cfvo type="min"/>
        <cfvo type="max"/>
        <color rgb="FF63C384"/>
      </dataBar>
      <extLst>
        <ext xmlns:x14="http://schemas.microsoft.com/office/spreadsheetml/2009/9/main" uri="{B025F937-C7B1-47D3-B67F-A62EFF666E3E}">
          <x14:id>{B8BBC5D6-0E32-495A-9369-D24FCDF59EE9}</x14:id>
        </ext>
      </extLst>
    </cfRule>
  </conditionalFormatting>
  <conditionalFormatting sqref="N46:N56">
    <cfRule type="dataBar" priority="9">
      <dataBar>
        <cfvo type="min"/>
        <cfvo type="max"/>
        <color rgb="FF63C384"/>
      </dataBar>
      <extLst>
        <ext xmlns:x14="http://schemas.microsoft.com/office/spreadsheetml/2009/9/main" uri="{B025F937-C7B1-47D3-B67F-A62EFF666E3E}">
          <x14:id>{2F244ED6-F265-472C-A0A2-1E54525BEBC9}</x14:id>
        </ext>
      </extLst>
    </cfRule>
  </conditionalFormatting>
  <conditionalFormatting sqref="O46:O56">
    <cfRule type="dataBar" priority="8">
      <dataBar>
        <cfvo type="min"/>
        <cfvo type="max"/>
        <color rgb="FF63C384"/>
      </dataBar>
      <extLst>
        <ext xmlns:x14="http://schemas.microsoft.com/office/spreadsheetml/2009/9/main" uri="{B025F937-C7B1-47D3-B67F-A62EFF666E3E}">
          <x14:id>{51952876-D061-47B9-8640-355E75E36693}</x14:id>
        </ext>
      </extLst>
    </cfRule>
  </conditionalFormatting>
  <conditionalFormatting sqref="O46:O56">
    <cfRule type="dataBar" priority="7">
      <dataBar>
        <cfvo type="min"/>
        <cfvo type="max"/>
        <color rgb="FF63C384"/>
      </dataBar>
      <extLst>
        <ext xmlns:x14="http://schemas.microsoft.com/office/spreadsheetml/2009/9/main" uri="{B025F937-C7B1-47D3-B67F-A62EFF666E3E}">
          <x14:id>{54D4EBD2-53D2-4926-BC23-E98935D34FEB}</x14:id>
        </ext>
      </extLst>
    </cfRule>
  </conditionalFormatting>
  <conditionalFormatting sqref="P46:P56">
    <cfRule type="dataBar" priority="6">
      <dataBar>
        <cfvo type="min"/>
        <cfvo type="max"/>
        <color rgb="FF63C384"/>
      </dataBar>
      <extLst>
        <ext xmlns:x14="http://schemas.microsoft.com/office/spreadsheetml/2009/9/main" uri="{B025F937-C7B1-47D3-B67F-A62EFF666E3E}">
          <x14:id>{30D09251-2FA7-4B7E-85E9-ABDAD91980C4}</x14:id>
        </ext>
      </extLst>
    </cfRule>
  </conditionalFormatting>
  <conditionalFormatting sqref="P46:P56">
    <cfRule type="dataBar" priority="5">
      <dataBar>
        <cfvo type="min"/>
        <cfvo type="max"/>
        <color rgb="FF63C384"/>
      </dataBar>
      <extLst>
        <ext xmlns:x14="http://schemas.microsoft.com/office/spreadsheetml/2009/9/main" uri="{B025F937-C7B1-47D3-B67F-A62EFF666E3E}">
          <x14:id>{E65600D1-8F8D-4141-87C8-7A2A8CE65DAD}</x14:id>
        </ext>
      </extLst>
    </cfRule>
  </conditionalFormatting>
  <conditionalFormatting sqref="Q46:Q56">
    <cfRule type="dataBar" priority="4">
      <dataBar>
        <cfvo type="min"/>
        <cfvo type="max"/>
        <color rgb="FF63C384"/>
      </dataBar>
      <extLst>
        <ext xmlns:x14="http://schemas.microsoft.com/office/spreadsheetml/2009/9/main" uri="{B025F937-C7B1-47D3-B67F-A62EFF666E3E}">
          <x14:id>{2E247247-C6A1-450B-BDAA-5C0A63C33B38}</x14:id>
        </ext>
      </extLst>
    </cfRule>
  </conditionalFormatting>
  <conditionalFormatting sqref="Q46:Q56">
    <cfRule type="dataBar" priority="3">
      <dataBar>
        <cfvo type="min"/>
        <cfvo type="max"/>
        <color rgb="FF63C384"/>
      </dataBar>
      <extLst>
        <ext xmlns:x14="http://schemas.microsoft.com/office/spreadsheetml/2009/9/main" uri="{B025F937-C7B1-47D3-B67F-A62EFF666E3E}">
          <x14:id>{6776C485-D3A6-46BD-855B-F2C2C97676EE}</x14:id>
        </ext>
      </extLst>
    </cfRule>
  </conditionalFormatting>
  <conditionalFormatting sqref="R46:R56">
    <cfRule type="dataBar" priority="2">
      <dataBar>
        <cfvo type="min"/>
        <cfvo type="max"/>
        <color rgb="FF63C384"/>
      </dataBar>
      <extLst>
        <ext xmlns:x14="http://schemas.microsoft.com/office/spreadsheetml/2009/9/main" uri="{B025F937-C7B1-47D3-B67F-A62EFF666E3E}">
          <x14:id>{6020B1AD-769F-4161-97A8-D2FC606CEBC4}</x14:id>
        </ext>
      </extLst>
    </cfRule>
  </conditionalFormatting>
  <conditionalFormatting sqref="R46:R56">
    <cfRule type="dataBar" priority="1">
      <dataBar>
        <cfvo type="min"/>
        <cfvo type="max"/>
        <color rgb="FF63C384"/>
      </dataBar>
      <extLst>
        <ext xmlns:x14="http://schemas.microsoft.com/office/spreadsheetml/2009/9/main" uri="{B025F937-C7B1-47D3-B67F-A62EFF666E3E}">
          <x14:id>{21715EB6-01B6-4099-8D2F-236769E290C3}</x14:id>
        </ext>
      </extLst>
    </cfRule>
  </conditionalFormatting>
  <hyperlinks>
    <hyperlink ref="I42" r:id="rId1" xr:uid="{00000000-0004-0000-0400-000000000000}"/>
  </hyperlinks>
  <pageMargins left="0.25" right="0.25" top="0.75" bottom="0.75" header="0.3" footer="0.3"/>
  <pageSetup scale="35"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75D242A5-831E-4284-AF61-B98A2FC133E7}">
            <x14:dataBar minLength="0" maxLength="100" border="1" negativeBarBorderColorSameAsPositive="0">
              <x14:cfvo type="autoMin"/>
              <x14:cfvo type="autoMax"/>
              <x14:borderColor rgb="FF638EC6"/>
              <x14:negativeFillColor rgb="FFFF0000"/>
              <x14:negativeBorderColor rgb="FFFF0000"/>
              <x14:axisColor rgb="FF000000"/>
            </x14:dataBar>
          </x14:cfRule>
          <xm:sqref>T46:T56</xm:sqref>
        </x14:conditionalFormatting>
        <x14:conditionalFormatting xmlns:xm="http://schemas.microsoft.com/office/excel/2006/main">
          <x14:cfRule type="dataBar" id="{2A863B00-7D85-410B-B97E-352AD05C030F}">
            <x14:dataBar minLength="0" maxLength="100" border="1" negativeBarBorderColorSameAsPositive="0">
              <x14:cfvo type="autoMin"/>
              <x14:cfvo type="autoMax"/>
              <x14:borderColor rgb="FFFFB628"/>
              <x14:negativeFillColor rgb="FFFF0000"/>
              <x14:negativeBorderColor rgb="FFFF0000"/>
              <x14:axisColor rgb="FF000000"/>
            </x14:dataBar>
          </x14:cfRule>
          <xm:sqref>J46:J56</xm:sqref>
        </x14:conditionalFormatting>
        <x14:conditionalFormatting xmlns:xm="http://schemas.microsoft.com/office/excel/2006/main">
          <x14:cfRule type="dataBar" id="{B338D3EE-E43B-4191-A645-3B248EEEBB2A}">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O31:O41</xm:sqref>
        </x14:conditionalFormatting>
        <x14:conditionalFormatting xmlns:xm="http://schemas.microsoft.com/office/excel/2006/main">
          <x14:cfRule type="dataBar" id="{B0E39672-E196-434A-8CC5-986A75291DC5}">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Q31:Q41</xm:sqref>
        </x14:conditionalFormatting>
        <x14:conditionalFormatting xmlns:xm="http://schemas.microsoft.com/office/excel/2006/main">
          <x14:cfRule type="dataBar" id="{F4A7B7AB-A91A-41D7-BC03-47B9A97CDE61}">
            <x14:dataBar minLength="0" maxLength="100" border="1" negativeBarBorderColorSameAsPositive="0">
              <x14:cfvo type="autoMin"/>
              <x14:cfvo type="autoMax"/>
              <x14:borderColor theme="8" tint="0.59999389629810485"/>
              <x14:negativeFillColor rgb="FFFF0000"/>
              <x14:negativeBorderColor rgb="FFFF0000"/>
              <x14:axisColor rgb="FF000000"/>
            </x14:dataBar>
          </x14:cfRule>
          <xm:sqref>M31:M41</xm:sqref>
        </x14:conditionalFormatting>
        <x14:conditionalFormatting xmlns:xm="http://schemas.microsoft.com/office/excel/2006/main">
          <x14:cfRule type="dataBar" id="{A1D9E10D-D043-441E-93CA-C96C7D8B3BA2}">
            <x14:dataBar minLength="0" maxLength="100" border="1" negativeBarBorderColorSameAsPositive="0">
              <x14:cfvo type="autoMin"/>
              <x14:cfvo type="autoMax"/>
              <x14:borderColor rgb="FF63C384"/>
              <x14:negativeFillColor rgb="FFFF0000"/>
              <x14:negativeBorderColor rgb="FFFF0000"/>
              <x14:axisColor rgb="FF000000"/>
            </x14:dataBar>
          </x14:cfRule>
          <xm:sqref>K46:M56</xm:sqref>
        </x14:conditionalFormatting>
        <x14:conditionalFormatting xmlns:xm="http://schemas.microsoft.com/office/excel/2006/main">
          <x14:cfRule type="dataBar" id="{1BF38C1E-2685-44EF-9FB0-5483B746E596}">
            <x14:dataBar minLength="0" maxLength="100" border="1" negativeBarBorderColorSameAsPositive="0">
              <x14:cfvo type="autoMin"/>
              <x14:cfvo type="autoMax"/>
              <x14:borderColor rgb="FF63C384"/>
              <x14:negativeFillColor rgb="FFFF0000"/>
              <x14:negativeBorderColor rgb="FFFF0000"/>
              <x14:axisColor rgb="FF000000"/>
            </x14:dataBar>
          </x14:cfRule>
          <xm:sqref>S46:S56</xm:sqref>
        </x14:conditionalFormatting>
        <x14:conditionalFormatting xmlns:xm="http://schemas.microsoft.com/office/excel/2006/main">
          <x14:cfRule type="dataBar" id="{0766404D-43B6-42A2-81F1-3675606C3CE1}">
            <x14:dataBar minLength="0" maxLength="100" border="1" negativeBarBorderColorSameAsPositive="0">
              <x14:cfvo type="autoMin"/>
              <x14:cfvo type="autoMax"/>
              <x14:borderColor rgb="FF63C384"/>
              <x14:negativeFillColor rgb="FFFF0000"/>
              <x14:negativeBorderColor rgb="FFFF0000"/>
              <x14:axisColor rgb="FF000000"/>
            </x14:dataBar>
          </x14:cfRule>
          <xm:sqref>L46:L56</xm:sqref>
        </x14:conditionalFormatting>
        <x14:conditionalFormatting xmlns:xm="http://schemas.microsoft.com/office/excel/2006/main">
          <x14:cfRule type="dataBar" id="{BD881EA2-061B-487C-A12E-911B3C58A00F}">
            <x14:dataBar minLength="0" maxLength="100" border="1" negativeBarBorderColorSameAsPositive="0">
              <x14:cfvo type="autoMin"/>
              <x14:cfvo type="autoMax"/>
              <x14:borderColor rgb="FF63C384"/>
              <x14:negativeFillColor rgb="FFFF0000"/>
              <x14:negativeBorderColor rgb="FFFF0000"/>
              <x14:axisColor rgb="FF000000"/>
            </x14:dataBar>
          </x14:cfRule>
          <xm:sqref>K46:K56</xm:sqref>
        </x14:conditionalFormatting>
        <x14:conditionalFormatting xmlns:xm="http://schemas.microsoft.com/office/excel/2006/main">
          <x14:cfRule type="dataBar" id="{189ABB5C-2296-47A5-B7B1-81271A88FDCE}">
            <x14:dataBar minLength="0" maxLength="100" border="1" negativeBarBorderColorSameAsPositive="0">
              <x14:cfvo type="autoMin"/>
              <x14:cfvo type="autoMax"/>
              <x14:borderColor rgb="FFD6007B"/>
              <x14:negativeFillColor rgb="FFFF0000"/>
              <x14:negativeBorderColor rgb="FFFF0000"/>
              <x14:axisColor rgb="FF000000"/>
            </x14:dataBar>
          </x14:cfRule>
          <xm:sqref>P62:P72</xm:sqref>
        </x14:conditionalFormatting>
        <x14:conditionalFormatting xmlns:xm="http://schemas.microsoft.com/office/excel/2006/main">
          <x14:cfRule type="dataBar" id="{F525B8FB-D820-4CCD-B5BF-391AC899D764}">
            <x14:dataBar minLength="0" maxLength="100" border="1" negativeBarBorderColorSameAsPositive="0">
              <x14:cfvo type="autoMin"/>
              <x14:cfvo type="autoMax"/>
              <x14:borderColor rgb="FFFF555A"/>
              <x14:negativeFillColor rgb="FFFF0000"/>
              <x14:negativeBorderColor rgb="FFFF0000"/>
              <x14:axisColor rgb="FF000000"/>
            </x14:dataBar>
          </x14:cfRule>
          <xm:sqref>J62:J72</xm:sqref>
        </x14:conditionalFormatting>
        <x14:conditionalFormatting xmlns:xm="http://schemas.microsoft.com/office/excel/2006/main">
          <x14:cfRule type="dataBar" id="{6C7ABB2C-8796-4D85-B5BA-70329463B425}">
            <x14:dataBar minLength="0" maxLength="100" border="1" negativeBarBorderColorSameAsPositive="0">
              <x14:cfvo type="autoMin"/>
              <x14:cfvo type="autoMax"/>
              <x14:borderColor rgb="FFFF555A"/>
              <x14:negativeFillColor rgb="FFFF0000"/>
              <x14:negativeBorderColor rgb="FFFF0000"/>
              <x14:axisColor rgb="FF000000"/>
            </x14:dataBar>
          </x14:cfRule>
          <xm:sqref>K62:K72</xm:sqref>
        </x14:conditionalFormatting>
        <x14:conditionalFormatting xmlns:xm="http://schemas.microsoft.com/office/excel/2006/main">
          <x14:cfRule type="dataBar" id="{1BEC34E9-2E98-4283-9C2A-B5C65E6E46DE}">
            <x14:dataBar minLength="0" maxLength="100" border="1" negativeBarBorderColorSameAsPositive="0">
              <x14:cfvo type="autoMin"/>
              <x14:cfvo type="autoMax"/>
              <x14:borderColor rgb="FFFF555A"/>
              <x14:negativeFillColor rgb="FFFF0000"/>
              <x14:negativeBorderColor rgb="FFFF0000"/>
              <x14:axisColor rgb="FF000000"/>
            </x14:dataBar>
          </x14:cfRule>
          <xm:sqref>L62:L72</xm:sqref>
        </x14:conditionalFormatting>
        <x14:conditionalFormatting xmlns:xm="http://schemas.microsoft.com/office/excel/2006/main">
          <x14:cfRule type="dataBar" id="{C9DEA7CC-7F74-4517-9C28-5A7015DA384E}">
            <x14:dataBar minLength="0" maxLength="100" border="1" negativeBarBorderColorSameAsPositive="0">
              <x14:cfvo type="autoMin"/>
              <x14:cfvo type="autoMax"/>
              <x14:borderColor rgb="FFFF555A"/>
              <x14:negativeFillColor rgb="FFFF0000"/>
              <x14:negativeBorderColor rgb="FFFF0000"/>
              <x14:axisColor rgb="FF000000"/>
            </x14:dataBar>
          </x14:cfRule>
          <xm:sqref>M62:M72</xm:sqref>
        </x14:conditionalFormatting>
        <x14:conditionalFormatting xmlns:xm="http://schemas.microsoft.com/office/excel/2006/main">
          <x14:cfRule type="dataBar" id="{0A30AC97-BD4F-455C-8A2D-F64EA5FFFD82}">
            <x14:dataBar minLength="0" maxLength="100" border="1" negativeBarBorderColorSameAsPositive="0">
              <x14:cfvo type="autoMin"/>
              <x14:cfvo type="autoMax"/>
              <x14:borderColor rgb="FFFF555A"/>
              <x14:negativeFillColor rgb="FFFF0000"/>
              <x14:negativeBorderColor rgb="FFFF0000"/>
              <x14:axisColor rgb="FF000000"/>
            </x14:dataBar>
          </x14:cfRule>
          <xm:sqref>N62:N72</xm:sqref>
        </x14:conditionalFormatting>
        <x14:conditionalFormatting xmlns:xm="http://schemas.microsoft.com/office/excel/2006/main">
          <x14:cfRule type="dataBar" id="{B57408AF-7683-4D29-9E2A-539D6048F062}">
            <x14:dataBar minLength="0" maxLength="100" border="1" negativeBarBorderColorSameAsPositive="0">
              <x14:cfvo type="autoMin"/>
              <x14:cfvo type="autoMax"/>
              <x14:borderColor rgb="FFFF555A"/>
              <x14:negativeFillColor rgb="FFFF0000"/>
              <x14:negativeBorderColor rgb="FFFF0000"/>
              <x14:axisColor rgb="FF000000"/>
            </x14:dataBar>
          </x14:cfRule>
          <xm:sqref>O62:O72</xm:sqref>
        </x14:conditionalFormatting>
        <x14:conditionalFormatting xmlns:xm="http://schemas.microsoft.com/office/excel/2006/main">
          <x14:cfRule type="dataBar" id="{B0A59112-55C0-47FE-9942-B4536BA826C4}">
            <x14:dataBar minLength="0" maxLength="100" border="1" negativeBarBorderColorSameAsPositive="0">
              <x14:cfvo type="autoMin"/>
              <x14:cfvo type="autoMax"/>
              <x14:borderColor rgb="FF63C384"/>
              <x14:negativeFillColor rgb="FFFF0000"/>
              <x14:negativeBorderColor rgb="FFFF0000"/>
              <x14:axisColor rgb="FF000000"/>
            </x14:dataBar>
          </x14:cfRule>
          <xm:sqref>M46:M56</xm:sqref>
        </x14:conditionalFormatting>
        <x14:conditionalFormatting xmlns:xm="http://schemas.microsoft.com/office/excel/2006/main">
          <x14:cfRule type="dataBar" id="{B8BBC5D6-0E32-495A-9369-D24FCDF59EE9}">
            <x14:dataBar minLength="0" maxLength="100" border="1" negativeBarBorderColorSameAsPositive="0">
              <x14:cfvo type="autoMin"/>
              <x14:cfvo type="autoMax"/>
              <x14:borderColor rgb="FF63C384"/>
              <x14:negativeFillColor rgb="FFFF0000"/>
              <x14:negativeBorderColor rgb="FFFF0000"/>
              <x14:axisColor rgb="FF000000"/>
            </x14:dataBar>
          </x14:cfRule>
          <xm:sqref>N46:N56</xm:sqref>
        </x14:conditionalFormatting>
        <x14:conditionalFormatting xmlns:xm="http://schemas.microsoft.com/office/excel/2006/main">
          <x14:cfRule type="dataBar" id="{2F244ED6-F265-472C-A0A2-1E54525BEBC9}">
            <x14:dataBar minLength="0" maxLength="100" border="1" negativeBarBorderColorSameAsPositive="0">
              <x14:cfvo type="autoMin"/>
              <x14:cfvo type="autoMax"/>
              <x14:borderColor rgb="FF63C384"/>
              <x14:negativeFillColor rgb="FFFF0000"/>
              <x14:negativeBorderColor rgb="FFFF0000"/>
              <x14:axisColor rgb="FF000000"/>
            </x14:dataBar>
          </x14:cfRule>
          <xm:sqref>N46:N56</xm:sqref>
        </x14:conditionalFormatting>
        <x14:conditionalFormatting xmlns:xm="http://schemas.microsoft.com/office/excel/2006/main">
          <x14:cfRule type="dataBar" id="{51952876-D061-47B9-8640-355E75E36693}">
            <x14:dataBar minLength="0" maxLength="100" border="1" negativeBarBorderColorSameAsPositive="0">
              <x14:cfvo type="autoMin"/>
              <x14:cfvo type="autoMax"/>
              <x14:borderColor rgb="FF63C384"/>
              <x14:negativeFillColor rgb="FFFF0000"/>
              <x14:negativeBorderColor rgb="FFFF0000"/>
              <x14:axisColor rgb="FF000000"/>
            </x14:dataBar>
          </x14:cfRule>
          <xm:sqref>O46:O56</xm:sqref>
        </x14:conditionalFormatting>
        <x14:conditionalFormatting xmlns:xm="http://schemas.microsoft.com/office/excel/2006/main">
          <x14:cfRule type="dataBar" id="{54D4EBD2-53D2-4926-BC23-E98935D34FEB}">
            <x14:dataBar minLength="0" maxLength="100" border="1" negativeBarBorderColorSameAsPositive="0">
              <x14:cfvo type="autoMin"/>
              <x14:cfvo type="autoMax"/>
              <x14:borderColor rgb="FF63C384"/>
              <x14:negativeFillColor rgb="FFFF0000"/>
              <x14:negativeBorderColor rgb="FFFF0000"/>
              <x14:axisColor rgb="FF000000"/>
            </x14:dataBar>
          </x14:cfRule>
          <xm:sqref>O46:O56</xm:sqref>
        </x14:conditionalFormatting>
        <x14:conditionalFormatting xmlns:xm="http://schemas.microsoft.com/office/excel/2006/main">
          <x14:cfRule type="dataBar" id="{30D09251-2FA7-4B7E-85E9-ABDAD91980C4}">
            <x14:dataBar minLength="0" maxLength="100" border="1" negativeBarBorderColorSameAsPositive="0">
              <x14:cfvo type="autoMin"/>
              <x14:cfvo type="autoMax"/>
              <x14:borderColor rgb="FF63C384"/>
              <x14:negativeFillColor rgb="FFFF0000"/>
              <x14:negativeBorderColor rgb="FFFF0000"/>
              <x14:axisColor rgb="FF000000"/>
            </x14:dataBar>
          </x14:cfRule>
          <xm:sqref>P46:P56</xm:sqref>
        </x14:conditionalFormatting>
        <x14:conditionalFormatting xmlns:xm="http://schemas.microsoft.com/office/excel/2006/main">
          <x14:cfRule type="dataBar" id="{E65600D1-8F8D-4141-87C8-7A2A8CE65DAD}">
            <x14:dataBar minLength="0" maxLength="100" border="1" negativeBarBorderColorSameAsPositive="0">
              <x14:cfvo type="autoMin"/>
              <x14:cfvo type="autoMax"/>
              <x14:borderColor rgb="FF63C384"/>
              <x14:negativeFillColor rgb="FFFF0000"/>
              <x14:negativeBorderColor rgb="FFFF0000"/>
              <x14:axisColor rgb="FF000000"/>
            </x14:dataBar>
          </x14:cfRule>
          <xm:sqref>P46:P56</xm:sqref>
        </x14:conditionalFormatting>
        <x14:conditionalFormatting xmlns:xm="http://schemas.microsoft.com/office/excel/2006/main">
          <x14:cfRule type="dataBar" id="{2E247247-C6A1-450B-BDAA-5C0A63C33B38}">
            <x14:dataBar minLength="0" maxLength="100" border="1" negativeBarBorderColorSameAsPositive="0">
              <x14:cfvo type="autoMin"/>
              <x14:cfvo type="autoMax"/>
              <x14:borderColor rgb="FF63C384"/>
              <x14:negativeFillColor rgb="FFFF0000"/>
              <x14:negativeBorderColor rgb="FFFF0000"/>
              <x14:axisColor rgb="FF000000"/>
            </x14:dataBar>
          </x14:cfRule>
          <xm:sqref>Q46:Q56</xm:sqref>
        </x14:conditionalFormatting>
        <x14:conditionalFormatting xmlns:xm="http://schemas.microsoft.com/office/excel/2006/main">
          <x14:cfRule type="dataBar" id="{6776C485-D3A6-46BD-855B-F2C2C97676EE}">
            <x14:dataBar minLength="0" maxLength="100" border="1" negativeBarBorderColorSameAsPositive="0">
              <x14:cfvo type="autoMin"/>
              <x14:cfvo type="autoMax"/>
              <x14:borderColor rgb="FF63C384"/>
              <x14:negativeFillColor rgb="FFFF0000"/>
              <x14:negativeBorderColor rgb="FFFF0000"/>
              <x14:axisColor rgb="FF000000"/>
            </x14:dataBar>
          </x14:cfRule>
          <xm:sqref>Q46:Q56</xm:sqref>
        </x14:conditionalFormatting>
        <x14:conditionalFormatting xmlns:xm="http://schemas.microsoft.com/office/excel/2006/main">
          <x14:cfRule type="dataBar" id="{6020B1AD-769F-4161-97A8-D2FC606CEBC4}">
            <x14:dataBar minLength="0" maxLength="100" border="1" negativeBarBorderColorSameAsPositive="0">
              <x14:cfvo type="autoMin"/>
              <x14:cfvo type="autoMax"/>
              <x14:borderColor rgb="FF63C384"/>
              <x14:negativeFillColor rgb="FFFF0000"/>
              <x14:negativeBorderColor rgb="FFFF0000"/>
              <x14:axisColor rgb="FF000000"/>
            </x14:dataBar>
          </x14:cfRule>
          <xm:sqref>R46:R56</xm:sqref>
        </x14:conditionalFormatting>
        <x14:conditionalFormatting xmlns:xm="http://schemas.microsoft.com/office/excel/2006/main">
          <x14:cfRule type="dataBar" id="{21715EB6-01B6-4099-8D2F-236769E290C3}">
            <x14:dataBar minLength="0" maxLength="100" border="1" negativeBarBorderColorSameAsPositive="0">
              <x14:cfvo type="autoMin"/>
              <x14:cfvo type="autoMax"/>
              <x14:borderColor rgb="FF63C384"/>
              <x14:negativeFillColor rgb="FFFF0000"/>
              <x14:negativeBorderColor rgb="FFFF0000"/>
              <x14:axisColor rgb="FF000000"/>
            </x14:dataBar>
          </x14:cfRule>
          <xm:sqref>R46:R56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B1:T42"/>
  <sheetViews>
    <sheetView showGridLines="0" zoomScale="70" zoomScaleNormal="70" workbookViewId="0">
      <selection activeCell="I30" sqref="I30:I40"/>
    </sheetView>
  </sheetViews>
  <sheetFormatPr defaultRowHeight="14.25" x14ac:dyDescent="0.2"/>
  <cols>
    <col min="1" max="1" width="3.375" customWidth="1"/>
    <col min="2" max="4" width="18.625" customWidth="1"/>
    <col min="5" max="5" width="15.5" customWidth="1"/>
    <col min="6" max="6" width="13" customWidth="1"/>
    <col min="7" max="7" width="14.375" customWidth="1"/>
    <col min="8" max="8" width="4.625" customWidth="1"/>
    <col min="9" max="9" width="11.625" customWidth="1"/>
    <col min="10" max="10" width="15" customWidth="1"/>
    <col min="11" max="11" width="15.875" customWidth="1"/>
    <col min="12" max="12" width="18.625" customWidth="1"/>
    <col min="13" max="13" width="13.875" customWidth="1"/>
    <col min="14" max="14" width="21.125" customWidth="1"/>
    <col min="15" max="15" width="20.5" customWidth="1"/>
    <col min="16" max="16" width="20.125" customWidth="1"/>
    <col min="17" max="17" width="3.125" customWidth="1"/>
    <col min="18" max="19" width="16.625" customWidth="1"/>
    <col min="20" max="20" width="15.125" customWidth="1"/>
    <col min="21" max="22" width="13.125" customWidth="1"/>
  </cols>
  <sheetData>
    <row r="1" spans="2:13" ht="21" thickBot="1" x14ac:dyDescent="0.35">
      <c r="B1" s="36" t="s">
        <v>131</v>
      </c>
      <c r="C1" s="4"/>
      <c r="D1" s="4"/>
      <c r="E1" s="3"/>
      <c r="F1" s="3"/>
      <c r="G1" s="3"/>
      <c r="H1" s="3"/>
      <c r="I1" s="3"/>
      <c r="J1" s="3"/>
      <c r="K1" s="3"/>
    </row>
    <row r="2" spans="2:13" ht="9" customHeight="1" thickTop="1" thickBot="1" x14ac:dyDescent="0.3">
      <c r="B2" s="6"/>
      <c r="C2" s="6"/>
      <c r="D2" s="6"/>
      <c r="E2" s="7"/>
      <c r="F2" s="7"/>
      <c r="G2" s="7"/>
      <c r="H2" s="7"/>
      <c r="I2" s="7"/>
      <c r="J2" s="7"/>
      <c r="K2" s="7"/>
      <c r="L2" s="7"/>
      <c r="M2" s="7"/>
    </row>
    <row r="3" spans="2:13" ht="25.5" customHeight="1" thickBot="1" x14ac:dyDescent="0.25">
      <c r="B3" s="49" t="s">
        <v>5</v>
      </c>
      <c r="C3" s="50" t="s">
        <v>70</v>
      </c>
      <c r="D3" s="51" t="s">
        <v>37</v>
      </c>
      <c r="E3" s="3"/>
      <c r="F3" s="3"/>
      <c r="G3" s="3"/>
      <c r="H3" s="3"/>
      <c r="I3" s="3"/>
      <c r="J3" s="3"/>
      <c r="K3" s="3"/>
      <c r="L3" s="3"/>
      <c r="M3" s="3"/>
    </row>
    <row r="4" spans="2:13" ht="15" x14ac:dyDescent="0.25">
      <c r="B4" s="4"/>
      <c r="C4" s="4"/>
      <c r="D4" s="4"/>
      <c r="E4" s="3"/>
      <c r="F4" s="3"/>
      <c r="G4" s="3"/>
      <c r="H4" s="3"/>
      <c r="I4" s="3"/>
      <c r="J4" s="3"/>
      <c r="K4" s="3"/>
    </row>
    <row r="5" spans="2:13" ht="15" x14ac:dyDescent="0.25">
      <c r="B5" s="4"/>
      <c r="C5" s="4"/>
      <c r="D5" s="4"/>
      <c r="E5" s="3"/>
      <c r="F5" s="3"/>
      <c r="G5" s="3"/>
      <c r="H5" s="3"/>
      <c r="I5" s="3"/>
      <c r="J5" s="3"/>
      <c r="K5" s="3"/>
    </row>
    <row r="6" spans="2:13" ht="15" x14ac:dyDescent="0.25">
      <c r="B6" s="4"/>
      <c r="C6" s="4"/>
      <c r="D6" s="4"/>
      <c r="E6" s="3"/>
      <c r="F6" s="3"/>
      <c r="G6" s="3"/>
      <c r="H6" s="3"/>
      <c r="I6" s="3"/>
      <c r="J6" s="3"/>
      <c r="K6" s="3"/>
    </row>
    <row r="7" spans="2:13" ht="15" x14ac:dyDescent="0.25">
      <c r="B7" s="4"/>
      <c r="C7" s="4"/>
      <c r="D7" s="4"/>
      <c r="E7" s="3"/>
      <c r="F7" s="3"/>
      <c r="G7" s="3"/>
      <c r="H7" s="3"/>
      <c r="I7" s="3"/>
      <c r="J7" s="3"/>
      <c r="K7" s="3"/>
    </row>
    <row r="8" spans="2:13" ht="15" x14ac:dyDescent="0.25">
      <c r="B8" s="4"/>
      <c r="C8" s="4"/>
      <c r="D8" s="4"/>
      <c r="E8" s="3"/>
      <c r="F8" s="3"/>
      <c r="G8" s="3"/>
      <c r="H8" s="3"/>
      <c r="I8" s="3"/>
      <c r="J8" s="3"/>
      <c r="K8" s="3"/>
    </row>
    <row r="9" spans="2:13" ht="15" x14ac:dyDescent="0.25">
      <c r="B9" s="4"/>
      <c r="C9" s="4"/>
      <c r="D9" s="4"/>
      <c r="E9" s="3"/>
      <c r="F9" s="3"/>
      <c r="G9" s="3"/>
      <c r="H9" s="3"/>
      <c r="I9" s="3"/>
      <c r="J9" s="3"/>
      <c r="K9" s="3"/>
    </row>
    <row r="10" spans="2:13" ht="15" x14ac:dyDescent="0.25">
      <c r="B10" s="4"/>
      <c r="C10" s="4"/>
      <c r="D10" s="4"/>
      <c r="E10" s="3"/>
      <c r="F10" s="3"/>
      <c r="G10" s="3"/>
      <c r="H10" s="3"/>
      <c r="I10" s="3"/>
      <c r="J10" s="3"/>
      <c r="K10" s="3"/>
    </row>
    <row r="11" spans="2:13" ht="15" x14ac:dyDescent="0.25">
      <c r="B11" s="4"/>
      <c r="C11" s="4"/>
      <c r="D11" s="4"/>
      <c r="E11" s="3"/>
      <c r="F11" s="3"/>
      <c r="G11" s="3"/>
      <c r="H11" s="3"/>
      <c r="I11" s="3"/>
      <c r="J11" s="3"/>
      <c r="K11" s="3"/>
    </row>
    <row r="12" spans="2:13" ht="15" x14ac:dyDescent="0.25">
      <c r="B12" s="4"/>
      <c r="C12" s="4"/>
      <c r="D12" s="4"/>
      <c r="E12" s="3"/>
      <c r="F12" s="3"/>
      <c r="G12" s="3"/>
      <c r="H12" s="3"/>
      <c r="I12" s="3"/>
      <c r="J12" s="3"/>
      <c r="K12" s="3"/>
    </row>
    <row r="13" spans="2:13" ht="15" x14ac:dyDescent="0.25">
      <c r="B13" s="4"/>
      <c r="C13" s="4"/>
      <c r="D13" s="4"/>
      <c r="E13" s="3"/>
      <c r="F13" s="3"/>
      <c r="G13" s="3"/>
      <c r="H13" s="3"/>
      <c r="I13" s="3"/>
      <c r="J13" s="3"/>
      <c r="K13" s="3"/>
    </row>
    <row r="14" spans="2:13" ht="15" x14ac:dyDescent="0.25">
      <c r="B14" s="4"/>
      <c r="C14" s="4"/>
      <c r="D14" s="4"/>
      <c r="E14" s="3"/>
      <c r="F14" s="3"/>
      <c r="G14" s="3"/>
      <c r="H14" s="3"/>
      <c r="I14" s="3"/>
      <c r="J14" s="3"/>
      <c r="K14" s="3"/>
    </row>
    <row r="15" spans="2:13" ht="15" x14ac:dyDescent="0.25">
      <c r="B15" s="4"/>
      <c r="C15" s="4"/>
      <c r="D15" s="4"/>
      <c r="E15" s="3"/>
      <c r="F15" s="3"/>
      <c r="G15" s="3"/>
      <c r="H15" s="3"/>
      <c r="I15" s="3"/>
      <c r="J15" s="3"/>
      <c r="K15" s="3"/>
    </row>
    <row r="16" spans="2:13" ht="15" x14ac:dyDescent="0.25">
      <c r="B16" s="4"/>
      <c r="C16" s="4"/>
      <c r="D16" s="4"/>
      <c r="E16" s="3"/>
      <c r="F16" s="3"/>
      <c r="G16" s="3"/>
      <c r="H16" s="3"/>
      <c r="I16" s="3"/>
      <c r="J16" s="3"/>
      <c r="K16" s="3"/>
    </row>
    <row r="17" spans="2:20" ht="15" x14ac:dyDescent="0.25">
      <c r="B17" s="4"/>
      <c r="C17" s="4"/>
      <c r="D17" s="4"/>
      <c r="E17" s="3"/>
      <c r="F17" s="3"/>
      <c r="G17" s="3"/>
      <c r="H17" s="3"/>
      <c r="I17" s="3"/>
      <c r="J17" s="3"/>
      <c r="K17" s="3"/>
    </row>
    <row r="18" spans="2:20" ht="15" x14ac:dyDescent="0.25">
      <c r="B18" s="4"/>
      <c r="C18" s="4"/>
      <c r="D18" s="4"/>
      <c r="E18" s="3"/>
      <c r="F18" s="3"/>
      <c r="G18" s="3"/>
      <c r="H18" s="3"/>
      <c r="I18" s="3"/>
      <c r="J18" s="3"/>
      <c r="K18" s="3"/>
    </row>
    <row r="19" spans="2:20" ht="15" x14ac:dyDescent="0.25">
      <c r="B19" s="4"/>
      <c r="C19" s="4"/>
      <c r="D19" s="4"/>
      <c r="E19" s="3"/>
      <c r="F19" s="3"/>
      <c r="G19" s="3"/>
      <c r="H19" s="3"/>
      <c r="I19" s="3"/>
      <c r="J19" s="3"/>
      <c r="K19" s="3"/>
    </row>
    <row r="20" spans="2:20" ht="15" x14ac:dyDescent="0.25">
      <c r="B20" s="4"/>
      <c r="C20" s="4"/>
      <c r="D20" s="4"/>
      <c r="E20" s="3"/>
      <c r="F20" s="3"/>
      <c r="G20" s="3"/>
      <c r="H20" s="3"/>
      <c r="I20" s="3"/>
      <c r="J20" s="3"/>
      <c r="K20" s="3"/>
    </row>
    <row r="21" spans="2:20" ht="15" x14ac:dyDescent="0.25">
      <c r="B21" s="4"/>
      <c r="C21" s="4"/>
      <c r="D21" s="4"/>
      <c r="E21" s="3"/>
      <c r="F21" s="3"/>
      <c r="G21" s="3"/>
      <c r="H21" s="3"/>
      <c r="I21" s="3"/>
      <c r="J21" s="3"/>
      <c r="K21" s="3"/>
      <c r="T21" s="40"/>
    </row>
    <row r="22" spans="2:20" ht="15" x14ac:dyDescent="0.25">
      <c r="B22" s="4"/>
      <c r="C22" s="4"/>
      <c r="D22" s="4"/>
      <c r="E22" s="3"/>
      <c r="F22" s="3"/>
      <c r="G22" s="3"/>
      <c r="H22" s="3"/>
      <c r="I22" s="3"/>
      <c r="J22" s="3"/>
      <c r="K22" s="3"/>
    </row>
    <row r="23" spans="2:20" ht="15" x14ac:dyDescent="0.25">
      <c r="B23" s="4"/>
      <c r="C23" s="4"/>
      <c r="D23" s="4"/>
      <c r="E23" s="3"/>
      <c r="F23" s="3"/>
      <c r="G23" s="3"/>
      <c r="H23" s="3"/>
      <c r="I23" s="3"/>
      <c r="J23" s="3"/>
      <c r="K23" s="3"/>
    </row>
    <row r="24" spans="2:20" ht="15" x14ac:dyDescent="0.25">
      <c r="B24" s="4"/>
      <c r="C24" s="4"/>
      <c r="D24" s="4"/>
      <c r="E24" s="3"/>
      <c r="F24" s="3"/>
      <c r="G24" s="3"/>
      <c r="H24" s="3"/>
      <c r="I24" s="3"/>
      <c r="J24" s="3"/>
      <c r="K24" s="3"/>
    </row>
    <row r="25" spans="2:20" ht="15" x14ac:dyDescent="0.25">
      <c r="B25" s="4"/>
      <c r="C25" s="4"/>
      <c r="D25" s="4"/>
      <c r="E25" s="3"/>
      <c r="F25" s="3"/>
      <c r="G25" s="3"/>
      <c r="H25" s="3"/>
      <c r="I25" s="3"/>
      <c r="J25" s="3"/>
      <c r="K25" s="3"/>
    </row>
    <row r="26" spans="2:20" ht="15" x14ac:dyDescent="0.25">
      <c r="B26" s="4"/>
      <c r="C26" s="4"/>
      <c r="D26" s="4"/>
      <c r="E26" s="3"/>
      <c r="F26" s="3"/>
      <c r="G26" s="3"/>
      <c r="H26" s="3"/>
      <c r="I26" s="3"/>
      <c r="J26" s="3"/>
      <c r="K26" s="3"/>
    </row>
    <row r="28" spans="2:20" ht="18" x14ac:dyDescent="0.25">
      <c r="I28" s="41"/>
      <c r="J28" s="39"/>
      <c r="K28" s="39"/>
      <c r="L28" s="39"/>
      <c r="M28" s="39"/>
      <c r="N28" s="39"/>
      <c r="O28" s="39"/>
      <c r="P28" s="39"/>
      <c r="Q28" s="39"/>
    </row>
    <row r="29" spans="2:20" ht="36.75" customHeight="1" x14ac:dyDescent="0.2">
      <c r="I29" s="145" t="s">
        <v>0</v>
      </c>
      <c r="J29" s="145" t="s">
        <v>30</v>
      </c>
      <c r="K29" s="173" t="s">
        <v>31</v>
      </c>
      <c r="L29" s="145" t="s">
        <v>34</v>
      </c>
      <c r="M29" s="181" t="s">
        <v>67</v>
      </c>
      <c r="N29" s="145" t="s">
        <v>73</v>
      </c>
      <c r="O29" s="182" t="s">
        <v>74</v>
      </c>
      <c r="P29" s="182" t="s">
        <v>71</v>
      </c>
    </row>
    <row r="30" spans="2:20" ht="24.95" customHeight="1" x14ac:dyDescent="0.2">
      <c r="I30" s="172" t="s">
        <v>212</v>
      </c>
      <c r="J30" s="126"/>
      <c r="K30" s="183"/>
      <c r="L30" s="184">
        <f>J30+K30</f>
        <v>0</v>
      </c>
      <c r="M30" s="185"/>
      <c r="N30" s="184">
        <f t="shared" ref="N30:N40" si="0">M30*L30</f>
        <v>0</v>
      </c>
      <c r="O30" s="142">
        <v>0</v>
      </c>
      <c r="P30" s="142" t="e">
        <f>N30/'1 - Net Operating Revenues'!R33</f>
        <v>#DIV/0!</v>
      </c>
    </row>
    <row r="31" spans="2:20" ht="24.95" customHeight="1" x14ac:dyDescent="0.2">
      <c r="I31" s="172" t="s">
        <v>212</v>
      </c>
      <c r="J31" s="126"/>
      <c r="K31" s="183"/>
      <c r="L31" s="184">
        <f t="shared" ref="L31:L40" si="1">J31+K31</f>
        <v>0</v>
      </c>
      <c r="M31" s="170"/>
      <c r="N31" s="184">
        <f t="shared" si="0"/>
        <v>0</v>
      </c>
      <c r="O31" s="142" t="e">
        <f>N31/N30-1</f>
        <v>#DIV/0!</v>
      </c>
      <c r="P31" s="142" t="e">
        <f>N31/'1 - Net Operating Revenues'!R34</f>
        <v>#DIV/0!</v>
      </c>
    </row>
    <row r="32" spans="2:20" ht="24.95" customHeight="1" x14ac:dyDescent="0.2">
      <c r="I32" s="172" t="s">
        <v>212</v>
      </c>
      <c r="J32" s="126"/>
      <c r="K32" s="183"/>
      <c r="L32" s="184">
        <f t="shared" si="1"/>
        <v>0</v>
      </c>
      <c r="M32" s="170"/>
      <c r="N32" s="184">
        <f t="shared" si="0"/>
        <v>0</v>
      </c>
      <c r="O32" s="142" t="e">
        <f t="shared" ref="O32:O40" si="2">N32/N31-1</f>
        <v>#DIV/0!</v>
      </c>
      <c r="P32" s="142" t="e">
        <f>N32/'1 - Net Operating Revenues'!R35</f>
        <v>#DIV/0!</v>
      </c>
    </row>
    <row r="33" spans="2:16" ht="24.95" customHeight="1" x14ac:dyDescent="0.2">
      <c r="I33" s="172" t="s">
        <v>212</v>
      </c>
      <c r="J33" s="126"/>
      <c r="K33" s="183"/>
      <c r="L33" s="184">
        <f t="shared" si="1"/>
        <v>0</v>
      </c>
      <c r="M33" s="170"/>
      <c r="N33" s="184">
        <f t="shared" si="0"/>
        <v>0</v>
      </c>
      <c r="O33" s="142" t="e">
        <f t="shared" si="2"/>
        <v>#DIV/0!</v>
      </c>
      <c r="P33" s="142" t="e">
        <f>N33/'1 - Net Operating Revenues'!R36</f>
        <v>#DIV/0!</v>
      </c>
    </row>
    <row r="34" spans="2:16" ht="24.95" customHeight="1" x14ac:dyDescent="0.2">
      <c r="I34" s="172" t="s">
        <v>212</v>
      </c>
      <c r="J34" s="126"/>
      <c r="K34" s="183"/>
      <c r="L34" s="184">
        <f t="shared" si="1"/>
        <v>0</v>
      </c>
      <c r="M34" s="170"/>
      <c r="N34" s="184">
        <f t="shared" si="0"/>
        <v>0</v>
      </c>
      <c r="O34" s="142" t="e">
        <f t="shared" si="2"/>
        <v>#DIV/0!</v>
      </c>
      <c r="P34" s="142" t="e">
        <f>N34/'1 - Net Operating Revenues'!R37</f>
        <v>#DIV/0!</v>
      </c>
    </row>
    <row r="35" spans="2:16" ht="24.95" customHeight="1" x14ac:dyDescent="0.2">
      <c r="I35" s="172" t="s">
        <v>212</v>
      </c>
      <c r="J35" s="126"/>
      <c r="K35" s="183"/>
      <c r="L35" s="184">
        <f t="shared" si="1"/>
        <v>0</v>
      </c>
      <c r="M35" s="170"/>
      <c r="N35" s="184">
        <f t="shared" si="0"/>
        <v>0</v>
      </c>
      <c r="O35" s="142" t="e">
        <f t="shared" si="2"/>
        <v>#DIV/0!</v>
      </c>
      <c r="P35" s="142" t="e">
        <f>N35/'1 - Net Operating Revenues'!R38</f>
        <v>#DIV/0!</v>
      </c>
    </row>
    <row r="36" spans="2:16" ht="24.95" customHeight="1" x14ac:dyDescent="0.2">
      <c r="I36" s="172" t="s">
        <v>212</v>
      </c>
      <c r="J36" s="126"/>
      <c r="K36" s="183"/>
      <c r="L36" s="184">
        <f t="shared" si="1"/>
        <v>0</v>
      </c>
      <c r="M36" s="170"/>
      <c r="N36" s="184">
        <f t="shared" si="0"/>
        <v>0</v>
      </c>
      <c r="O36" s="142" t="e">
        <f t="shared" si="2"/>
        <v>#DIV/0!</v>
      </c>
      <c r="P36" s="142" t="e">
        <f>N36/'1 - Net Operating Revenues'!R39</f>
        <v>#DIV/0!</v>
      </c>
    </row>
    <row r="37" spans="2:16" ht="24.95" customHeight="1" x14ac:dyDescent="0.2">
      <c r="I37" s="172" t="s">
        <v>212</v>
      </c>
      <c r="J37" s="126"/>
      <c r="K37" s="183"/>
      <c r="L37" s="184">
        <f t="shared" si="1"/>
        <v>0</v>
      </c>
      <c r="M37" s="170"/>
      <c r="N37" s="184">
        <f t="shared" si="0"/>
        <v>0</v>
      </c>
      <c r="O37" s="142" t="e">
        <f t="shared" si="2"/>
        <v>#DIV/0!</v>
      </c>
      <c r="P37" s="142" t="e">
        <f>N37/'1 - Net Operating Revenues'!R40</f>
        <v>#DIV/0!</v>
      </c>
    </row>
    <row r="38" spans="2:16" ht="24.95" customHeight="1" x14ac:dyDescent="0.2">
      <c r="I38" s="172" t="s">
        <v>212</v>
      </c>
      <c r="J38" s="126"/>
      <c r="K38" s="183"/>
      <c r="L38" s="184">
        <f t="shared" si="1"/>
        <v>0</v>
      </c>
      <c r="M38" s="170"/>
      <c r="N38" s="184">
        <f t="shared" si="0"/>
        <v>0</v>
      </c>
      <c r="O38" s="142" t="e">
        <f t="shared" si="2"/>
        <v>#DIV/0!</v>
      </c>
      <c r="P38" s="142" t="e">
        <f>N38/'1 - Net Operating Revenues'!R41</f>
        <v>#DIV/0!</v>
      </c>
    </row>
    <row r="39" spans="2:16" ht="24.95" customHeight="1" x14ac:dyDescent="0.2">
      <c r="I39" s="172" t="s">
        <v>212</v>
      </c>
      <c r="J39" s="126"/>
      <c r="K39" s="183"/>
      <c r="L39" s="184">
        <f t="shared" si="1"/>
        <v>0</v>
      </c>
      <c r="M39" s="170"/>
      <c r="N39" s="184">
        <f t="shared" si="0"/>
        <v>0</v>
      </c>
      <c r="O39" s="142" t="e">
        <f t="shared" si="2"/>
        <v>#DIV/0!</v>
      </c>
      <c r="P39" s="142" t="e">
        <f>N39/'1 - Net Operating Revenues'!R42</f>
        <v>#DIV/0!</v>
      </c>
    </row>
    <row r="40" spans="2:16" ht="24.95" customHeight="1" x14ac:dyDescent="0.25">
      <c r="B40" s="4"/>
      <c r="C40" s="4"/>
      <c r="D40" s="4"/>
      <c r="E40" s="3"/>
      <c r="F40" s="3"/>
      <c r="G40" s="3"/>
      <c r="I40" s="172" t="s">
        <v>212</v>
      </c>
      <c r="J40" s="126"/>
      <c r="K40" s="183"/>
      <c r="L40" s="184">
        <f t="shared" si="1"/>
        <v>0</v>
      </c>
      <c r="M40" s="170"/>
      <c r="N40" s="184">
        <f t="shared" si="0"/>
        <v>0</v>
      </c>
      <c r="O40" s="142" t="e">
        <f t="shared" si="2"/>
        <v>#DIV/0!</v>
      </c>
      <c r="P40" s="142" t="e">
        <f>N40/'1 - Net Operating Revenues'!R43</f>
        <v>#DIV/0!</v>
      </c>
    </row>
    <row r="41" spans="2:16" ht="15" x14ac:dyDescent="0.25">
      <c r="B41" s="4"/>
      <c r="C41" s="4"/>
      <c r="D41" s="4"/>
      <c r="E41" s="3"/>
      <c r="F41" s="3"/>
      <c r="G41" s="3"/>
      <c r="I41" s="179" t="s">
        <v>136</v>
      </c>
      <c r="J41" s="107"/>
      <c r="K41" s="107"/>
      <c r="L41" s="107"/>
      <c r="M41" s="57"/>
      <c r="N41" s="57"/>
      <c r="O41" s="57"/>
      <c r="P41" s="57"/>
    </row>
    <row r="42" spans="2:16" ht="19.5" customHeight="1" x14ac:dyDescent="0.25">
      <c r="B42" s="4"/>
      <c r="C42" s="4"/>
      <c r="D42" s="4"/>
      <c r="E42" s="3"/>
      <c r="F42" s="3"/>
      <c r="G42" s="3"/>
      <c r="I42" s="3"/>
    </row>
  </sheetData>
  <conditionalFormatting sqref="N30:N40">
    <cfRule type="dataBar" priority="7">
      <dataBar>
        <cfvo type="min"/>
        <cfvo type="max"/>
        <color rgb="FF638EC6"/>
      </dataBar>
      <extLst>
        <ext xmlns:x14="http://schemas.microsoft.com/office/spreadsheetml/2009/9/main" uri="{B025F937-C7B1-47D3-B67F-A62EFF666E3E}">
          <x14:id>{2A92C3BC-1F93-47C4-BC8E-346A1B3EA4DF}</x14:id>
        </ext>
      </extLst>
    </cfRule>
  </conditionalFormatting>
  <conditionalFormatting sqref="P30:P40">
    <cfRule type="dataBar" priority="6">
      <dataBar>
        <cfvo type="min"/>
        <cfvo type="max"/>
        <color rgb="FF008AEF"/>
      </dataBar>
      <extLst>
        <ext xmlns:x14="http://schemas.microsoft.com/office/spreadsheetml/2009/9/main" uri="{B025F937-C7B1-47D3-B67F-A62EFF666E3E}">
          <x14:id>{D76BEB5B-973F-45A6-8C87-B87393D66165}</x14:id>
        </ext>
      </extLst>
    </cfRule>
  </conditionalFormatting>
  <conditionalFormatting sqref="O30:O40">
    <cfRule type="dataBar" priority="5">
      <dataBar>
        <cfvo type="min"/>
        <cfvo type="max"/>
        <color rgb="FF63C384"/>
      </dataBar>
      <extLst>
        <ext xmlns:x14="http://schemas.microsoft.com/office/spreadsheetml/2009/9/main" uri="{B025F937-C7B1-47D3-B67F-A62EFF666E3E}">
          <x14:id>{B4EE7094-F9F4-44C3-BC1C-60E34A571841}</x14:id>
        </ext>
      </extLst>
    </cfRule>
  </conditionalFormatting>
  <conditionalFormatting sqref="L30:L40">
    <cfRule type="dataBar" priority="1">
      <dataBar>
        <cfvo type="min"/>
        <cfvo type="max"/>
        <color theme="8" tint="0.39997558519241921"/>
      </dataBar>
      <extLst>
        <ext xmlns:x14="http://schemas.microsoft.com/office/spreadsheetml/2009/9/main" uri="{B025F937-C7B1-47D3-B67F-A62EFF666E3E}">
          <x14:id>{F2FC54C8-1A45-48CB-9BD5-BB9EC24F12E7}</x14:id>
        </ext>
      </extLst>
    </cfRule>
  </conditionalFormatting>
  <pageMargins left="0.25" right="0.25" top="0.75" bottom="0.75" header="0.3" footer="0.3"/>
  <pageSetup scale="31"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2A92C3BC-1F93-47C4-BC8E-346A1B3EA4DF}">
            <x14:dataBar minLength="0" maxLength="100" border="1" negativeBarBorderColorSameAsPositive="0">
              <x14:cfvo type="autoMin"/>
              <x14:cfvo type="autoMax"/>
              <x14:borderColor rgb="FF638EC6"/>
              <x14:negativeFillColor rgb="FFFF0000"/>
              <x14:negativeBorderColor rgb="FFFF0000"/>
              <x14:axisColor rgb="FF000000"/>
            </x14:dataBar>
          </x14:cfRule>
          <xm:sqref>N30:N40</xm:sqref>
        </x14:conditionalFormatting>
        <x14:conditionalFormatting xmlns:xm="http://schemas.microsoft.com/office/excel/2006/main">
          <x14:cfRule type="dataBar" id="{D76BEB5B-973F-45A6-8C87-B87393D66165}">
            <x14:dataBar minLength="0" maxLength="100" border="1" negativeBarBorderColorSameAsPositive="0">
              <x14:cfvo type="autoMin"/>
              <x14:cfvo type="autoMax"/>
              <x14:borderColor rgb="FF008AEF"/>
              <x14:negativeFillColor rgb="FFFF0000"/>
              <x14:negativeBorderColor rgb="FFFF0000"/>
              <x14:axisColor rgb="FF000000"/>
            </x14:dataBar>
          </x14:cfRule>
          <xm:sqref>P30:P40</xm:sqref>
        </x14:conditionalFormatting>
        <x14:conditionalFormatting xmlns:xm="http://schemas.microsoft.com/office/excel/2006/main">
          <x14:cfRule type="dataBar" id="{B4EE7094-F9F4-44C3-BC1C-60E34A571841}">
            <x14:dataBar minLength="0" maxLength="100" border="1" negativeBarBorderColorSameAsPositive="0">
              <x14:cfvo type="autoMin"/>
              <x14:cfvo type="autoMax"/>
              <x14:borderColor rgb="FF63C384"/>
              <x14:negativeFillColor rgb="FFFF0000"/>
              <x14:negativeBorderColor rgb="FFFF0000"/>
              <x14:axisColor rgb="FF000000"/>
            </x14:dataBar>
          </x14:cfRule>
          <xm:sqref>O30:O40</xm:sqref>
        </x14:conditionalFormatting>
        <x14:conditionalFormatting xmlns:xm="http://schemas.microsoft.com/office/excel/2006/main">
          <x14:cfRule type="dataBar" id="{F2FC54C8-1A45-48CB-9BD5-BB9EC24F12E7}">
            <x14:dataBar minLength="0" maxLength="100" border="1" negativeBarBorderColorSameAsPositive="0">
              <x14:cfvo type="autoMin"/>
              <x14:cfvo type="autoMax"/>
              <x14:borderColor theme="8" tint="0.59999389629810485"/>
              <x14:negativeFillColor rgb="FFFF0000"/>
              <x14:negativeBorderColor rgb="FFFF0000"/>
              <x14:axisColor rgb="FF000000"/>
            </x14:dataBar>
          </x14:cfRule>
          <xm:sqref>L30:L40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79"/>
  <sheetViews>
    <sheetView showGridLines="0" zoomScale="70" zoomScaleNormal="70" workbookViewId="0">
      <selection activeCell="J46" sqref="J46:J56"/>
    </sheetView>
  </sheetViews>
  <sheetFormatPr defaultRowHeight="14.25" x14ac:dyDescent="0.2"/>
  <cols>
    <col min="1" max="1" width="3.375" customWidth="1"/>
    <col min="2" max="4" width="18.625" customWidth="1"/>
    <col min="5" max="5" width="15.5" customWidth="1"/>
    <col min="6" max="6" width="13" customWidth="1"/>
    <col min="7" max="7" width="12.125" customWidth="1"/>
    <col min="8" max="8" width="30.125" customWidth="1"/>
    <col min="9" max="9" width="3.5" customWidth="1"/>
    <col min="10" max="10" width="11.625" customWidth="1"/>
    <col min="11" max="11" width="17.875" customWidth="1"/>
    <col min="12" max="12" width="16.125" customWidth="1"/>
    <col min="13" max="14" width="16.5" customWidth="1"/>
    <col min="15" max="15" width="9.625" customWidth="1"/>
    <col min="16" max="16" width="15.125" customWidth="1"/>
    <col min="17" max="17" width="15.375" customWidth="1"/>
    <col min="18" max="18" width="16.5" customWidth="1"/>
    <col min="19" max="19" width="18.125" customWidth="1"/>
    <col min="20" max="20" width="20.125" customWidth="1"/>
    <col min="21" max="21" width="19.625" customWidth="1"/>
    <col min="22" max="22" width="16.5" customWidth="1"/>
    <col min="23" max="23" width="17.625" customWidth="1"/>
    <col min="24" max="24" width="16.625" customWidth="1"/>
    <col min="25" max="25" width="1.375" customWidth="1"/>
  </cols>
  <sheetData>
    <row r="1" spans="2:24" ht="21" thickBot="1" x14ac:dyDescent="0.35">
      <c r="B1" s="36" t="s">
        <v>132</v>
      </c>
      <c r="C1" s="4"/>
      <c r="D1" s="4"/>
      <c r="E1" s="3"/>
      <c r="F1" s="3"/>
      <c r="G1" s="3"/>
      <c r="H1" s="3"/>
      <c r="I1" s="3"/>
      <c r="J1" s="3"/>
      <c r="K1" s="3"/>
      <c r="L1" s="3"/>
    </row>
    <row r="2" spans="2:24" ht="17.25" customHeight="1" thickTop="1" thickBot="1" x14ac:dyDescent="0.3">
      <c r="B2" s="6"/>
      <c r="C2" s="6"/>
      <c r="D2" s="6"/>
      <c r="E2" s="7"/>
      <c r="F2" s="7"/>
      <c r="G2" s="7"/>
      <c r="H2" s="7"/>
      <c r="I2" s="7"/>
      <c r="J2" s="7"/>
      <c r="K2" s="7"/>
      <c r="L2" s="7"/>
      <c r="M2" s="7"/>
      <c r="N2" s="7"/>
      <c r="O2" s="7"/>
      <c r="P2" s="7"/>
      <c r="Q2" s="7"/>
      <c r="R2" s="7"/>
      <c r="S2" s="7"/>
      <c r="T2" s="7"/>
      <c r="U2" s="7"/>
      <c r="V2" s="7"/>
      <c r="W2" s="7"/>
      <c r="X2" s="7"/>
    </row>
    <row r="3" spans="2:24" ht="25.5" customHeight="1" thickBot="1" x14ac:dyDescent="0.25">
      <c r="B3" s="49" t="s">
        <v>5</v>
      </c>
      <c r="C3" s="50" t="s">
        <v>70</v>
      </c>
      <c r="D3" s="51" t="s">
        <v>37</v>
      </c>
      <c r="E3" s="3"/>
      <c r="F3" s="3"/>
      <c r="G3" s="3"/>
      <c r="H3" s="3"/>
      <c r="I3" s="3"/>
      <c r="J3" s="3"/>
      <c r="K3" s="3"/>
      <c r="L3" s="3"/>
    </row>
    <row r="4" spans="2:24" ht="15" x14ac:dyDescent="0.25">
      <c r="B4" s="4"/>
      <c r="C4" s="4"/>
      <c r="D4" s="4"/>
      <c r="E4" s="3"/>
      <c r="F4" s="3"/>
      <c r="G4" s="3"/>
      <c r="H4" s="3"/>
      <c r="I4" s="3"/>
      <c r="J4" s="3"/>
      <c r="K4" s="3"/>
      <c r="L4" s="3"/>
    </row>
    <row r="5" spans="2:24" ht="15" x14ac:dyDescent="0.25">
      <c r="B5" s="4"/>
      <c r="C5" s="4"/>
      <c r="D5" s="4"/>
      <c r="E5" s="3"/>
      <c r="F5" s="3"/>
      <c r="G5" s="3"/>
      <c r="H5" s="3"/>
      <c r="I5" s="3"/>
      <c r="J5" s="3"/>
      <c r="K5" s="3"/>
      <c r="L5" s="3"/>
    </row>
    <row r="6" spans="2:24" ht="15" x14ac:dyDescent="0.25">
      <c r="B6" s="4"/>
      <c r="C6" s="4"/>
      <c r="D6" s="4"/>
      <c r="E6" s="3"/>
      <c r="F6" s="3"/>
      <c r="G6" s="3"/>
      <c r="H6" s="3"/>
      <c r="I6" s="3"/>
      <c r="J6" s="3"/>
      <c r="K6" s="3"/>
      <c r="L6" s="3"/>
    </row>
    <row r="7" spans="2:24" ht="15" x14ac:dyDescent="0.25">
      <c r="B7" s="4"/>
      <c r="C7" s="4"/>
      <c r="D7" s="4"/>
      <c r="E7" s="3"/>
      <c r="F7" s="3"/>
      <c r="G7" s="3"/>
      <c r="H7" s="3"/>
      <c r="I7" s="3"/>
      <c r="J7" s="3"/>
      <c r="K7" s="3"/>
      <c r="L7" s="3"/>
    </row>
    <row r="8" spans="2:24" ht="15" x14ac:dyDescent="0.25">
      <c r="B8" s="4"/>
      <c r="C8" s="4"/>
      <c r="D8" s="4"/>
      <c r="E8" s="3"/>
      <c r="F8" s="3"/>
      <c r="G8" s="3"/>
      <c r="H8" s="3"/>
      <c r="I8" s="3"/>
      <c r="J8" s="3"/>
      <c r="K8" s="3"/>
      <c r="L8" s="3"/>
    </row>
    <row r="9" spans="2:24" ht="15" x14ac:dyDescent="0.25">
      <c r="B9" s="4"/>
      <c r="C9" s="4"/>
      <c r="D9" s="4"/>
      <c r="E9" s="3"/>
      <c r="F9" s="3"/>
      <c r="G9" s="3"/>
      <c r="H9" s="3"/>
      <c r="I9" s="3"/>
      <c r="J9" s="3"/>
      <c r="K9" s="3"/>
      <c r="L9" s="3"/>
    </row>
    <row r="10" spans="2:24" ht="15" x14ac:dyDescent="0.25">
      <c r="B10" s="4"/>
      <c r="C10" s="4"/>
      <c r="D10" s="4"/>
      <c r="E10" s="3"/>
      <c r="F10" s="3"/>
      <c r="G10" s="3"/>
      <c r="H10" s="3"/>
      <c r="I10" s="3"/>
      <c r="J10" s="3"/>
      <c r="K10" s="3"/>
      <c r="L10" s="3"/>
    </row>
    <row r="11" spans="2:24" ht="15" x14ac:dyDescent="0.25">
      <c r="B11" s="4"/>
      <c r="C11" s="4"/>
      <c r="D11" s="4"/>
      <c r="E11" s="3"/>
      <c r="F11" s="3"/>
      <c r="G11" s="3"/>
      <c r="H11" s="3"/>
      <c r="I11" s="3"/>
      <c r="J11" s="3"/>
      <c r="K11" s="3"/>
      <c r="L11" s="3"/>
    </row>
    <row r="12" spans="2:24" ht="15" x14ac:dyDescent="0.25">
      <c r="B12" s="4"/>
      <c r="C12" s="4"/>
      <c r="D12" s="4"/>
      <c r="E12" s="3"/>
      <c r="F12" s="3"/>
      <c r="G12" s="3"/>
      <c r="H12" s="3"/>
      <c r="I12" s="3"/>
      <c r="J12" s="3"/>
      <c r="K12" s="3"/>
      <c r="L12" s="3"/>
    </row>
    <row r="13" spans="2:24" ht="15" x14ac:dyDescent="0.25">
      <c r="B13" s="4"/>
      <c r="C13" s="4"/>
      <c r="D13" s="4"/>
      <c r="E13" s="3"/>
      <c r="F13" s="3"/>
      <c r="G13" s="3"/>
      <c r="H13" s="3"/>
      <c r="I13" s="3"/>
      <c r="J13" s="3"/>
      <c r="K13" s="3"/>
      <c r="L13" s="3"/>
    </row>
    <row r="14" spans="2:24" ht="15" x14ac:dyDescent="0.25">
      <c r="B14" s="4"/>
      <c r="C14" s="4"/>
      <c r="D14" s="4"/>
      <c r="E14" s="3"/>
      <c r="F14" s="3"/>
      <c r="G14" s="3"/>
      <c r="H14" s="3"/>
      <c r="I14" s="3"/>
      <c r="J14" s="3"/>
      <c r="K14" s="3"/>
      <c r="L14" s="3"/>
    </row>
    <row r="15" spans="2:24" ht="15" x14ac:dyDescent="0.25">
      <c r="B15" s="4"/>
      <c r="C15" s="4"/>
      <c r="D15" s="4"/>
      <c r="E15" s="3"/>
      <c r="F15" s="3"/>
      <c r="G15" s="3"/>
      <c r="H15" s="3"/>
      <c r="I15" s="3"/>
      <c r="J15" s="3"/>
      <c r="K15" s="3"/>
      <c r="L15" s="3"/>
    </row>
    <row r="16" spans="2:24" ht="15" x14ac:dyDescent="0.25">
      <c r="B16" s="4"/>
      <c r="C16" s="4"/>
      <c r="D16" s="4"/>
      <c r="E16" s="3"/>
      <c r="F16" s="3"/>
      <c r="G16" s="3"/>
      <c r="H16" s="3"/>
      <c r="I16" s="3"/>
      <c r="J16" s="3"/>
      <c r="K16" s="3"/>
      <c r="L16" s="3"/>
    </row>
    <row r="17" spans="2:25" ht="15" x14ac:dyDescent="0.25">
      <c r="B17" s="4"/>
      <c r="C17" s="4"/>
      <c r="D17" s="4"/>
      <c r="E17" s="3"/>
      <c r="F17" s="3"/>
      <c r="G17" s="3"/>
      <c r="H17" s="3"/>
      <c r="I17" s="3"/>
      <c r="J17" s="3"/>
      <c r="K17" s="3"/>
      <c r="L17" s="3"/>
    </row>
    <row r="18" spans="2:25" ht="15" x14ac:dyDescent="0.25">
      <c r="B18" s="4"/>
      <c r="C18" s="4"/>
      <c r="D18" s="4"/>
      <c r="E18" s="3"/>
      <c r="F18" s="3"/>
      <c r="G18" s="3"/>
      <c r="H18" s="3"/>
      <c r="I18" s="3"/>
      <c r="J18" s="3"/>
      <c r="K18" s="3"/>
      <c r="L18" s="3"/>
    </row>
    <row r="19" spans="2:25" ht="15" x14ac:dyDescent="0.25">
      <c r="B19" s="4"/>
      <c r="C19" s="4"/>
      <c r="D19" s="4"/>
      <c r="E19" s="3"/>
      <c r="F19" s="3"/>
      <c r="G19" s="3"/>
      <c r="H19" s="3"/>
      <c r="I19" s="3"/>
      <c r="J19" s="3"/>
      <c r="K19" s="3"/>
      <c r="L19" s="3"/>
    </row>
    <row r="20" spans="2:25" ht="15" x14ac:dyDescent="0.25">
      <c r="B20" s="4"/>
      <c r="C20" s="4"/>
      <c r="D20" s="4"/>
      <c r="E20" s="3"/>
      <c r="F20" s="3"/>
      <c r="G20" s="3"/>
      <c r="H20" s="3"/>
      <c r="I20" s="3"/>
      <c r="J20" s="3"/>
      <c r="K20" s="3"/>
      <c r="L20" s="3"/>
      <c r="U20" s="40"/>
    </row>
    <row r="21" spans="2:25" ht="15" x14ac:dyDescent="0.25">
      <c r="B21" s="4"/>
      <c r="C21" s="4"/>
      <c r="D21" s="4"/>
      <c r="E21" s="3"/>
      <c r="F21" s="3"/>
      <c r="G21" s="3"/>
      <c r="H21" s="3"/>
      <c r="I21" s="3"/>
      <c r="J21" s="3"/>
      <c r="K21" s="3"/>
      <c r="L21" s="3"/>
    </row>
    <row r="22" spans="2:25" ht="15" x14ac:dyDescent="0.25">
      <c r="B22" s="4"/>
      <c r="C22" s="4"/>
      <c r="D22" s="4"/>
      <c r="E22" s="3"/>
      <c r="F22" s="3"/>
      <c r="G22" s="3"/>
      <c r="H22" s="3"/>
      <c r="I22" s="3"/>
      <c r="J22" s="3"/>
      <c r="K22" s="3"/>
      <c r="L22" s="3"/>
    </row>
    <row r="23" spans="2:25" ht="15" x14ac:dyDescent="0.25">
      <c r="B23" s="4"/>
      <c r="C23" s="4"/>
      <c r="D23" s="4"/>
      <c r="E23" s="3"/>
      <c r="F23" s="3"/>
      <c r="G23" s="3"/>
      <c r="H23" s="3"/>
      <c r="I23" s="3"/>
      <c r="J23" s="3"/>
      <c r="K23" s="3"/>
      <c r="L23" s="3"/>
    </row>
    <row r="24" spans="2:25" ht="15" x14ac:dyDescent="0.25">
      <c r="B24" s="4"/>
      <c r="C24" s="4"/>
      <c r="D24" s="4"/>
      <c r="E24" s="3"/>
      <c r="F24" s="3"/>
      <c r="G24" s="3"/>
      <c r="H24" s="3"/>
      <c r="I24" s="3"/>
      <c r="J24" s="3"/>
      <c r="K24" s="3"/>
      <c r="L24" s="3"/>
    </row>
    <row r="25" spans="2:25" ht="15" x14ac:dyDescent="0.25">
      <c r="B25" s="4"/>
      <c r="C25" s="4"/>
      <c r="D25" s="4"/>
      <c r="E25" s="3"/>
      <c r="F25" s="3"/>
      <c r="G25" s="3"/>
      <c r="H25" s="3"/>
      <c r="I25" s="3"/>
      <c r="J25" s="3"/>
      <c r="K25" s="3"/>
      <c r="L25" s="3"/>
    </row>
    <row r="27" spans="2:25" ht="39" customHeight="1" x14ac:dyDescent="0.25">
      <c r="B27" s="4"/>
      <c r="C27" s="4"/>
      <c r="D27" s="4"/>
      <c r="E27" s="3"/>
      <c r="F27" s="3"/>
      <c r="G27" s="3"/>
      <c r="H27" s="3"/>
      <c r="I27" s="3"/>
    </row>
    <row r="28" spans="2:25" ht="39" customHeight="1" x14ac:dyDescent="0.25">
      <c r="B28" s="4"/>
      <c r="C28" s="4"/>
      <c r="D28" s="4"/>
      <c r="E28" s="3"/>
      <c r="F28" s="3"/>
      <c r="G28" s="3"/>
      <c r="H28" s="3"/>
      <c r="I28" s="3"/>
    </row>
    <row r="29" spans="2:25" ht="68.25" customHeight="1" x14ac:dyDescent="0.2"/>
    <row r="30" spans="2:25" ht="24.75" customHeight="1" x14ac:dyDescent="0.25">
      <c r="J30" s="249" t="s">
        <v>57</v>
      </c>
      <c r="K30" s="250"/>
      <c r="L30" s="39"/>
      <c r="M30" s="39"/>
      <c r="N30" s="107"/>
      <c r="O30" s="251"/>
      <c r="P30" s="107"/>
      <c r="Q30" s="107"/>
      <c r="R30" s="107"/>
      <c r="S30" s="107"/>
      <c r="T30" s="107"/>
      <c r="U30" s="107"/>
      <c r="V30" s="107"/>
      <c r="W30" s="107"/>
      <c r="X30" s="107"/>
      <c r="Y30" s="107"/>
    </row>
    <row r="31" spans="2:25" ht="57" customHeight="1" x14ac:dyDescent="0.25">
      <c r="I31" s="250"/>
      <c r="J31" s="172" t="s">
        <v>0</v>
      </c>
      <c r="K31" s="224" t="s">
        <v>49</v>
      </c>
      <c r="L31" s="224" t="s">
        <v>50</v>
      </c>
      <c r="M31" s="224" t="s">
        <v>51</v>
      </c>
      <c r="N31" s="224" t="s">
        <v>52</v>
      </c>
      <c r="O31" s="224" t="s">
        <v>53</v>
      </c>
      <c r="P31" s="224" t="s">
        <v>72</v>
      </c>
      <c r="Q31" s="224" t="s">
        <v>54</v>
      </c>
      <c r="R31" s="224" t="s">
        <v>77</v>
      </c>
      <c r="S31" s="224" t="s">
        <v>80</v>
      </c>
      <c r="T31" s="224" t="s">
        <v>55</v>
      </c>
      <c r="U31" s="224" t="s">
        <v>30</v>
      </c>
      <c r="V31" s="224" t="s">
        <v>56</v>
      </c>
      <c r="W31" s="224" t="s">
        <v>78</v>
      </c>
      <c r="X31" s="224" t="s">
        <v>79</v>
      </c>
      <c r="Y31" s="107"/>
    </row>
    <row r="32" spans="2:25" ht="24.95" customHeight="1" x14ac:dyDescent="0.25">
      <c r="I32" s="250"/>
      <c r="J32" s="172" t="s">
        <v>212</v>
      </c>
      <c r="K32" s="226"/>
      <c r="L32" s="226"/>
      <c r="M32" s="226">
        <f>(K32+L32)*0.025</f>
        <v>0</v>
      </c>
      <c r="N32" s="226">
        <v>0</v>
      </c>
      <c r="O32" s="226">
        <v>0</v>
      </c>
      <c r="P32" s="226">
        <f>SUM(K32:O32)</f>
        <v>0</v>
      </c>
      <c r="Q32" s="226">
        <v>0</v>
      </c>
      <c r="R32" s="226">
        <v>0</v>
      </c>
      <c r="S32" s="228">
        <f t="shared" ref="S32:S42" si="0">U32-Q32</f>
        <v>0</v>
      </c>
      <c r="T32" s="228">
        <f t="shared" ref="T32:T42" si="1">IF(P32&lt;R32,(P32+Q32),R32)</f>
        <v>0</v>
      </c>
      <c r="U32" s="228">
        <v>0</v>
      </c>
      <c r="V32" s="228">
        <f>T32-U32</f>
        <v>0</v>
      </c>
      <c r="W32" s="228">
        <f t="shared" ref="W32:W42" si="2">R32-T32</f>
        <v>0</v>
      </c>
      <c r="X32" s="142" t="e">
        <f t="shared" ref="X32:X42" si="3">W32/R32</f>
        <v>#DIV/0!</v>
      </c>
      <c r="Y32" s="107"/>
    </row>
    <row r="33" spans="9:25" ht="24.95" customHeight="1" x14ac:dyDescent="0.25">
      <c r="I33" s="250"/>
      <c r="J33" s="172" t="s">
        <v>212</v>
      </c>
      <c r="K33" s="226">
        <f>P32</f>
        <v>0</v>
      </c>
      <c r="L33" s="226"/>
      <c r="M33" s="226">
        <f t="shared" ref="M33:M42" si="4">(K33+L33)*0.025</f>
        <v>0</v>
      </c>
      <c r="N33" s="226">
        <v>0</v>
      </c>
      <c r="O33" s="226">
        <v>0</v>
      </c>
      <c r="P33" s="226">
        <f t="shared" ref="P33:P42" si="5">SUM(K33:O33)</f>
        <v>0</v>
      </c>
      <c r="Q33" s="226">
        <v>0</v>
      </c>
      <c r="R33" s="226">
        <v>0</v>
      </c>
      <c r="S33" s="228">
        <f t="shared" si="0"/>
        <v>0</v>
      </c>
      <c r="T33" s="228">
        <f t="shared" si="1"/>
        <v>0</v>
      </c>
      <c r="U33" s="228">
        <v>0</v>
      </c>
      <c r="V33" s="228">
        <f t="shared" ref="V33:V42" si="6">T33-U33</f>
        <v>0</v>
      </c>
      <c r="W33" s="228">
        <f t="shared" si="2"/>
        <v>0</v>
      </c>
      <c r="X33" s="142" t="e">
        <f t="shared" si="3"/>
        <v>#DIV/0!</v>
      </c>
      <c r="Y33" s="107"/>
    </row>
    <row r="34" spans="9:25" ht="24.95" customHeight="1" x14ac:dyDescent="0.25">
      <c r="I34" s="250"/>
      <c r="J34" s="172" t="s">
        <v>212</v>
      </c>
      <c r="K34" s="226">
        <f t="shared" ref="K34:K42" si="7">P33</f>
        <v>0</v>
      </c>
      <c r="L34" s="226"/>
      <c r="M34" s="226">
        <f t="shared" si="4"/>
        <v>0</v>
      </c>
      <c r="N34" s="226">
        <v>0</v>
      </c>
      <c r="O34" s="226">
        <v>0</v>
      </c>
      <c r="P34" s="226">
        <f t="shared" si="5"/>
        <v>0</v>
      </c>
      <c r="Q34" s="226">
        <v>0</v>
      </c>
      <c r="R34" s="226">
        <v>0</v>
      </c>
      <c r="S34" s="228">
        <f t="shared" si="0"/>
        <v>0</v>
      </c>
      <c r="T34" s="228">
        <f t="shared" si="1"/>
        <v>0</v>
      </c>
      <c r="U34" s="228">
        <v>0</v>
      </c>
      <c r="V34" s="228">
        <f t="shared" si="6"/>
        <v>0</v>
      </c>
      <c r="W34" s="228">
        <f t="shared" si="2"/>
        <v>0</v>
      </c>
      <c r="X34" s="142" t="e">
        <f t="shared" si="3"/>
        <v>#DIV/0!</v>
      </c>
      <c r="Y34" s="107"/>
    </row>
    <row r="35" spans="9:25" ht="24.95" customHeight="1" x14ac:dyDescent="0.25">
      <c r="I35" s="250"/>
      <c r="J35" s="172" t="s">
        <v>212</v>
      </c>
      <c r="K35" s="226">
        <f t="shared" si="7"/>
        <v>0</v>
      </c>
      <c r="L35" s="226"/>
      <c r="M35" s="226">
        <f t="shared" si="4"/>
        <v>0</v>
      </c>
      <c r="N35" s="226">
        <v>0</v>
      </c>
      <c r="O35" s="226">
        <v>0</v>
      </c>
      <c r="P35" s="226">
        <f t="shared" si="5"/>
        <v>0</v>
      </c>
      <c r="Q35" s="226">
        <v>0</v>
      </c>
      <c r="R35" s="226">
        <v>0</v>
      </c>
      <c r="S35" s="228">
        <f t="shared" si="0"/>
        <v>0</v>
      </c>
      <c r="T35" s="228">
        <f t="shared" si="1"/>
        <v>0</v>
      </c>
      <c r="U35" s="228">
        <v>0</v>
      </c>
      <c r="V35" s="228">
        <f t="shared" si="6"/>
        <v>0</v>
      </c>
      <c r="W35" s="228">
        <f t="shared" si="2"/>
        <v>0</v>
      </c>
      <c r="X35" s="142" t="e">
        <f t="shared" si="3"/>
        <v>#DIV/0!</v>
      </c>
      <c r="Y35" s="107"/>
    </row>
    <row r="36" spans="9:25" ht="24.95" customHeight="1" x14ac:dyDescent="0.25">
      <c r="I36" s="250"/>
      <c r="J36" s="172" t="s">
        <v>212</v>
      </c>
      <c r="K36" s="226">
        <f t="shared" si="7"/>
        <v>0</v>
      </c>
      <c r="L36" s="226"/>
      <c r="M36" s="226">
        <f t="shared" si="4"/>
        <v>0</v>
      </c>
      <c r="N36" s="226">
        <v>0</v>
      </c>
      <c r="O36" s="226">
        <v>0</v>
      </c>
      <c r="P36" s="226">
        <f t="shared" si="5"/>
        <v>0</v>
      </c>
      <c r="Q36" s="226">
        <v>0</v>
      </c>
      <c r="R36" s="226">
        <v>0</v>
      </c>
      <c r="S36" s="228">
        <f t="shared" si="0"/>
        <v>0</v>
      </c>
      <c r="T36" s="228">
        <f t="shared" si="1"/>
        <v>0</v>
      </c>
      <c r="U36" s="228">
        <v>0</v>
      </c>
      <c r="V36" s="228">
        <f t="shared" si="6"/>
        <v>0</v>
      </c>
      <c r="W36" s="228">
        <f t="shared" si="2"/>
        <v>0</v>
      </c>
      <c r="X36" s="142" t="e">
        <f t="shared" si="3"/>
        <v>#DIV/0!</v>
      </c>
      <c r="Y36" s="107"/>
    </row>
    <row r="37" spans="9:25" ht="24.95" customHeight="1" x14ac:dyDescent="0.25">
      <c r="I37" s="250"/>
      <c r="J37" s="172" t="s">
        <v>212</v>
      </c>
      <c r="K37" s="226">
        <f t="shared" si="7"/>
        <v>0</v>
      </c>
      <c r="L37" s="226"/>
      <c r="M37" s="226">
        <f t="shared" si="4"/>
        <v>0</v>
      </c>
      <c r="N37" s="226">
        <v>0</v>
      </c>
      <c r="O37" s="226">
        <v>0</v>
      </c>
      <c r="P37" s="226">
        <f t="shared" si="5"/>
        <v>0</v>
      </c>
      <c r="Q37" s="226">
        <v>0</v>
      </c>
      <c r="R37" s="226">
        <v>0</v>
      </c>
      <c r="S37" s="228">
        <f t="shared" si="0"/>
        <v>0</v>
      </c>
      <c r="T37" s="228">
        <f t="shared" si="1"/>
        <v>0</v>
      </c>
      <c r="U37" s="228">
        <v>0</v>
      </c>
      <c r="V37" s="228">
        <f t="shared" si="6"/>
        <v>0</v>
      </c>
      <c r="W37" s="228">
        <f t="shared" si="2"/>
        <v>0</v>
      </c>
      <c r="X37" s="142" t="e">
        <f t="shared" si="3"/>
        <v>#DIV/0!</v>
      </c>
      <c r="Y37" s="107"/>
    </row>
    <row r="38" spans="9:25" ht="24.95" customHeight="1" x14ac:dyDescent="0.25">
      <c r="I38" s="250"/>
      <c r="J38" s="172" t="s">
        <v>212</v>
      </c>
      <c r="K38" s="226">
        <f t="shared" si="7"/>
        <v>0</v>
      </c>
      <c r="L38" s="226"/>
      <c r="M38" s="226">
        <f t="shared" si="4"/>
        <v>0</v>
      </c>
      <c r="N38" s="226">
        <v>0</v>
      </c>
      <c r="O38" s="226">
        <v>0</v>
      </c>
      <c r="P38" s="226">
        <f t="shared" si="5"/>
        <v>0</v>
      </c>
      <c r="Q38" s="226">
        <v>0</v>
      </c>
      <c r="R38" s="226">
        <v>0</v>
      </c>
      <c r="S38" s="228">
        <f t="shared" si="0"/>
        <v>0</v>
      </c>
      <c r="T38" s="228">
        <f t="shared" si="1"/>
        <v>0</v>
      </c>
      <c r="U38" s="228">
        <v>0</v>
      </c>
      <c r="V38" s="228">
        <f t="shared" si="6"/>
        <v>0</v>
      </c>
      <c r="W38" s="228">
        <f t="shared" si="2"/>
        <v>0</v>
      </c>
      <c r="X38" s="142" t="e">
        <f t="shared" si="3"/>
        <v>#DIV/0!</v>
      </c>
      <c r="Y38" s="107"/>
    </row>
    <row r="39" spans="9:25" ht="24.95" customHeight="1" x14ac:dyDescent="0.25">
      <c r="I39" s="250"/>
      <c r="J39" s="172" t="s">
        <v>212</v>
      </c>
      <c r="K39" s="226">
        <f t="shared" si="7"/>
        <v>0</v>
      </c>
      <c r="L39" s="226"/>
      <c r="M39" s="226">
        <f t="shared" si="4"/>
        <v>0</v>
      </c>
      <c r="N39" s="226">
        <v>0</v>
      </c>
      <c r="O39" s="226">
        <v>0</v>
      </c>
      <c r="P39" s="226">
        <f t="shared" si="5"/>
        <v>0</v>
      </c>
      <c r="Q39" s="226">
        <v>0</v>
      </c>
      <c r="R39" s="226">
        <v>0</v>
      </c>
      <c r="S39" s="228">
        <f t="shared" si="0"/>
        <v>0</v>
      </c>
      <c r="T39" s="228">
        <f t="shared" si="1"/>
        <v>0</v>
      </c>
      <c r="U39" s="228">
        <v>0</v>
      </c>
      <c r="V39" s="228">
        <f t="shared" si="6"/>
        <v>0</v>
      </c>
      <c r="W39" s="228">
        <f t="shared" si="2"/>
        <v>0</v>
      </c>
      <c r="X39" s="142" t="e">
        <f t="shared" si="3"/>
        <v>#DIV/0!</v>
      </c>
      <c r="Y39" s="107"/>
    </row>
    <row r="40" spans="9:25" ht="24.95" customHeight="1" x14ac:dyDescent="0.25">
      <c r="I40" s="250"/>
      <c r="J40" s="172" t="s">
        <v>212</v>
      </c>
      <c r="K40" s="226">
        <f t="shared" si="7"/>
        <v>0</v>
      </c>
      <c r="L40" s="226"/>
      <c r="M40" s="226">
        <f t="shared" si="4"/>
        <v>0</v>
      </c>
      <c r="N40" s="226">
        <v>0</v>
      </c>
      <c r="O40" s="226">
        <v>0</v>
      </c>
      <c r="P40" s="226">
        <f t="shared" si="5"/>
        <v>0</v>
      </c>
      <c r="Q40" s="226">
        <v>0</v>
      </c>
      <c r="R40" s="226">
        <v>0</v>
      </c>
      <c r="S40" s="228">
        <f t="shared" si="0"/>
        <v>0</v>
      </c>
      <c r="T40" s="228">
        <f t="shared" si="1"/>
        <v>0</v>
      </c>
      <c r="U40" s="228">
        <v>0</v>
      </c>
      <c r="V40" s="228">
        <f t="shared" si="6"/>
        <v>0</v>
      </c>
      <c r="W40" s="228">
        <f t="shared" si="2"/>
        <v>0</v>
      </c>
      <c r="X40" s="142" t="e">
        <f t="shared" si="3"/>
        <v>#DIV/0!</v>
      </c>
      <c r="Y40" s="107"/>
    </row>
    <row r="41" spans="9:25" ht="24.95" customHeight="1" x14ac:dyDescent="0.25">
      <c r="I41" s="250"/>
      <c r="J41" s="172" t="s">
        <v>212</v>
      </c>
      <c r="K41" s="226">
        <f t="shared" si="7"/>
        <v>0</v>
      </c>
      <c r="L41" s="226"/>
      <c r="M41" s="226">
        <f t="shared" si="4"/>
        <v>0</v>
      </c>
      <c r="N41" s="226">
        <v>0</v>
      </c>
      <c r="O41" s="226">
        <v>0</v>
      </c>
      <c r="P41" s="226">
        <f t="shared" si="5"/>
        <v>0</v>
      </c>
      <c r="Q41" s="226">
        <v>0</v>
      </c>
      <c r="R41" s="226">
        <v>0</v>
      </c>
      <c r="S41" s="228">
        <f t="shared" si="0"/>
        <v>0</v>
      </c>
      <c r="T41" s="228">
        <f t="shared" si="1"/>
        <v>0</v>
      </c>
      <c r="U41" s="228">
        <v>0</v>
      </c>
      <c r="V41" s="228">
        <f t="shared" si="6"/>
        <v>0</v>
      </c>
      <c r="W41" s="228">
        <f t="shared" si="2"/>
        <v>0</v>
      </c>
      <c r="X41" s="142" t="e">
        <f t="shared" si="3"/>
        <v>#DIV/0!</v>
      </c>
      <c r="Y41" s="107"/>
    </row>
    <row r="42" spans="9:25" ht="24.95" customHeight="1" x14ac:dyDescent="0.25">
      <c r="I42" s="250"/>
      <c r="J42" s="172" t="s">
        <v>212</v>
      </c>
      <c r="K42" s="226">
        <f t="shared" si="7"/>
        <v>0</v>
      </c>
      <c r="L42" s="226"/>
      <c r="M42" s="226">
        <f t="shared" si="4"/>
        <v>0</v>
      </c>
      <c r="N42" s="226">
        <v>0</v>
      </c>
      <c r="O42" s="226">
        <v>0</v>
      </c>
      <c r="P42" s="226">
        <f t="shared" si="5"/>
        <v>0</v>
      </c>
      <c r="Q42" s="226">
        <v>0</v>
      </c>
      <c r="R42" s="226">
        <v>0</v>
      </c>
      <c r="S42" s="228">
        <f t="shared" si="0"/>
        <v>0</v>
      </c>
      <c r="T42" s="228">
        <f t="shared" si="1"/>
        <v>0</v>
      </c>
      <c r="U42" s="228">
        <v>0</v>
      </c>
      <c r="V42" s="228">
        <f t="shared" si="6"/>
        <v>0</v>
      </c>
      <c r="W42" s="228">
        <f t="shared" si="2"/>
        <v>0</v>
      </c>
      <c r="X42" s="142" t="e">
        <f t="shared" si="3"/>
        <v>#DIV/0!</v>
      </c>
      <c r="Y42" s="107"/>
    </row>
    <row r="43" spans="9:25" ht="23.25" customHeight="1" x14ac:dyDescent="0.2">
      <c r="J43" s="129" t="s">
        <v>137</v>
      </c>
      <c r="V43" s="55"/>
    </row>
    <row r="44" spans="9:25" ht="18" x14ac:dyDescent="0.2">
      <c r="J44" s="42" t="s">
        <v>58</v>
      </c>
      <c r="K44" s="57"/>
      <c r="L44" s="57"/>
      <c r="M44" s="57"/>
      <c r="N44" s="57"/>
      <c r="S44" s="56"/>
      <c r="V44" s="55"/>
      <c r="W44" s="57"/>
      <c r="X44" s="57"/>
    </row>
    <row r="45" spans="9:25" ht="37.5" customHeight="1" x14ac:dyDescent="0.2">
      <c r="J45" s="224" t="s">
        <v>0</v>
      </c>
      <c r="K45" s="224" t="s">
        <v>33</v>
      </c>
      <c r="L45" s="224" t="s">
        <v>69</v>
      </c>
      <c r="M45" s="224" t="s">
        <v>16</v>
      </c>
      <c r="N45" s="224" t="s">
        <v>59</v>
      </c>
      <c r="W45" s="57"/>
      <c r="X45" s="57"/>
    </row>
    <row r="46" spans="9:25" ht="24.95" customHeight="1" x14ac:dyDescent="0.2">
      <c r="J46" s="172" t="s">
        <v>212</v>
      </c>
      <c r="K46" s="226">
        <v>0</v>
      </c>
      <c r="L46" s="226">
        <v>0</v>
      </c>
      <c r="M46" s="226">
        <v>0</v>
      </c>
      <c r="N46" s="226">
        <f>SUM(K46:M46)</f>
        <v>0</v>
      </c>
      <c r="W46" s="57"/>
      <c r="X46" s="57"/>
    </row>
    <row r="47" spans="9:25" ht="24.95" customHeight="1" x14ac:dyDescent="0.2">
      <c r="J47" s="172" t="s">
        <v>212</v>
      </c>
      <c r="K47" s="226">
        <v>0</v>
      </c>
      <c r="L47" s="226">
        <v>0</v>
      </c>
      <c r="M47" s="226">
        <v>0</v>
      </c>
      <c r="N47" s="226">
        <f t="shared" ref="N47:N56" si="8">SUM(K47:M47)</f>
        <v>0</v>
      </c>
      <c r="W47" s="57"/>
      <c r="X47" s="57"/>
    </row>
    <row r="48" spans="9:25" ht="24.95" customHeight="1" x14ac:dyDescent="0.2">
      <c r="J48" s="172" t="s">
        <v>212</v>
      </c>
      <c r="K48" s="226">
        <v>0</v>
      </c>
      <c r="L48" s="226">
        <v>0</v>
      </c>
      <c r="M48" s="226">
        <v>0</v>
      </c>
      <c r="N48" s="226">
        <f t="shared" si="8"/>
        <v>0</v>
      </c>
      <c r="W48" s="57"/>
      <c r="X48" s="57"/>
    </row>
    <row r="49" spans="10:24" ht="24.95" customHeight="1" x14ac:dyDescent="0.2">
      <c r="J49" s="172" t="s">
        <v>212</v>
      </c>
      <c r="K49" s="226">
        <v>0</v>
      </c>
      <c r="L49" s="226">
        <v>0</v>
      </c>
      <c r="M49" s="226">
        <v>0</v>
      </c>
      <c r="N49" s="226">
        <f t="shared" si="8"/>
        <v>0</v>
      </c>
      <c r="W49" s="57"/>
      <c r="X49" s="57"/>
    </row>
    <row r="50" spans="10:24" ht="24.95" customHeight="1" x14ac:dyDescent="0.2">
      <c r="J50" s="172" t="s">
        <v>212</v>
      </c>
      <c r="K50" s="226">
        <v>0</v>
      </c>
      <c r="L50" s="226">
        <v>0</v>
      </c>
      <c r="M50" s="226">
        <v>0</v>
      </c>
      <c r="N50" s="226">
        <f t="shared" si="8"/>
        <v>0</v>
      </c>
      <c r="W50" s="57"/>
      <c r="X50" s="57"/>
    </row>
    <row r="51" spans="10:24" ht="24.95" customHeight="1" x14ac:dyDescent="0.2">
      <c r="J51" s="172" t="s">
        <v>212</v>
      </c>
      <c r="K51" s="226">
        <v>0</v>
      </c>
      <c r="L51" s="226">
        <v>0</v>
      </c>
      <c r="M51" s="226">
        <v>0</v>
      </c>
      <c r="N51" s="226">
        <f t="shared" si="8"/>
        <v>0</v>
      </c>
      <c r="W51" s="57"/>
      <c r="X51" s="57"/>
    </row>
    <row r="52" spans="10:24" ht="24.95" customHeight="1" x14ac:dyDescent="0.2">
      <c r="J52" s="172" t="s">
        <v>212</v>
      </c>
      <c r="K52" s="226">
        <v>0</v>
      </c>
      <c r="L52" s="226">
        <v>0</v>
      </c>
      <c r="M52" s="226">
        <v>0</v>
      </c>
      <c r="N52" s="226">
        <f t="shared" si="8"/>
        <v>0</v>
      </c>
    </row>
    <row r="53" spans="10:24" ht="24.95" customHeight="1" x14ac:dyDescent="0.2">
      <c r="J53" s="172" t="s">
        <v>212</v>
      </c>
      <c r="K53" s="226">
        <v>0</v>
      </c>
      <c r="L53" s="226">
        <v>0</v>
      </c>
      <c r="M53" s="226">
        <v>0</v>
      </c>
      <c r="N53" s="226">
        <f t="shared" si="8"/>
        <v>0</v>
      </c>
    </row>
    <row r="54" spans="10:24" ht="24.95" customHeight="1" x14ac:dyDescent="0.2">
      <c r="J54" s="172" t="s">
        <v>212</v>
      </c>
      <c r="K54" s="226">
        <v>0</v>
      </c>
      <c r="L54" s="226">
        <v>0</v>
      </c>
      <c r="M54" s="226">
        <v>0</v>
      </c>
      <c r="N54" s="226">
        <f t="shared" si="8"/>
        <v>0</v>
      </c>
    </row>
    <row r="55" spans="10:24" ht="24.95" customHeight="1" x14ac:dyDescent="0.2">
      <c r="J55" s="172" t="s">
        <v>212</v>
      </c>
      <c r="K55" s="226">
        <v>0</v>
      </c>
      <c r="L55" s="226">
        <v>0</v>
      </c>
      <c r="M55" s="226">
        <v>0</v>
      </c>
      <c r="N55" s="226">
        <f t="shared" si="8"/>
        <v>0</v>
      </c>
    </row>
    <row r="56" spans="10:24" ht="24.95" customHeight="1" x14ac:dyDescent="0.2">
      <c r="J56" s="172" t="s">
        <v>212</v>
      </c>
      <c r="K56" s="226">
        <v>0</v>
      </c>
      <c r="L56" s="226">
        <v>0</v>
      </c>
      <c r="M56" s="226">
        <v>0</v>
      </c>
      <c r="N56" s="226">
        <f t="shared" si="8"/>
        <v>0</v>
      </c>
    </row>
    <row r="57" spans="10:24" x14ac:dyDescent="0.2">
      <c r="J57" s="252" t="s">
        <v>138</v>
      </c>
      <c r="K57" s="57"/>
      <c r="L57" s="57"/>
      <c r="M57" s="57"/>
      <c r="N57" s="57"/>
    </row>
    <row r="76" spans="20:20" x14ac:dyDescent="0.2">
      <c r="T76" s="55"/>
    </row>
    <row r="77" spans="20:20" x14ac:dyDescent="0.2">
      <c r="T77" s="55"/>
    </row>
    <row r="78" spans="20:20" x14ac:dyDescent="0.2">
      <c r="T78" s="55"/>
    </row>
    <row r="79" spans="20:20" x14ac:dyDescent="0.2">
      <c r="T79" s="55"/>
    </row>
  </sheetData>
  <conditionalFormatting sqref="K46:K56">
    <cfRule type="dataBar" priority="13">
      <dataBar>
        <cfvo type="min"/>
        <cfvo type="max"/>
        <color rgb="FF638EC6"/>
      </dataBar>
      <extLst>
        <ext xmlns:x14="http://schemas.microsoft.com/office/spreadsheetml/2009/9/main" uri="{B025F937-C7B1-47D3-B67F-A62EFF666E3E}">
          <x14:id>{372C8E22-6F65-4C4A-9999-017C55894F2C}</x14:id>
        </ext>
      </extLst>
    </cfRule>
  </conditionalFormatting>
  <conditionalFormatting sqref="L46:L56">
    <cfRule type="dataBar" priority="12">
      <dataBar>
        <cfvo type="min"/>
        <cfvo type="max"/>
        <color rgb="FFFF555A"/>
      </dataBar>
      <extLst>
        <ext xmlns:x14="http://schemas.microsoft.com/office/spreadsheetml/2009/9/main" uri="{B025F937-C7B1-47D3-B67F-A62EFF666E3E}">
          <x14:id>{5449158D-DB7B-443E-BE0B-4859F2E505D8}</x14:id>
        </ext>
      </extLst>
    </cfRule>
  </conditionalFormatting>
  <conditionalFormatting sqref="M46:M56">
    <cfRule type="dataBar" priority="11">
      <dataBar>
        <cfvo type="min"/>
        <cfvo type="max"/>
        <color rgb="FF63C384"/>
      </dataBar>
      <extLst>
        <ext xmlns:x14="http://schemas.microsoft.com/office/spreadsheetml/2009/9/main" uri="{B025F937-C7B1-47D3-B67F-A62EFF666E3E}">
          <x14:id>{56647613-2B0B-4F04-BB98-02FA0B51F467}</x14:id>
        </ext>
      </extLst>
    </cfRule>
  </conditionalFormatting>
  <conditionalFormatting sqref="K46:M56">
    <cfRule type="dataBar" priority="36">
      <dataBar>
        <cfvo type="min"/>
        <cfvo type="max"/>
        <color rgb="FF63C384"/>
      </dataBar>
      <extLst>
        <ext xmlns:x14="http://schemas.microsoft.com/office/spreadsheetml/2009/9/main" uri="{B025F937-C7B1-47D3-B67F-A62EFF666E3E}">
          <x14:id>{48FC6645-74DF-490B-99B0-9B84A8B7AEA1}</x14:id>
        </ext>
      </extLst>
    </cfRule>
  </conditionalFormatting>
  <conditionalFormatting sqref="K46:M56">
    <cfRule type="dataBar" priority="35">
      <dataBar>
        <cfvo type="min"/>
        <cfvo type="max"/>
        <color rgb="FF638EC6"/>
      </dataBar>
      <extLst>
        <ext xmlns:x14="http://schemas.microsoft.com/office/spreadsheetml/2009/9/main" uri="{B025F937-C7B1-47D3-B67F-A62EFF666E3E}">
          <x14:id>{44A1FED6-AAD1-4498-B45D-266C6D72483B}</x14:id>
        </ext>
      </extLst>
    </cfRule>
  </conditionalFormatting>
  <conditionalFormatting sqref="N46:N56">
    <cfRule type="dataBar" priority="34">
      <dataBar>
        <cfvo type="min"/>
        <cfvo type="max"/>
        <color rgb="FFFF555A"/>
      </dataBar>
      <extLst>
        <ext xmlns:x14="http://schemas.microsoft.com/office/spreadsheetml/2009/9/main" uri="{B025F937-C7B1-47D3-B67F-A62EFF666E3E}">
          <x14:id>{8F7CB199-F7F5-43CA-A1DF-21CC024E9C43}</x14:id>
        </ext>
      </extLst>
    </cfRule>
  </conditionalFormatting>
  <conditionalFormatting sqref="N46:N56">
    <cfRule type="dataBar" priority="33">
      <dataBar>
        <cfvo type="min"/>
        <cfvo type="max"/>
        <color rgb="FF63C384"/>
      </dataBar>
      <extLst>
        <ext xmlns:x14="http://schemas.microsoft.com/office/spreadsheetml/2009/9/main" uri="{B025F937-C7B1-47D3-B67F-A62EFF666E3E}">
          <x14:id>{EBC654BD-6459-4351-9051-C91F79C34B15}</x14:id>
        </ext>
      </extLst>
    </cfRule>
  </conditionalFormatting>
  <conditionalFormatting sqref="N46:N56">
    <cfRule type="dataBar" priority="10">
      <dataBar>
        <cfvo type="min"/>
        <cfvo type="max"/>
        <color rgb="FF638EC6"/>
      </dataBar>
      <extLst>
        <ext xmlns:x14="http://schemas.microsoft.com/office/spreadsheetml/2009/9/main" uri="{B025F937-C7B1-47D3-B67F-A62EFF666E3E}">
          <x14:id>{236E298C-4B35-47CB-AC1D-80C37D59C20B}</x14:id>
        </ext>
      </extLst>
    </cfRule>
  </conditionalFormatting>
  <conditionalFormatting sqref="V32:V42">
    <cfRule type="dataBar" priority="15">
      <dataBar>
        <cfvo type="min"/>
        <cfvo type="max"/>
        <color rgb="FF63C384"/>
      </dataBar>
      <extLst>
        <ext xmlns:x14="http://schemas.microsoft.com/office/spreadsheetml/2009/9/main" uri="{B025F937-C7B1-47D3-B67F-A62EFF666E3E}">
          <x14:id>{3D3B1369-1764-488B-B0A8-CE6CA88ED43B}</x14:id>
        </ext>
      </extLst>
    </cfRule>
  </conditionalFormatting>
  <conditionalFormatting sqref="W32:W42">
    <cfRule type="dataBar" priority="23">
      <dataBar>
        <cfvo type="min"/>
        <cfvo type="max"/>
        <color theme="7" tint="0.39997558519241921"/>
      </dataBar>
      <extLst>
        <ext xmlns:x14="http://schemas.microsoft.com/office/spreadsheetml/2009/9/main" uri="{B025F937-C7B1-47D3-B67F-A62EFF666E3E}">
          <x14:id>{24715598-CCEA-45D6-85BF-F55D35A76FC4}</x14:id>
        </ext>
      </extLst>
    </cfRule>
  </conditionalFormatting>
  <conditionalFormatting sqref="X32:X42">
    <cfRule type="dataBar" priority="22">
      <dataBar>
        <cfvo type="min"/>
        <cfvo type="max"/>
        <color rgb="FF008AEF"/>
      </dataBar>
      <extLst>
        <ext xmlns:x14="http://schemas.microsoft.com/office/spreadsheetml/2009/9/main" uri="{B025F937-C7B1-47D3-B67F-A62EFF666E3E}">
          <x14:id>{D26F63AB-595F-4F9B-ACEC-5F0635BCE9D2}</x14:id>
        </ext>
      </extLst>
    </cfRule>
  </conditionalFormatting>
  <conditionalFormatting sqref="Q32:Q42">
    <cfRule type="dataBar" priority="8">
      <dataBar>
        <cfvo type="min"/>
        <cfvo type="max"/>
        <color rgb="FFFF555A"/>
      </dataBar>
      <extLst>
        <ext xmlns:x14="http://schemas.microsoft.com/office/spreadsheetml/2009/9/main" uri="{B025F937-C7B1-47D3-B67F-A62EFF666E3E}">
          <x14:id>{4FAD76E8-B29E-4953-9068-4F44840C9C80}</x14:id>
        </ext>
      </extLst>
    </cfRule>
    <cfRule type="expression" dxfId="4" priority="20">
      <formula>$P32&gt;$R32</formula>
    </cfRule>
  </conditionalFormatting>
  <conditionalFormatting sqref="N32:N42">
    <cfRule type="dataBar" priority="9">
      <dataBar>
        <cfvo type="min"/>
        <cfvo type="max"/>
        <color rgb="FF63C384"/>
      </dataBar>
      <extLst>
        <ext xmlns:x14="http://schemas.microsoft.com/office/spreadsheetml/2009/9/main" uri="{B025F937-C7B1-47D3-B67F-A62EFF666E3E}">
          <x14:id>{B80E6939-F3B0-437A-B909-5DC1D595C303}</x14:id>
        </ext>
      </extLst>
    </cfRule>
  </conditionalFormatting>
  <conditionalFormatting sqref="P32:P42">
    <cfRule type="dataBar" priority="7">
      <dataBar>
        <cfvo type="min"/>
        <cfvo type="max"/>
        <color rgb="FFFFB628"/>
      </dataBar>
      <extLst>
        <ext xmlns:x14="http://schemas.microsoft.com/office/spreadsheetml/2009/9/main" uri="{B025F937-C7B1-47D3-B67F-A62EFF666E3E}">
          <x14:id>{76E3CD5D-15D4-4F35-9198-D6C0F8654F50}</x14:id>
        </ext>
      </extLst>
    </cfRule>
  </conditionalFormatting>
  <conditionalFormatting sqref="R32:R42">
    <cfRule type="dataBar" priority="4">
      <dataBar>
        <cfvo type="min"/>
        <cfvo type="max"/>
        <color theme="7" tint="0.39997558519241921"/>
      </dataBar>
      <extLst>
        <ext xmlns:x14="http://schemas.microsoft.com/office/spreadsheetml/2009/9/main" uri="{B025F937-C7B1-47D3-B67F-A62EFF666E3E}">
          <x14:id>{D46A21FD-D875-4DC8-9D89-8E6F07A9EC1D}</x14:id>
        </ext>
      </extLst>
    </cfRule>
    <cfRule type="expression" dxfId="3" priority="5">
      <formula>$R32&lt;$P32</formula>
    </cfRule>
  </conditionalFormatting>
  <conditionalFormatting sqref="S32:S42">
    <cfRule type="dataBar" priority="3">
      <dataBar>
        <cfvo type="min"/>
        <cfvo type="max"/>
        <color rgb="FF638EC6"/>
      </dataBar>
      <extLst>
        <ext xmlns:x14="http://schemas.microsoft.com/office/spreadsheetml/2009/9/main" uri="{B025F937-C7B1-47D3-B67F-A62EFF666E3E}">
          <x14:id>{7D1AA999-EEC7-4DB5-AE1A-62AFD83BFF14}</x14:id>
        </ext>
      </extLst>
    </cfRule>
  </conditionalFormatting>
  <conditionalFormatting sqref="T32:T42">
    <cfRule type="dataBar" priority="2">
      <dataBar>
        <cfvo type="min"/>
        <cfvo type="max"/>
        <color rgb="FFFF555A"/>
      </dataBar>
      <extLst>
        <ext xmlns:x14="http://schemas.microsoft.com/office/spreadsheetml/2009/9/main" uri="{B025F937-C7B1-47D3-B67F-A62EFF666E3E}">
          <x14:id>{AC0B7701-4073-40DA-8BA9-6B2004942D85}</x14:id>
        </ext>
      </extLst>
    </cfRule>
  </conditionalFormatting>
  <conditionalFormatting sqref="U32:U42">
    <cfRule type="dataBar" priority="1">
      <dataBar>
        <cfvo type="min"/>
        <cfvo type="max"/>
        <color rgb="FF638EC6"/>
      </dataBar>
      <extLst>
        <ext xmlns:x14="http://schemas.microsoft.com/office/spreadsheetml/2009/9/main" uri="{B025F937-C7B1-47D3-B67F-A62EFF666E3E}">
          <x14:id>{FEB375F9-3442-4A6A-9AD3-2E794933B5FF}</x14:id>
        </ext>
      </extLst>
    </cfRule>
  </conditionalFormatting>
  <pageMargins left="0.25" right="0.25" top="0.75" bottom="0.75" header="0.3" footer="0.3"/>
  <pageSetup scale="31"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372C8E22-6F65-4C4A-9999-017C55894F2C}">
            <x14:dataBar minLength="0" maxLength="100" border="1" negativeBarBorderColorSameAsPositive="0">
              <x14:cfvo type="autoMin"/>
              <x14:cfvo type="autoMax"/>
              <x14:borderColor rgb="FF638EC6"/>
              <x14:negativeFillColor rgb="FFFF0000"/>
              <x14:negativeBorderColor rgb="FFFF0000"/>
              <x14:axisColor rgb="FF000000"/>
            </x14:dataBar>
          </x14:cfRule>
          <xm:sqref>K46:K56</xm:sqref>
        </x14:conditionalFormatting>
        <x14:conditionalFormatting xmlns:xm="http://schemas.microsoft.com/office/excel/2006/main">
          <x14:cfRule type="dataBar" id="{5449158D-DB7B-443E-BE0B-4859F2E505D8}">
            <x14:dataBar minLength="0" maxLength="100" border="1" negativeBarBorderColorSameAsPositive="0">
              <x14:cfvo type="autoMin"/>
              <x14:cfvo type="autoMax"/>
              <x14:borderColor rgb="FFFF555A"/>
              <x14:negativeFillColor rgb="FFFF0000"/>
              <x14:negativeBorderColor rgb="FFFF0000"/>
              <x14:axisColor rgb="FF000000"/>
            </x14:dataBar>
          </x14:cfRule>
          <xm:sqref>L46:L56</xm:sqref>
        </x14:conditionalFormatting>
        <x14:conditionalFormatting xmlns:xm="http://schemas.microsoft.com/office/excel/2006/main">
          <x14:cfRule type="dataBar" id="{56647613-2B0B-4F04-BB98-02FA0B51F467}">
            <x14:dataBar minLength="0" maxLength="100" border="1" negativeBarBorderColorSameAsPositive="0">
              <x14:cfvo type="autoMin"/>
              <x14:cfvo type="autoMax"/>
              <x14:borderColor rgb="FF63C384"/>
              <x14:negativeFillColor rgb="FFFF0000"/>
              <x14:negativeBorderColor rgb="FFFF0000"/>
              <x14:axisColor rgb="FF000000"/>
            </x14:dataBar>
          </x14:cfRule>
          <xm:sqref>M46:M56</xm:sqref>
        </x14:conditionalFormatting>
        <x14:conditionalFormatting xmlns:xm="http://schemas.microsoft.com/office/excel/2006/main">
          <x14:cfRule type="dataBar" id="{48FC6645-74DF-490B-99B0-9B84A8B7AEA1}">
            <x14:dataBar minLength="0" maxLength="100" border="1" negativeBarBorderColorSameAsPositive="0">
              <x14:cfvo type="autoMin"/>
              <x14:cfvo type="autoMax"/>
              <x14:borderColor rgb="FF63C384"/>
              <x14:negativeFillColor rgb="FFFF0000"/>
              <x14:negativeBorderColor rgb="FFFF0000"/>
              <x14:axisColor rgb="FF000000"/>
            </x14:dataBar>
          </x14:cfRule>
          <xm:sqref>K46:M56</xm:sqref>
        </x14:conditionalFormatting>
        <x14:conditionalFormatting xmlns:xm="http://schemas.microsoft.com/office/excel/2006/main">
          <x14:cfRule type="dataBar" id="{44A1FED6-AAD1-4498-B45D-266C6D72483B}">
            <x14:dataBar minLength="0" maxLength="100" border="1" negativeBarBorderColorSameAsPositive="0">
              <x14:cfvo type="autoMin"/>
              <x14:cfvo type="autoMax"/>
              <x14:borderColor rgb="FF638EC6"/>
              <x14:negativeFillColor rgb="FFFF0000"/>
              <x14:negativeBorderColor rgb="FFFF0000"/>
              <x14:axisColor rgb="FF000000"/>
            </x14:dataBar>
          </x14:cfRule>
          <xm:sqref>K46:M56</xm:sqref>
        </x14:conditionalFormatting>
        <x14:conditionalFormatting xmlns:xm="http://schemas.microsoft.com/office/excel/2006/main">
          <x14:cfRule type="dataBar" id="{8F7CB199-F7F5-43CA-A1DF-21CC024E9C43}">
            <x14:dataBar minLength="0" maxLength="100" border="1" negativeBarBorderColorSameAsPositive="0">
              <x14:cfvo type="autoMin"/>
              <x14:cfvo type="autoMax"/>
              <x14:borderColor rgb="FFFF555A"/>
              <x14:negativeFillColor rgb="FFFF0000"/>
              <x14:negativeBorderColor rgb="FFFF0000"/>
              <x14:axisColor rgb="FF000000"/>
            </x14:dataBar>
          </x14:cfRule>
          <xm:sqref>N46:N56</xm:sqref>
        </x14:conditionalFormatting>
        <x14:conditionalFormatting xmlns:xm="http://schemas.microsoft.com/office/excel/2006/main">
          <x14:cfRule type="dataBar" id="{EBC654BD-6459-4351-9051-C91F79C34B15}">
            <x14:dataBar minLength="0" maxLength="100" border="1" negativeBarBorderColorSameAsPositive="0">
              <x14:cfvo type="autoMin"/>
              <x14:cfvo type="autoMax"/>
              <x14:borderColor rgb="FF63C384"/>
              <x14:negativeFillColor rgb="FFFF0000"/>
              <x14:negativeBorderColor rgb="FFFF0000"/>
              <x14:axisColor rgb="FF000000"/>
            </x14:dataBar>
          </x14:cfRule>
          <xm:sqref>N46:N56</xm:sqref>
        </x14:conditionalFormatting>
        <x14:conditionalFormatting xmlns:xm="http://schemas.microsoft.com/office/excel/2006/main">
          <x14:cfRule type="dataBar" id="{236E298C-4B35-47CB-AC1D-80C37D59C20B}">
            <x14:dataBar minLength="0" maxLength="100" border="1" negativeBarBorderColorSameAsPositive="0">
              <x14:cfvo type="autoMin"/>
              <x14:cfvo type="autoMax"/>
              <x14:borderColor rgb="FF638EC6"/>
              <x14:negativeFillColor rgb="FFFF0000"/>
              <x14:negativeBorderColor rgb="FFFF0000"/>
              <x14:axisColor rgb="FF000000"/>
            </x14:dataBar>
          </x14:cfRule>
          <xm:sqref>N46:N56</xm:sqref>
        </x14:conditionalFormatting>
        <x14:conditionalFormatting xmlns:xm="http://schemas.microsoft.com/office/excel/2006/main">
          <x14:cfRule type="dataBar" id="{3D3B1369-1764-488B-B0A8-CE6CA88ED43B}">
            <x14:dataBar minLength="0" maxLength="100" border="1" negativeBarBorderColorSameAsPositive="0">
              <x14:cfvo type="autoMin"/>
              <x14:cfvo type="autoMax"/>
              <x14:borderColor theme="6" tint="0.39997558519241921"/>
              <x14:negativeFillColor rgb="FFFF0000"/>
              <x14:negativeBorderColor rgb="FFFF0000"/>
              <x14:axisColor rgb="FF000000"/>
            </x14:dataBar>
          </x14:cfRule>
          <xm:sqref>V32:V42</xm:sqref>
        </x14:conditionalFormatting>
        <x14:conditionalFormatting xmlns:xm="http://schemas.microsoft.com/office/excel/2006/main">
          <x14:cfRule type="dataBar" id="{24715598-CCEA-45D6-85BF-F55D35A76FC4}">
            <x14:dataBar minLength="0" maxLength="100" border="1" negativeBarBorderColorSameAsPositive="0">
              <x14:cfvo type="autoMin"/>
              <x14:cfvo type="autoMax"/>
              <x14:borderColor theme="7" tint="0.59999389629810485"/>
              <x14:negativeFillColor rgb="FFFF0000"/>
              <x14:negativeBorderColor rgb="FFFF0000"/>
              <x14:axisColor rgb="FF000000"/>
            </x14:dataBar>
          </x14:cfRule>
          <xm:sqref>W32:W42</xm:sqref>
        </x14:conditionalFormatting>
        <x14:conditionalFormatting xmlns:xm="http://schemas.microsoft.com/office/excel/2006/main">
          <x14:cfRule type="dataBar" id="{D26F63AB-595F-4F9B-ACEC-5F0635BCE9D2}">
            <x14:dataBar minLength="0" maxLength="100" border="1" negativeBarBorderColorSameAsPositive="0">
              <x14:cfvo type="autoMin"/>
              <x14:cfvo type="autoMax"/>
              <x14:borderColor rgb="FF008AEF"/>
              <x14:negativeFillColor rgb="FFFF0000"/>
              <x14:negativeBorderColor rgb="FFFF0000"/>
              <x14:axisColor rgb="FF000000"/>
            </x14:dataBar>
          </x14:cfRule>
          <xm:sqref>X32:X42</xm:sqref>
        </x14:conditionalFormatting>
        <x14:conditionalFormatting xmlns:xm="http://schemas.microsoft.com/office/excel/2006/main">
          <x14:cfRule type="dataBar" id="{4FAD76E8-B29E-4953-9068-4F44840C9C80}">
            <x14:dataBar minLength="0" maxLength="100" border="1" negativeBarBorderColorSameAsPositive="0">
              <x14:cfvo type="autoMin"/>
              <x14:cfvo type="autoMax"/>
              <x14:borderColor rgb="FFFF555A"/>
              <x14:negativeFillColor rgb="FFFF0000"/>
              <x14:negativeBorderColor rgb="FFFF0000"/>
              <x14:axisColor rgb="FF000000"/>
            </x14:dataBar>
          </x14:cfRule>
          <xm:sqref>Q32:Q42</xm:sqref>
        </x14:conditionalFormatting>
        <x14:conditionalFormatting xmlns:xm="http://schemas.microsoft.com/office/excel/2006/main">
          <x14:cfRule type="dataBar" id="{B80E6939-F3B0-437A-B909-5DC1D595C303}">
            <x14:dataBar minLength="0" maxLength="100" border="1" negativeBarBorderColorSameAsPositive="0">
              <x14:cfvo type="autoMin"/>
              <x14:cfvo type="autoMax"/>
              <x14:borderColor rgb="FF63C384"/>
              <x14:negativeFillColor rgb="FFFF0000"/>
              <x14:negativeBorderColor rgb="FFFF0000"/>
              <x14:axisColor rgb="FF000000"/>
            </x14:dataBar>
          </x14:cfRule>
          <xm:sqref>N32:N42</xm:sqref>
        </x14:conditionalFormatting>
        <x14:conditionalFormatting xmlns:xm="http://schemas.microsoft.com/office/excel/2006/main">
          <x14:cfRule type="dataBar" id="{76E3CD5D-15D4-4F35-9198-D6C0F8654F50}">
            <x14:dataBar minLength="0" maxLength="100" border="1" negativeBarBorderColorSameAsPositive="0">
              <x14:cfvo type="autoMin"/>
              <x14:cfvo type="autoMax"/>
              <x14:borderColor rgb="FFFFB628"/>
              <x14:negativeFillColor rgb="FFFF0000"/>
              <x14:negativeBorderColor rgb="FFFF0000"/>
              <x14:axisColor rgb="FF000000"/>
            </x14:dataBar>
          </x14:cfRule>
          <xm:sqref>P32:P42</xm:sqref>
        </x14:conditionalFormatting>
        <x14:conditionalFormatting xmlns:xm="http://schemas.microsoft.com/office/excel/2006/main">
          <x14:cfRule type="dataBar" id="{D46A21FD-D875-4DC8-9D89-8E6F07A9EC1D}">
            <x14:dataBar minLength="0" maxLength="100" border="1" negativeBarBorderColorSameAsPositive="0">
              <x14:cfvo type="autoMin"/>
              <x14:cfvo type="autoMax"/>
              <x14:borderColor theme="7" tint="0.59999389629810485"/>
              <x14:negativeFillColor rgb="FFFF0000"/>
              <x14:negativeBorderColor rgb="FFFF0000"/>
              <x14:axisColor rgb="FF000000"/>
            </x14:dataBar>
          </x14:cfRule>
          <xm:sqref>R32:R42</xm:sqref>
        </x14:conditionalFormatting>
        <x14:conditionalFormatting xmlns:xm="http://schemas.microsoft.com/office/excel/2006/main">
          <x14:cfRule type="dataBar" id="{7D1AA999-EEC7-4DB5-AE1A-62AFD83BFF14}">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S32:S42</xm:sqref>
        </x14:conditionalFormatting>
        <x14:conditionalFormatting xmlns:xm="http://schemas.microsoft.com/office/excel/2006/main">
          <x14:cfRule type="dataBar" id="{AC0B7701-4073-40DA-8BA9-6B2004942D85}">
            <x14:dataBar minLength="0" maxLength="100" border="1" negativeBarBorderColorSameAsPositive="0">
              <x14:cfvo type="autoMin"/>
              <x14:cfvo type="autoMax"/>
              <x14:borderColor rgb="FFFF555A"/>
              <x14:negativeFillColor rgb="FFFF0000"/>
              <x14:negativeBorderColor rgb="FFFF0000"/>
              <x14:axisColor rgb="FF000000"/>
            </x14:dataBar>
          </x14:cfRule>
          <xm:sqref>T32:T42</xm:sqref>
        </x14:conditionalFormatting>
        <x14:conditionalFormatting xmlns:xm="http://schemas.microsoft.com/office/excel/2006/main">
          <x14:cfRule type="dataBar" id="{FEB375F9-3442-4A6A-9AD3-2E794933B5FF}">
            <x14:dataBar minLength="0" maxLength="100" border="1" negativeBarBorderColorSameAsPositive="0">
              <x14:cfvo type="autoMin"/>
              <x14:cfvo type="autoMax"/>
              <x14:borderColor theme="3" tint="0.59999389629810485"/>
              <x14:negativeFillColor rgb="FFFF0000"/>
              <x14:negativeBorderColor rgb="FFFF0000"/>
              <x14:axisColor rgb="FF000000"/>
            </x14:dataBar>
          </x14:cfRule>
          <xm:sqref>U32:U42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68"/>
  <sheetViews>
    <sheetView showGridLines="0" zoomScale="70" zoomScaleNormal="70" workbookViewId="0">
      <selection activeCell="J34" sqref="J34:J44"/>
    </sheetView>
  </sheetViews>
  <sheetFormatPr defaultRowHeight="14.25" x14ac:dyDescent="0.2"/>
  <cols>
    <col min="1" max="1" width="3.375" customWidth="1"/>
    <col min="2" max="4" width="18.625" customWidth="1"/>
    <col min="5" max="5" width="15.5" customWidth="1"/>
    <col min="6" max="6" width="15.125" customWidth="1"/>
    <col min="7" max="8" width="21" customWidth="1"/>
    <col min="9" max="9" width="1" customWidth="1"/>
    <col min="10" max="10" width="25.625" customWidth="1"/>
    <col min="11" max="11" width="21.5" customWidth="1"/>
    <col min="12" max="12" width="19.625" customWidth="1"/>
    <col min="13" max="13" width="20.375" customWidth="1"/>
    <col min="14" max="14" width="20.125" customWidth="1"/>
    <col min="15" max="15" width="20.875" customWidth="1"/>
    <col min="16" max="16" width="19.625" customWidth="1"/>
    <col min="17" max="17" width="18" customWidth="1"/>
    <col min="18" max="18" width="1.125" customWidth="1"/>
    <col min="19" max="19" width="15.5" customWidth="1"/>
    <col min="20" max="20" width="15.875" customWidth="1"/>
    <col min="21" max="21" width="15.125" customWidth="1"/>
    <col min="22" max="22" width="15.375" customWidth="1"/>
    <col min="23" max="23" width="17" customWidth="1"/>
    <col min="24" max="24" width="16.125" customWidth="1"/>
  </cols>
  <sheetData>
    <row r="1" spans="2:14" ht="21" thickBot="1" x14ac:dyDescent="0.35">
      <c r="B1" s="36" t="s">
        <v>155</v>
      </c>
      <c r="C1" s="4"/>
      <c r="D1" s="4"/>
      <c r="E1" s="3"/>
      <c r="F1" s="3"/>
      <c r="G1" s="3"/>
      <c r="H1" s="3"/>
      <c r="I1" s="3"/>
      <c r="J1" s="3"/>
      <c r="K1" s="3"/>
      <c r="L1" s="3"/>
    </row>
    <row r="2" spans="2:14" ht="16.5" thickTop="1" thickBot="1" x14ac:dyDescent="0.3">
      <c r="B2" s="6"/>
      <c r="C2" s="6"/>
      <c r="D2" s="6"/>
      <c r="E2" s="7"/>
      <c r="F2" s="7"/>
      <c r="G2" s="7"/>
      <c r="H2" s="7"/>
      <c r="I2" s="7"/>
      <c r="J2" s="7"/>
      <c r="K2" s="7"/>
      <c r="L2" s="7"/>
      <c r="M2" s="7"/>
      <c r="N2" s="7"/>
    </row>
    <row r="3" spans="2:14" ht="25.5" customHeight="1" thickBot="1" x14ac:dyDescent="0.25">
      <c r="B3" s="49" t="s">
        <v>5</v>
      </c>
      <c r="C3" s="50" t="s">
        <v>70</v>
      </c>
      <c r="D3" s="51" t="s">
        <v>37</v>
      </c>
      <c r="E3" s="3"/>
      <c r="F3" s="3"/>
      <c r="G3" s="3"/>
      <c r="H3" s="3"/>
      <c r="I3" s="3"/>
      <c r="J3" s="3"/>
      <c r="K3" s="3"/>
      <c r="L3" s="3"/>
    </row>
    <row r="17" spans="9:20" x14ac:dyDescent="0.2">
      <c r="T17" s="55"/>
    </row>
    <row r="18" spans="9:20" x14ac:dyDescent="0.2">
      <c r="T18" s="55"/>
    </row>
    <row r="19" spans="9:20" x14ac:dyDescent="0.2">
      <c r="T19" s="55"/>
    </row>
    <row r="20" spans="9:20" x14ac:dyDescent="0.2">
      <c r="T20" s="55"/>
    </row>
    <row r="22" spans="9:20" ht="15.95" customHeight="1" x14ac:dyDescent="0.2"/>
    <row r="23" spans="9:20" ht="15.95" customHeight="1" x14ac:dyDescent="0.2"/>
    <row r="24" spans="9:20" ht="15.95" customHeight="1" x14ac:dyDescent="0.2"/>
    <row r="25" spans="9:20" ht="15.95" customHeight="1" x14ac:dyDescent="0.2"/>
    <row r="26" spans="9:20" ht="15.95" customHeight="1" x14ac:dyDescent="0.2"/>
    <row r="27" spans="9:20" ht="15.95" customHeight="1" x14ac:dyDescent="0.2"/>
    <row r="28" spans="9:20" ht="15.95" customHeight="1" x14ac:dyDescent="0.2"/>
    <row r="29" spans="9:20" ht="15.95" customHeight="1" x14ac:dyDescent="0.2"/>
    <row r="30" spans="9:20" ht="15.95" customHeight="1" x14ac:dyDescent="0.2"/>
    <row r="31" spans="9:20" ht="15.95" customHeight="1" x14ac:dyDescent="0.2">
      <c r="I31" s="107"/>
      <c r="J31" s="42" t="s">
        <v>122</v>
      </c>
      <c r="K31" s="107"/>
      <c r="L31" s="107"/>
      <c r="M31" s="107"/>
      <c r="N31" s="107"/>
      <c r="O31" s="107"/>
      <c r="P31" s="107"/>
      <c r="Q31" s="107"/>
      <c r="R31" s="107"/>
    </row>
    <row r="32" spans="9:20" ht="42.75" customHeight="1" x14ac:dyDescent="0.2">
      <c r="I32" s="107"/>
      <c r="J32" s="145" t="s">
        <v>0</v>
      </c>
      <c r="K32" s="145" t="s">
        <v>33</v>
      </c>
      <c r="L32" s="145" t="s">
        <v>14</v>
      </c>
      <c r="M32" s="145" t="s">
        <v>15</v>
      </c>
      <c r="N32" s="145" t="s">
        <v>16</v>
      </c>
      <c r="O32" s="145" t="s">
        <v>124</v>
      </c>
      <c r="P32" s="145" t="s">
        <v>125</v>
      </c>
      <c r="Q32" s="145" t="s">
        <v>77</v>
      </c>
      <c r="R32" s="107"/>
    </row>
    <row r="33" spans="6:18" ht="42.75" hidden="1" customHeight="1" x14ac:dyDescent="0.2">
      <c r="I33" s="107"/>
      <c r="J33" s="186">
        <v>2007</v>
      </c>
      <c r="K33" s="187">
        <v>1547952451</v>
      </c>
      <c r="L33" s="187">
        <v>124774799</v>
      </c>
      <c r="M33" s="187">
        <v>54609160</v>
      </c>
      <c r="N33" s="187">
        <v>54586140</v>
      </c>
      <c r="O33" s="187">
        <f>SUM(K33:N33)</f>
        <v>1781922550</v>
      </c>
      <c r="P33" s="186"/>
      <c r="Q33" s="186"/>
      <c r="R33" s="107"/>
    </row>
    <row r="34" spans="6:18" ht="24.95" customHeight="1" x14ac:dyDescent="0.2">
      <c r="I34" s="107"/>
      <c r="J34" s="172" t="s">
        <v>212</v>
      </c>
      <c r="K34" s="188">
        <v>0</v>
      </c>
      <c r="L34" s="188">
        <v>0</v>
      </c>
      <c r="M34" s="188">
        <v>0</v>
      </c>
      <c r="N34" s="188">
        <v>0</v>
      </c>
      <c r="O34" s="184">
        <f>SUM(K34:N34)</f>
        <v>0</v>
      </c>
      <c r="P34" s="189">
        <f>O34/O33-1</f>
        <v>-1</v>
      </c>
      <c r="Q34" s="184">
        <f t="shared" ref="Q34:Q44" si="0">O34*0.025</f>
        <v>0</v>
      </c>
      <c r="R34" s="107"/>
    </row>
    <row r="35" spans="6:18" ht="24.95" customHeight="1" x14ac:dyDescent="0.2">
      <c r="I35" s="107"/>
      <c r="J35" s="172" t="s">
        <v>212</v>
      </c>
      <c r="K35" s="188">
        <v>0</v>
      </c>
      <c r="L35" s="188">
        <v>0</v>
      </c>
      <c r="M35" s="188">
        <v>0</v>
      </c>
      <c r="N35" s="188">
        <v>0</v>
      </c>
      <c r="O35" s="184">
        <f t="shared" ref="O35:O44" si="1">SUM(K35:N35)</f>
        <v>0</v>
      </c>
      <c r="P35" s="189" t="e">
        <f>O35/O34-1</f>
        <v>#DIV/0!</v>
      </c>
      <c r="Q35" s="184">
        <f t="shared" si="0"/>
        <v>0</v>
      </c>
      <c r="R35" s="107"/>
    </row>
    <row r="36" spans="6:18" ht="24.95" customHeight="1" x14ac:dyDescent="0.2">
      <c r="I36" s="107"/>
      <c r="J36" s="172" t="s">
        <v>212</v>
      </c>
      <c r="K36" s="188">
        <v>0</v>
      </c>
      <c r="L36" s="188">
        <v>0</v>
      </c>
      <c r="M36" s="188">
        <v>0</v>
      </c>
      <c r="N36" s="188">
        <v>0</v>
      </c>
      <c r="O36" s="184">
        <f t="shared" si="1"/>
        <v>0</v>
      </c>
      <c r="P36" s="189" t="e">
        <f t="shared" ref="P36:P44" si="2">O36/O35-1</f>
        <v>#DIV/0!</v>
      </c>
      <c r="Q36" s="184">
        <f t="shared" si="0"/>
        <v>0</v>
      </c>
      <c r="R36" s="107"/>
    </row>
    <row r="37" spans="6:18" ht="24.95" customHeight="1" x14ac:dyDescent="0.2">
      <c r="I37" s="107"/>
      <c r="J37" s="172" t="s">
        <v>212</v>
      </c>
      <c r="K37" s="188">
        <v>0</v>
      </c>
      <c r="L37" s="188">
        <v>0</v>
      </c>
      <c r="M37" s="188">
        <v>0</v>
      </c>
      <c r="N37" s="188">
        <v>0</v>
      </c>
      <c r="O37" s="184">
        <f t="shared" si="1"/>
        <v>0</v>
      </c>
      <c r="P37" s="189" t="e">
        <f t="shared" si="2"/>
        <v>#DIV/0!</v>
      </c>
      <c r="Q37" s="184">
        <f t="shared" si="0"/>
        <v>0</v>
      </c>
      <c r="R37" s="107"/>
    </row>
    <row r="38" spans="6:18" ht="24.95" customHeight="1" x14ac:dyDescent="0.2">
      <c r="I38" s="107"/>
      <c r="J38" s="172" t="s">
        <v>212</v>
      </c>
      <c r="K38" s="188">
        <v>0</v>
      </c>
      <c r="L38" s="188">
        <v>0</v>
      </c>
      <c r="M38" s="188">
        <v>0</v>
      </c>
      <c r="N38" s="188">
        <v>0</v>
      </c>
      <c r="O38" s="184">
        <f t="shared" si="1"/>
        <v>0</v>
      </c>
      <c r="P38" s="189" t="e">
        <f t="shared" si="2"/>
        <v>#DIV/0!</v>
      </c>
      <c r="Q38" s="184">
        <f t="shared" si="0"/>
        <v>0</v>
      </c>
      <c r="R38" s="107"/>
    </row>
    <row r="39" spans="6:18" ht="24.95" customHeight="1" x14ac:dyDescent="0.2">
      <c r="I39" s="107"/>
      <c r="J39" s="172" t="s">
        <v>212</v>
      </c>
      <c r="K39" s="188">
        <v>0</v>
      </c>
      <c r="L39" s="188">
        <v>0</v>
      </c>
      <c r="M39" s="188">
        <v>0</v>
      </c>
      <c r="N39" s="188">
        <v>0</v>
      </c>
      <c r="O39" s="184">
        <f t="shared" si="1"/>
        <v>0</v>
      </c>
      <c r="P39" s="189" t="e">
        <f t="shared" si="2"/>
        <v>#DIV/0!</v>
      </c>
      <c r="Q39" s="184">
        <f t="shared" si="0"/>
        <v>0</v>
      </c>
      <c r="R39" s="107"/>
    </row>
    <row r="40" spans="6:18" ht="24.95" customHeight="1" x14ac:dyDescent="0.2">
      <c r="I40" s="107"/>
      <c r="J40" s="172" t="s">
        <v>212</v>
      </c>
      <c r="K40" s="188">
        <v>0</v>
      </c>
      <c r="L40" s="188">
        <v>0</v>
      </c>
      <c r="M40" s="188">
        <v>0</v>
      </c>
      <c r="N40" s="188">
        <v>0</v>
      </c>
      <c r="O40" s="184">
        <f t="shared" si="1"/>
        <v>0</v>
      </c>
      <c r="P40" s="189" t="e">
        <f t="shared" si="2"/>
        <v>#DIV/0!</v>
      </c>
      <c r="Q40" s="184">
        <f t="shared" si="0"/>
        <v>0</v>
      </c>
      <c r="R40" s="107"/>
    </row>
    <row r="41" spans="6:18" ht="24.95" customHeight="1" x14ac:dyDescent="0.2">
      <c r="I41" s="107"/>
      <c r="J41" s="172" t="s">
        <v>212</v>
      </c>
      <c r="K41" s="188">
        <v>0</v>
      </c>
      <c r="L41" s="188">
        <v>0</v>
      </c>
      <c r="M41" s="188">
        <v>0</v>
      </c>
      <c r="N41" s="188">
        <v>0</v>
      </c>
      <c r="O41" s="184">
        <f t="shared" si="1"/>
        <v>0</v>
      </c>
      <c r="P41" s="189" t="e">
        <f t="shared" si="2"/>
        <v>#DIV/0!</v>
      </c>
      <c r="Q41" s="184">
        <f t="shared" si="0"/>
        <v>0</v>
      </c>
      <c r="R41" s="107"/>
    </row>
    <row r="42" spans="6:18" ht="24.95" customHeight="1" x14ac:dyDescent="0.2">
      <c r="I42" s="107"/>
      <c r="J42" s="172" t="s">
        <v>212</v>
      </c>
      <c r="K42" s="188">
        <v>0</v>
      </c>
      <c r="L42" s="188">
        <v>0</v>
      </c>
      <c r="M42" s="188">
        <v>0</v>
      </c>
      <c r="N42" s="188">
        <v>0</v>
      </c>
      <c r="O42" s="184">
        <f t="shared" si="1"/>
        <v>0</v>
      </c>
      <c r="P42" s="189" t="e">
        <f t="shared" si="2"/>
        <v>#DIV/0!</v>
      </c>
      <c r="Q42" s="184">
        <f t="shared" si="0"/>
        <v>0</v>
      </c>
      <c r="R42" s="107"/>
    </row>
    <row r="43" spans="6:18" ht="24.95" customHeight="1" x14ac:dyDescent="0.2">
      <c r="I43" s="107"/>
      <c r="J43" s="172" t="s">
        <v>212</v>
      </c>
      <c r="K43" s="188">
        <v>0</v>
      </c>
      <c r="L43" s="188">
        <v>0</v>
      </c>
      <c r="M43" s="188">
        <v>0</v>
      </c>
      <c r="N43" s="188">
        <v>0</v>
      </c>
      <c r="O43" s="184">
        <f t="shared" si="1"/>
        <v>0</v>
      </c>
      <c r="P43" s="189" t="e">
        <f t="shared" si="2"/>
        <v>#DIV/0!</v>
      </c>
      <c r="Q43" s="184">
        <f t="shared" si="0"/>
        <v>0</v>
      </c>
      <c r="R43" s="107"/>
    </row>
    <row r="44" spans="6:18" ht="24.95" customHeight="1" x14ac:dyDescent="0.2">
      <c r="F44" s="3"/>
      <c r="G44" s="3"/>
      <c r="H44" s="3"/>
      <c r="I44" s="107"/>
      <c r="J44" s="172" t="s">
        <v>212</v>
      </c>
      <c r="K44" s="188">
        <v>0</v>
      </c>
      <c r="L44" s="188">
        <v>0</v>
      </c>
      <c r="M44" s="188">
        <v>0</v>
      </c>
      <c r="N44" s="188">
        <v>0</v>
      </c>
      <c r="O44" s="184">
        <f t="shared" si="1"/>
        <v>0</v>
      </c>
      <c r="P44" s="189" t="e">
        <f t="shared" si="2"/>
        <v>#DIV/0!</v>
      </c>
      <c r="Q44" s="184">
        <f t="shared" si="0"/>
        <v>0</v>
      </c>
      <c r="R44" s="107"/>
    </row>
    <row r="45" spans="6:18" ht="15.75" x14ac:dyDescent="0.25">
      <c r="G45" s="122"/>
      <c r="H45" s="122"/>
      <c r="I45" s="107"/>
      <c r="J45" s="122"/>
      <c r="K45" s="107"/>
      <c r="L45" s="107"/>
      <c r="M45" s="107"/>
      <c r="N45" s="107"/>
      <c r="O45" s="107"/>
      <c r="P45" s="107"/>
      <c r="Q45" s="107"/>
      <c r="R45" s="107"/>
    </row>
    <row r="46" spans="6:18" ht="4.5" customHeight="1" x14ac:dyDescent="0.25">
      <c r="G46" s="122"/>
      <c r="H46" s="122"/>
      <c r="I46" s="107"/>
      <c r="J46" s="122"/>
      <c r="K46" s="107"/>
      <c r="L46" s="107"/>
      <c r="M46" s="107"/>
      <c r="N46" s="107"/>
      <c r="O46" s="107"/>
      <c r="P46" s="107"/>
      <c r="Q46" s="107"/>
      <c r="R46" s="107"/>
    </row>
    <row r="47" spans="6:18" ht="24.95" customHeight="1" x14ac:dyDescent="0.2">
      <c r="I47" s="271" t="s">
        <v>126</v>
      </c>
      <c r="J47" s="271"/>
      <c r="K47" s="190">
        <f>K44-K34</f>
        <v>0</v>
      </c>
      <c r="L47" s="190">
        <f t="shared" ref="L47:Q47" si="3">L44-L34</f>
        <v>0</v>
      </c>
      <c r="M47" s="190">
        <f t="shared" si="3"/>
        <v>0</v>
      </c>
      <c r="N47" s="190">
        <f t="shared" si="3"/>
        <v>0</v>
      </c>
      <c r="O47" s="190">
        <f t="shared" si="3"/>
        <v>0</v>
      </c>
      <c r="P47" s="190"/>
      <c r="Q47" s="190">
        <f t="shared" si="3"/>
        <v>0</v>
      </c>
      <c r="R47" s="57"/>
    </row>
    <row r="48" spans="6:18" ht="24.95" customHeight="1" x14ac:dyDescent="0.2">
      <c r="I48" s="271" t="s">
        <v>127</v>
      </c>
      <c r="J48" s="271"/>
      <c r="K48" s="191" t="e">
        <f>K44/K34-1</f>
        <v>#DIV/0!</v>
      </c>
      <c r="L48" s="191" t="e">
        <f>L44/L34-1</f>
        <v>#DIV/0!</v>
      </c>
      <c r="M48" s="191" t="e">
        <f>M44/M34-1</f>
        <v>#DIV/0!</v>
      </c>
      <c r="N48" s="191" t="e">
        <f>N44/N34-1</f>
        <v>#DIV/0!</v>
      </c>
      <c r="O48" s="191" t="e">
        <f>O44/O34-1</f>
        <v>#DIV/0!</v>
      </c>
      <c r="P48" s="191"/>
      <c r="Q48" s="191" t="e">
        <f>Q44/Q34-1</f>
        <v>#DIV/0!</v>
      </c>
      <c r="R48" s="57"/>
    </row>
    <row r="49" spans="10:11" x14ac:dyDescent="0.2">
      <c r="J49" s="130" t="s">
        <v>135</v>
      </c>
    </row>
    <row r="53" spans="10:11" x14ac:dyDescent="0.2">
      <c r="K53" s="55"/>
    </row>
    <row r="54" spans="10:11" x14ac:dyDescent="0.2">
      <c r="K54" s="55"/>
    </row>
    <row r="55" spans="10:11" x14ac:dyDescent="0.2">
      <c r="K55" s="55"/>
    </row>
    <row r="56" spans="10:11" x14ac:dyDescent="0.2">
      <c r="K56" s="55"/>
    </row>
    <row r="57" spans="10:11" x14ac:dyDescent="0.2">
      <c r="K57" s="55"/>
    </row>
    <row r="58" spans="10:11" x14ac:dyDescent="0.2">
      <c r="K58" s="55"/>
    </row>
    <row r="59" spans="10:11" x14ac:dyDescent="0.2">
      <c r="K59" s="55"/>
    </row>
    <row r="60" spans="10:11" x14ac:dyDescent="0.2">
      <c r="K60" s="55"/>
    </row>
    <row r="61" spans="10:11" x14ac:dyDescent="0.2">
      <c r="K61" s="55"/>
    </row>
    <row r="62" spans="10:11" x14ac:dyDescent="0.2">
      <c r="K62" s="55"/>
    </row>
    <row r="63" spans="10:11" x14ac:dyDescent="0.2">
      <c r="K63" s="55"/>
    </row>
    <row r="64" spans="10:11" x14ac:dyDescent="0.2">
      <c r="K64" s="55"/>
    </row>
    <row r="65" spans="11:11" x14ac:dyDescent="0.2">
      <c r="K65" s="55"/>
    </row>
    <row r="66" spans="11:11" x14ac:dyDescent="0.2">
      <c r="K66" s="55"/>
    </row>
    <row r="67" spans="11:11" x14ac:dyDescent="0.2">
      <c r="K67" s="55"/>
    </row>
    <row r="68" spans="11:11" x14ac:dyDescent="0.2">
      <c r="K68" s="55"/>
    </row>
  </sheetData>
  <mergeCells count="2">
    <mergeCell ref="I47:J47"/>
    <mergeCell ref="I48:J48"/>
  </mergeCells>
  <conditionalFormatting sqref="K34:K44">
    <cfRule type="dataBar" priority="23">
      <dataBar>
        <cfvo type="min"/>
        <cfvo type="max"/>
        <color rgb="FF638EC6"/>
      </dataBar>
      <extLst>
        <ext xmlns:x14="http://schemas.microsoft.com/office/spreadsheetml/2009/9/main" uri="{B025F937-C7B1-47D3-B67F-A62EFF666E3E}">
          <x14:id>{5496FE0D-940A-4035-960B-74D39EA253C1}</x14:id>
        </ext>
      </extLst>
    </cfRule>
  </conditionalFormatting>
  <conditionalFormatting sqref="L34:M44">
    <cfRule type="dataBar" priority="22">
      <dataBar>
        <cfvo type="min"/>
        <cfvo type="max"/>
        <color rgb="FFFF555A"/>
      </dataBar>
      <extLst>
        <ext xmlns:x14="http://schemas.microsoft.com/office/spreadsheetml/2009/9/main" uri="{B025F937-C7B1-47D3-B67F-A62EFF666E3E}">
          <x14:id>{669C229E-8117-4CAE-9FE3-04C64839EDB9}</x14:id>
        </ext>
      </extLst>
    </cfRule>
  </conditionalFormatting>
  <conditionalFormatting sqref="N34:N44">
    <cfRule type="dataBar" priority="21">
      <dataBar>
        <cfvo type="min"/>
        <cfvo type="max"/>
        <color rgb="FF63C384"/>
      </dataBar>
      <extLst>
        <ext xmlns:x14="http://schemas.microsoft.com/office/spreadsheetml/2009/9/main" uri="{B025F937-C7B1-47D3-B67F-A62EFF666E3E}">
          <x14:id>{AED0AB7B-B99D-49F4-BE80-0A20AF190CC8}</x14:id>
        </ext>
      </extLst>
    </cfRule>
  </conditionalFormatting>
  <conditionalFormatting sqref="O34:O44 G45:H46">
    <cfRule type="dataBar" priority="20">
      <dataBar>
        <cfvo type="min"/>
        <cfvo type="max"/>
        <color rgb="FFFF555A"/>
      </dataBar>
      <extLst>
        <ext xmlns:x14="http://schemas.microsoft.com/office/spreadsheetml/2009/9/main" uri="{B025F937-C7B1-47D3-B67F-A62EFF666E3E}">
          <x14:id>{1040AD59-9596-4D4D-AB69-E6AD26349F55}</x14:id>
        </ext>
      </extLst>
    </cfRule>
  </conditionalFormatting>
  <conditionalFormatting sqref="O34:O44 G45:H46">
    <cfRule type="dataBar" priority="19">
      <dataBar>
        <cfvo type="min"/>
        <cfvo type="max"/>
        <color rgb="FF63C384"/>
      </dataBar>
      <extLst>
        <ext xmlns:x14="http://schemas.microsoft.com/office/spreadsheetml/2009/9/main" uri="{B025F937-C7B1-47D3-B67F-A62EFF666E3E}">
          <x14:id>{F8783AE6-1AF0-46D5-A1A5-C23730F19AF6}</x14:id>
        </ext>
      </extLst>
    </cfRule>
  </conditionalFormatting>
  <conditionalFormatting sqref="O34:O44 G45:H46">
    <cfRule type="dataBar" priority="18">
      <dataBar>
        <cfvo type="min"/>
        <cfvo type="max"/>
        <color rgb="FF638EC6"/>
      </dataBar>
      <extLst>
        <ext xmlns:x14="http://schemas.microsoft.com/office/spreadsheetml/2009/9/main" uri="{B025F937-C7B1-47D3-B67F-A62EFF666E3E}">
          <x14:id>{AE67C2AA-3AE9-480D-B957-CAA8ED2268AD}</x14:id>
        </ext>
      </extLst>
    </cfRule>
  </conditionalFormatting>
  <conditionalFormatting sqref="Q34:Q44">
    <cfRule type="dataBar" priority="17">
      <dataBar>
        <cfvo type="min"/>
        <cfvo type="max"/>
        <color rgb="FFFF555A"/>
      </dataBar>
      <extLst>
        <ext xmlns:x14="http://schemas.microsoft.com/office/spreadsheetml/2009/9/main" uri="{B025F937-C7B1-47D3-B67F-A62EFF666E3E}">
          <x14:id>{D4162E5B-17FD-4309-86D5-6FB98A7DC7F8}</x14:id>
        </ext>
      </extLst>
    </cfRule>
  </conditionalFormatting>
  <conditionalFormatting sqref="Q34:Q44">
    <cfRule type="dataBar" priority="16">
      <dataBar>
        <cfvo type="min"/>
        <cfvo type="max"/>
        <color rgb="FF63C384"/>
      </dataBar>
      <extLst>
        <ext xmlns:x14="http://schemas.microsoft.com/office/spreadsheetml/2009/9/main" uri="{B025F937-C7B1-47D3-B67F-A62EFF666E3E}">
          <x14:id>{B7A5334C-9AE3-467C-AE8C-E21AD62BA5FF}</x14:id>
        </ext>
      </extLst>
    </cfRule>
  </conditionalFormatting>
  <conditionalFormatting sqref="Q34:Q44">
    <cfRule type="dataBar" priority="15">
      <dataBar>
        <cfvo type="min"/>
        <cfvo type="max"/>
        <color theme="7" tint="0.39997558519241921"/>
      </dataBar>
      <extLst>
        <ext xmlns:x14="http://schemas.microsoft.com/office/spreadsheetml/2009/9/main" uri="{B025F937-C7B1-47D3-B67F-A62EFF666E3E}">
          <x14:id>{BA9B8EEE-9F32-495D-A0D5-02263A1D56CB}</x14:id>
        </ext>
      </extLst>
    </cfRule>
  </conditionalFormatting>
  <conditionalFormatting sqref="P34:P44">
    <cfRule type="dataBar" priority="14">
      <dataBar>
        <cfvo type="min"/>
        <cfvo type="max"/>
        <color rgb="FF008AEF"/>
      </dataBar>
      <extLst>
        <ext xmlns:x14="http://schemas.microsoft.com/office/spreadsheetml/2009/9/main" uri="{B025F937-C7B1-47D3-B67F-A62EFF666E3E}">
          <x14:id>{E674C911-267C-4D0D-9857-F630D71B9767}</x14:id>
        </ext>
      </extLst>
    </cfRule>
  </conditionalFormatting>
  <conditionalFormatting sqref="J45:J46">
    <cfRule type="dataBar" priority="13">
      <dataBar>
        <cfvo type="min"/>
        <cfvo type="max"/>
        <color rgb="FFFF555A"/>
      </dataBar>
      <extLst>
        <ext xmlns:x14="http://schemas.microsoft.com/office/spreadsheetml/2009/9/main" uri="{B025F937-C7B1-47D3-B67F-A62EFF666E3E}">
          <x14:id>{C44D44E5-648D-430A-B8C0-D818303CF039}</x14:id>
        </ext>
      </extLst>
    </cfRule>
  </conditionalFormatting>
  <conditionalFormatting sqref="J45:J46">
    <cfRule type="dataBar" priority="12">
      <dataBar>
        <cfvo type="min"/>
        <cfvo type="max"/>
        <color rgb="FF63C384"/>
      </dataBar>
      <extLst>
        <ext xmlns:x14="http://schemas.microsoft.com/office/spreadsheetml/2009/9/main" uri="{B025F937-C7B1-47D3-B67F-A62EFF666E3E}">
          <x14:id>{F8920B04-A062-4380-8715-5B980AE4CDC5}</x14:id>
        </ext>
      </extLst>
    </cfRule>
  </conditionalFormatting>
  <conditionalFormatting sqref="J45:J46">
    <cfRule type="dataBar" priority="11">
      <dataBar>
        <cfvo type="min"/>
        <cfvo type="max"/>
        <color rgb="FF638EC6"/>
      </dataBar>
      <extLst>
        <ext xmlns:x14="http://schemas.microsoft.com/office/spreadsheetml/2009/9/main" uri="{B025F937-C7B1-47D3-B67F-A62EFF666E3E}">
          <x14:id>{2A524C8E-CE97-4ECF-84BA-27339EFD0B8B}</x14:id>
        </ext>
      </extLst>
    </cfRule>
  </conditionalFormatting>
  <conditionalFormatting sqref="K47">
    <cfRule type="expression" dxfId="2" priority="10">
      <formula>K47&lt;0</formula>
    </cfRule>
  </conditionalFormatting>
  <conditionalFormatting sqref="L47:Q47">
    <cfRule type="expression" dxfId="1" priority="5">
      <formula>L47&lt;0</formula>
    </cfRule>
  </conditionalFormatting>
  <conditionalFormatting sqref="K48:Q48">
    <cfRule type="expression" dxfId="0" priority="3">
      <formula>K48&lt;0</formula>
    </cfRule>
  </conditionalFormatting>
  <conditionalFormatting sqref="M34:M44">
    <cfRule type="dataBar" priority="1">
      <dataBar>
        <cfvo type="min"/>
        <cfvo type="max"/>
        <color rgb="FFFF555A"/>
      </dataBar>
      <extLst>
        <ext xmlns:x14="http://schemas.microsoft.com/office/spreadsheetml/2009/9/main" uri="{B025F937-C7B1-47D3-B67F-A62EFF666E3E}">
          <x14:id>{80A5374C-0179-4141-B34D-C6CCF8E4073F}</x14:id>
        </ext>
      </extLst>
    </cfRule>
  </conditionalFormatting>
  <hyperlinks>
    <hyperlink ref="J49" r:id="rId1" xr:uid="{00000000-0004-0000-0700-000000000000}"/>
  </hyperlinks>
  <pageMargins left="0.25" right="0.25" top="0.75" bottom="0.75" header="0.3" footer="0.3"/>
  <pageSetup scale="31"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5496FE0D-940A-4035-960B-74D39EA253C1}">
            <x14:dataBar minLength="0" maxLength="100" border="1" negativeBarBorderColorSameAsPositive="0">
              <x14:cfvo type="autoMin"/>
              <x14:cfvo type="autoMax"/>
              <x14:borderColor rgb="FF638EC6"/>
              <x14:negativeFillColor rgb="FFFF0000"/>
              <x14:negativeBorderColor rgb="FFFF0000"/>
              <x14:axisColor rgb="FF000000"/>
            </x14:dataBar>
          </x14:cfRule>
          <xm:sqref>K34:K44</xm:sqref>
        </x14:conditionalFormatting>
        <x14:conditionalFormatting xmlns:xm="http://schemas.microsoft.com/office/excel/2006/main">
          <x14:cfRule type="dataBar" id="{669C229E-8117-4CAE-9FE3-04C64839EDB9}">
            <x14:dataBar minLength="0" maxLength="100" border="1" negativeBarBorderColorSameAsPositive="0">
              <x14:cfvo type="autoMin"/>
              <x14:cfvo type="autoMax"/>
              <x14:borderColor rgb="FFFF555A"/>
              <x14:negativeFillColor rgb="FFFF0000"/>
              <x14:negativeBorderColor rgb="FFFF0000"/>
              <x14:axisColor rgb="FF000000"/>
            </x14:dataBar>
          </x14:cfRule>
          <xm:sqref>L34:M44</xm:sqref>
        </x14:conditionalFormatting>
        <x14:conditionalFormatting xmlns:xm="http://schemas.microsoft.com/office/excel/2006/main">
          <x14:cfRule type="dataBar" id="{AED0AB7B-B99D-49F4-BE80-0A20AF190CC8}">
            <x14:dataBar minLength="0" maxLength="100" border="1" negativeBarBorderColorSameAsPositive="0">
              <x14:cfvo type="autoMin"/>
              <x14:cfvo type="autoMax"/>
              <x14:borderColor rgb="FF63C384"/>
              <x14:negativeFillColor rgb="FFFF0000"/>
              <x14:negativeBorderColor rgb="FFFF0000"/>
              <x14:axisColor rgb="FF000000"/>
            </x14:dataBar>
          </x14:cfRule>
          <xm:sqref>N34:N44</xm:sqref>
        </x14:conditionalFormatting>
        <x14:conditionalFormatting xmlns:xm="http://schemas.microsoft.com/office/excel/2006/main">
          <x14:cfRule type="dataBar" id="{1040AD59-9596-4D4D-AB69-E6AD26349F55}">
            <x14:dataBar minLength="0" maxLength="100" border="1" negativeBarBorderColorSameAsPositive="0">
              <x14:cfvo type="autoMin"/>
              <x14:cfvo type="autoMax"/>
              <x14:borderColor theme="5" tint="0.59999389629810485"/>
              <x14:negativeFillColor rgb="FFFF0000"/>
              <x14:negativeBorderColor rgb="FFFF0000"/>
              <x14:axisColor rgb="FF000000"/>
            </x14:dataBar>
          </x14:cfRule>
          <xm:sqref>O34:O44 G45:H46</xm:sqref>
        </x14:conditionalFormatting>
        <x14:conditionalFormatting xmlns:xm="http://schemas.microsoft.com/office/excel/2006/main">
          <x14:cfRule type="dataBar" id="{F8783AE6-1AF0-46D5-A1A5-C23730F19AF6}">
            <x14:dataBar minLength="0" maxLength="100" border="1" negativeBarBorderColorSameAsPositive="0">
              <x14:cfvo type="autoMin"/>
              <x14:cfvo type="autoMax"/>
              <x14:borderColor theme="6" tint="0.39997558519241921"/>
              <x14:negativeFillColor rgb="FFFF0000"/>
              <x14:negativeBorderColor rgb="FFFF0000"/>
              <x14:axisColor rgb="FF000000"/>
            </x14:dataBar>
          </x14:cfRule>
          <xm:sqref>O34:O44 G45:H46</xm:sqref>
        </x14:conditionalFormatting>
        <x14:conditionalFormatting xmlns:xm="http://schemas.microsoft.com/office/excel/2006/main">
          <x14:cfRule type="dataBar" id="{AE67C2AA-3AE9-480D-B957-CAA8ED2268AD}">
            <x14:dataBar minLength="0" maxLength="100" border="1" negativeBarBorderColorSameAsPositive="0">
              <x14:cfvo type="autoMin"/>
              <x14:cfvo type="autoMax"/>
              <x14:borderColor theme="4" tint="0.39997558519241921"/>
              <x14:negativeFillColor rgb="FFFF0000"/>
              <x14:negativeBorderColor rgb="FFFF0000"/>
              <x14:axisColor rgb="FF000000"/>
            </x14:dataBar>
          </x14:cfRule>
          <xm:sqref>O34:O44 G45:H46</xm:sqref>
        </x14:conditionalFormatting>
        <x14:conditionalFormatting xmlns:xm="http://schemas.microsoft.com/office/excel/2006/main">
          <x14:cfRule type="dataBar" id="{D4162E5B-17FD-4309-86D5-6FB98A7DC7F8}">
            <x14:dataBar minLength="0" maxLength="100" border="1" negativeBarBorderColorSameAsPositive="0">
              <x14:cfvo type="autoMin"/>
              <x14:cfvo type="autoMax"/>
              <x14:borderColor rgb="FFFF555A"/>
              <x14:negativeFillColor rgb="FFFF0000"/>
              <x14:negativeBorderColor rgb="FFFF0000"/>
              <x14:axisColor rgb="FF000000"/>
            </x14:dataBar>
          </x14:cfRule>
          <xm:sqref>Q34:Q44</xm:sqref>
        </x14:conditionalFormatting>
        <x14:conditionalFormatting xmlns:xm="http://schemas.microsoft.com/office/excel/2006/main">
          <x14:cfRule type="dataBar" id="{B7A5334C-9AE3-467C-AE8C-E21AD62BA5FF}">
            <x14:dataBar minLength="0" maxLength="100" border="1" negativeBarBorderColorSameAsPositive="0">
              <x14:cfvo type="autoMin"/>
              <x14:cfvo type="autoMax"/>
              <x14:borderColor rgb="FF63C384"/>
              <x14:negativeFillColor rgb="FFFF0000"/>
              <x14:negativeBorderColor rgb="FFFF0000"/>
              <x14:axisColor rgb="FF000000"/>
            </x14:dataBar>
          </x14:cfRule>
          <xm:sqref>Q34:Q44</xm:sqref>
        </x14:conditionalFormatting>
        <x14:conditionalFormatting xmlns:xm="http://schemas.microsoft.com/office/excel/2006/main">
          <x14:cfRule type="dataBar" id="{BA9B8EEE-9F32-495D-A0D5-02263A1D56CB}">
            <x14:dataBar minLength="0" maxLength="100" border="1" negativeBarBorderColorSameAsPositive="0">
              <x14:cfvo type="autoMin"/>
              <x14:cfvo type="autoMax"/>
              <x14:borderColor theme="7" tint="0.39997558519241921"/>
              <x14:negativeFillColor rgb="FFFF0000"/>
              <x14:negativeBorderColor rgb="FFFF0000"/>
              <x14:axisColor rgb="FF000000"/>
            </x14:dataBar>
          </x14:cfRule>
          <xm:sqref>Q34:Q44</xm:sqref>
        </x14:conditionalFormatting>
        <x14:conditionalFormatting xmlns:xm="http://schemas.microsoft.com/office/excel/2006/main">
          <x14:cfRule type="dataBar" id="{E674C911-267C-4D0D-9857-F630D71B9767}">
            <x14:dataBar minLength="0" maxLength="100" border="1" negativeBarBorderColorSameAsPositive="0">
              <x14:cfvo type="autoMin"/>
              <x14:cfvo type="autoMax"/>
              <x14:borderColor theme="3" tint="0.59999389629810485"/>
              <x14:negativeFillColor rgb="FFFF0000"/>
              <x14:negativeBorderColor theme="5" tint="0.59999389629810485"/>
              <x14:axisColor rgb="FF000000"/>
            </x14:dataBar>
          </x14:cfRule>
          <xm:sqref>P34:P44</xm:sqref>
        </x14:conditionalFormatting>
        <x14:conditionalFormatting xmlns:xm="http://schemas.microsoft.com/office/excel/2006/main">
          <x14:cfRule type="dataBar" id="{C44D44E5-648D-430A-B8C0-D818303CF039}">
            <x14:dataBar minLength="0" maxLength="100" border="1" negativeBarBorderColorSameAsPositive="0">
              <x14:cfvo type="autoMin"/>
              <x14:cfvo type="autoMax"/>
              <x14:borderColor rgb="FFFF555A"/>
              <x14:negativeFillColor rgb="FFFF0000"/>
              <x14:negativeBorderColor rgb="FFFF0000"/>
              <x14:axisColor rgb="FF000000"/>
            </x14:dataBar>
          </x14:cfRule>
          <xm:sqref>J45:J46</xm:sqref>
        </x14:conditionalFormatting>
        <x14:conditionalFormatting xmlns:xm="http://schemas.microsoft.com/office/excel/2006/main">
          <x14:cfRule type="dataBar" id="{F8920B04-A062-4380-8715-5B980AE4CDC5}">
            <x14:dataBar minLength="0" maxLength="100" border="1" negativeBarBorderColorSameAsPositive="0">
              <x14:cfvo type="autoMin"/>
              <x14:cfvo type="autoMax"/>
              <x14:borderColor rgb="FF63C384"/>
              <x14:negativeFillColor rgb="FFFF0000"/>
              <x14:negativeBorderColor rgb="FFFF0000"/>
              <x14:axisColor rgb="FF000000"/>
            </x14:dataBar>
          </x14:cfRule>
          <xm:sqref>J45:J46</xm:sqref>
        </x14:conditionalFormatting>
        <x14:conditionalFormatting xmlns:xm="http://schemas.microsoft.com/office/excel/2006/main">
          <x14:cfRule type="dataBar" id="{2A524C8E-CE97-4ECF-84BA-27339EFD0B8B}">
            <x14:dataBar minLength="0" maxLength="100" border="1" negativeBarBorderColorSameAsPositive="0">
              <x14:cfvo type="autoMin"/>
              <x14:cfvo type="autoMax"/>
              <x14:borderColor rgb="FF638EC6"/>
              <x14:negativeFillColor rgb="FFFF0000"/>
              <x14:negativeBorderColor rgb="FFFF0000"/>
              <x14:axisColor rgb="FF000000"/>
            </x14:dataBar>
          </x14:cfRule>
          <xm:sqref>J45:J46</xm:sqref>
        </x14:conditionalFormatting>
        <x14:conditionalFormatting xmlns:xm="http://schemas.microsoft.com/office/excel/2006/main">
          <x14:cfRule type="dataBar" id="{80A5374C-0179-4141-B34D-C6CCF8E4073F}">
            <x14:dataBar minLength="0" maxLength="100" border="1" negativeBarBorderColorSameAsPositive="0">
              <x14:cfvo type="autoMin"/>
              <x14:cfvo type="autoMax"/>
              <x14:borderColor rgb="FFFF555A"/>
              <x14:negativeFillColor rgb="FFFF0000"/>
              <x14:negativeBorderColor rgb="FFFF0000"/>
              <x14:axisColor rgb="FF000000"/>
            </x14:dataBar>
          </x14:cfRule>
          <xm:sqref>M34:M44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1:O42"/>
  <sheetViews>
    <sheetView showGridLines="0" topLeftCell="B1" zoomScale="60" zoomScaleNormal="60" workbookViewId="0">
      <selection activeCell="H30" sqref="H30:H40"/>
    </sheetView>
  </sheetViews>
  <sheetFormatPr defaultRowHeight="14.25" x14ac:dyDescent="0.2"/>
  <cols>
    <col min="1" max="1" width="3.375" customWidth="1"/>
    <col min="2" max="4" width="18.625" customWidth="1"/>
    <col min="5" max="8" width="16.625" customWidth="1"/>
    <col min="9" max="9" width="21.625" customWidth="1"/>
    <col min="10" max="10" width="18.625" customWidth="1"/>
    <col min="11" max="11" width="22.125" customWidth="1"/>
    <col min="12" max="12" width="28.125" customWidth="1"/>
    <col min="13" max="13" width="29.125" customWidth="1"/>
    <col min="14" max="14" width="0.625" customWidth="1"/>
  </cols>
  <sheetData>
    <row r="1" spans="2:13" ht="21" thickBot="1" x14ac:dyDescent="0.35">
      <c r="B1" s="36" t="s">
        <v>163</v>
      </c>
      <c r="C1" s="4"/>
      <c r="D1" s="4"/>
      <c r="E1" s="3"/>
      <c r="F1" s="3"/>
      <c r="G1" s="3"/>
      <c r="H1" s="3"/>
      <c r="I1" s="3"/>
      <c r="J1" s="3"/>
      <c r="K1" s="3"/>
    </row>
    <row r="2" spans="2:13" ht="9" customHeight="1" thickTop="1" thickBot="1" x14ac:dyDescent="0.3">
      <c r="B2" s="6"/>
      <c r="C2" s="6"/>
      <c r="D2" s="6"/>
      <c r="E2" s="7"/>
      <c r="F2" s="7"/>
      <c r="G2" s="7"/>
      <c r="H2" s="7"/>
      <c r="I2" s="7"/>
      <c r="J2" s="7"/>
      <c r="K2" s="7"/>
      <c r="L2" s="7"/>
      <c r="M2" s="7"/>
    </row>
    <row r="3" spans="2:13" ht="25.5" customHeight="1" thickBot="1" x14ac:dyDescent="0.25">
      <c r="B3" s="52" t="s">
        <v>5</v>
      </c>
      <c r="C3" s="53" t="s">
        <v>70</v>
      </c>
      <c r="D3" s="54" t="s">
        <v>37</v>
      </c>
      <c r="E3" s="3"/>
      <c r="F3" s="3"/>
      <c r="G3" s="3"/>
      <c r="H3" s="3"/>
      <c r="I3" s="3"/>
      <c r="J3" s="3"/>
      <c r="K3" s="3"/>
      <c r="L3" s="3"/>
      <c r="M3" s="3"/>
    </row>
    <row r="4" spans="2:13" ht="15" x14ac:dyDescent="0.25">
      <c r="B4" s="4"/>
      <c r="C4" s="4"/>
      <c r="D4" s="4"/>
      <c r="E4" s="3"/>
      <c r="F4" s="3"/>
      <c r="G4" s="3"/>
      <c r="H4" s="3"/>
      <c r="I4" s="3"/>
      <c r="J4" s="3"/>
      <c r="K4" s="3"/>
    </row>
    <row r="5" spans="2:13" ht="15" x14ac:dyDescent="0.25">
      <c r="B5" s="4"/>
      <c r="C5" s="4"/>
      <c r="D5" s="4"/>
      <c r="E5" s="3"/>
      <c r="F5" s="3"/>
      <c r="G5" s="3"/>
      <c r="H5" s="3"/>
      <c r="I5" s="3"/>
      <c r="J5" s="3"/>
      <c r="K5" s="3"/>
    </row>
    <row r="6" spans="2:13" ht="15" x14ac:dyDescent="0.25">
      <c r="B6" s="4"/>
      <c r="C6" s="4"/>
      <c r="D6" s="4"/>
      <c r="E6" s="3"/>
      <c r="F6" s="3"/>
      <c r="G6" s="3"/>
      <c r="H6" s="3"/>
      <c r="I6" s="3"/>
      <c r="J6" s="3"/>
      <c r="K6" s="3"/>
    </row>
    <row r="7" spans="2:13" ht="15" x14ac:dyDescent="0.25">
      <c r="B7" s="4"/>
      <c r="C7" s="4"/>
      <c r="D7" s="4"/>
      <c r="E7" s="3"/>
      <c r="F7" s="3"/>
      <c r="G7" s="3"/>
      <c r="H7" s="3"/>
      <c r="I7" s="3"/>
      <c r="J7" s="3"/>
      <c r="K7" s="3"/>
    </row>
    <row r="8" spans="2:13" ht="15" x14ac:dyDescent="0.25">
      <c r="B8" s="4"/>
      <c r="C8" s="4"/>
      <c r="D8" s="4"/>
      <c r="E8" s="3"/>
      <c r="F8" s="3"/>
      <c r="G8" s="3"/>
      <c r="H8" s="3"/>
      <c r="I8" s="3"/>
      <c r="J8" s="3"/>
      <c r="K8" s="3"/>
    </row>
    <row r="9" spans="2:13" ht="15" x14ac:dyDescent="0.25">
      <c r="B9" s="4"/>
      <c r="C9" s="4"/>
      <c r="D9" s="4"/>
      <c r="E9" s="3"/>
      <c r="F9" s="3"/>
      <c r="G9" s="3"/>
      <c r="H9" s="3"/>
      <c r="I9" s="3"/>
      <c r="J9" s="3"/>
      <c r="K9" s="3"/>
    </row>
    <row r="10" spans="2:13" ht="15" x14ac:dyDescent="0.25">
      <c r="B10" s="4"/>
      <c r="C10" s="4"/>
      <c r="D10" s="4"/>
      <c r="E10" s="3"/>
      <c r="F10" s="3"/>
      <c r="G10" s="3"/>
      <c r="H10" s="3"/>
      <c r="I10" s="3"/>
      <c r="J10" s="3"/>
      <c r="K10" s="3"/>
    </row>
    <row r="11" spans="2:13" ht="15" x14ac:dyDescent="0.25">
      <c r="B11" s="4"/>
      <c r="C11" s="4"/>
      <c r="D11" s="4"/>
      <c r="E11" s="3"/>
      <c r="F11" s="3"/>
      <c r="G11" s="3"/>
      <c r="H11" s="3"/>
      <c r="I11" s="3"/>
      <c r="J11" s="3"/>
      <c r="K11" s="3"/>
    </row>
    <row r="12" spans="2:13" ht="15" x14ac:dyDescent="0.25">
      <c r="B12" s="4"/>
      <c r="C12" s="4"/>
      <c r="D12" s="4"/>
      <c r="E12" s="3"/>
      <c r="F12" s="3"/>
      <c r="G12" s="3"/>
      <c r="H12" s="3"/>
      <c r="I12" s="3"/>
      <c r="J12" s="3"/>
      <c r="K12" s="3"/>
    </row>
    <row r="13" spans="2:13" ht="15" x14ac:dyDescent="0.25">
      <c r="B13" s="4"/>
      <c r="C13" s="4"/>
      <c r="D13" s="4"/>
      <c r="E13" s="3"/>
      <c r="F13" s="3"/>
      <c r="G13" s="3"/>
      <c r="H13" s="3"/>
      <c r="I13" s="3"/>
      <c r="J13" s="3"/>
      <c r="K13" s="3"/>
    </row>
    <row r="14" spans="2:13" ht="15" x14ac:dyDescent="0.25">
      <c r="B14" s="4"/>
      <c r="C14" s="4"/>
      <c r="D14" s="4"/>
      <c r="E14" s="3"/>
      <c r="F14" s="3"/>
      <c r="G14" s="3"/>
      <c r="H14" s="3"/>
      <c r="I14" s="3"/>
      <c r="J14" s="3"/>
      <c r="K14" s="3"/>
    </row>
    <row r="15" spans="2:13" ht="15" x14ac:dyDescent="0.25">
      <c r="B15" s="4"/>
      <c r="C15" s="4"/>
      <c r="D15" s="4"/>
      <c r="E15" s="3"/>
      <c r="F15" s="3"/>
      <c r="G15" s="3"/>
      <c r="H15" s="3"/>
      <c r="I15" s="3"/>
      <c r="J15" s="3"/>
      <c r="K15" s="3"/>
    </row>
    <row r="16" spans="2:13" ht="15" x14ac:dyDescent="0.25">
      <c r="B16" s="4"/>
      <c r="C16" s="4"/>
      <c r="D16" s="4"/>
      <c r="E16" s="3"/>
      <c r="F16" s="3"/>
      <c r="G16" s="3"/>
      <c r="H16" s="3"/>
      <c r="I16" s="3"/>
      <c r="J16" s="3"/>
      <c r="K16" s="3"/>
    </row>
    <row r="17" spans="2:15" ht="15" x14ac:dyDescent="0.25">
      <c r="B17" s="4"/>
      <c r="C17" s="4"/>
      <c r="D17" s="4"/>
      <c r="E17" s="3"/>
      <c r="F17" s="3"/>
      <c r="G17" s="3"/>
      <c r="H17" s="3"/>
      <c r="I17" s="3"/>
      <c r="J17" s="3"/>
      <c r="K17" s="3"/>
    </row>
    <row r="18" spans="2:15" ht="15" x14ac:dyDescent="0.25">
      <c r="B18" s="4"/>
      <c r="C18" s="4"/>
      <c r="D18" s="4"/>
      <c r="E18" s="3"/>
      <c r="F18" s="3"/>
      <c r="G18" s="3"/>
      <c r="H18" s="3"/>
      <c r="I18" s="3"/>
      <c r="J18" s="3"/>
      <c r="K18" s="3"/>
    </row>
    <row r="19" spans="2:15" ht="15" x14ac:dyDescent="0.25">
      <c r="B19" s="4"/>
      <c r="C19" s="4"/>
      <c r="D19" s="4"/>
      <c r="E19" s="3"/>
      <c r="F19" s="3"/>
      <c r="G19" s="3"/>
      <c r="H19" s="3"/>
      <c r="I19" s="3"/>
      <c r="J19" s="3"/>
      <c r="K19" s="3"/>
    </row>
    <row r="20" spans="2:15" ht="15" x14ac:dyDescent="0.25">
      <c r="B20" s="4"/>
      <c r="C20" s="4"/>
      <c r="D20" s="4"/>
      <c r="E20" s="3"/>
      <c r="F20" s="3"/>
      <c r="G20" s="3"/>
      <c r="H20" s="3"/>
      <c r="I20" s="3"/>
      <c r="J20" s="3"/>
      <c r="K20" s="3"/>
    </row>
    <row r="21" spans="2:15" ht="15" x14ac:dyDescent="0.25">
      <c r="B21" s="4"/>
      <c r="C21" s="4"/>
      <c r="D21" s="4"/>
      <c r="E21" s="3"/>
      <c r="F21" s="3"/>
      <c r="G21" s="3"/>
      <c r="H21" s="3"/>
      <c r="I21" s="3"/>
      <c r="J21" s="3"/>
      <c r="K21" s="3"/>
    </row>
    <row r="22" spans="2:15" ht="15" x14ac:dyDescent="0.25">
      <c r="B22" s="4"/>
      <c r="C22" s="4"/>
      <c r="D22" s="4"/>
      <c r="E22" s="3"/>
      <c r="F22" s="3"/>
      <c r="G22" s="3"/>
      <c r="H22" s="3"/>
      <c r="I22" s="3"/>
      <c r="J22" s="3"/>
      <c r="K22" s="3"/>
    </row>
    <row r="23" spans="2:15" ht="15" x14ac:dyDescent="0.25">
      <c r="B23" s="4"/>
      <c r="C23" s="4"/>
      <c r="D23" s="4"/>
      <c r="E23" s="3"/>
      <c r="F23" s="3"/>
      <c r="G23" s="3"/>
      <c r="H23" s="3"/>
      <c r="I23" s="3"/>
      <c r="J23" s="3"/>
      <c r="K23" s="3"/>
    </row>
    <row r="24" spans="2:15" ht="15" x14ac:dyDescent="0.25">
      <c r="B24" s="4"/>
      <c r="C24" s="4"/>
      <c r="D24" s="4"/>
      <c r="E24" s="3"/>
      <c r="F24" s="3"/>
      <c r="G24" s="3"/>
      <c r="H24" s="3"/>
      <c r="I24" s="3"/>
      <c r="J24" s="3"/>
      <c r="K24" s="3"/>
    </row>
    <row r="25" spans="2:15" ht="15" x14ac:dyDescent="0.25">
      <c r="B25" s="4"/>
      <c r="C25" s="4"/>
      <c r="D25" s="4"/>
      <c r="E25" s="3"/>
      <c r="F25" s="3"/>
      <c r="G25" s="3"/>
      <c r="H25" s="3"/>
      <c r="I25" s="3"/>
      <c r="J25" s="3"/>
      <c r="K25" s="3"/>
    </row>
    <row r="26" spans="2:15" ht="15" x14ac:dyDescent="0.25">
      <c r="B26" s="4"/>
      <c r="C26" s="4"/>
      <c r="D26" s="4"/>
      <c r="E26" s="3"/>
      <c r="F26" s="3"/>
      <c r="G26" s="3"/>
      <c r="H26" s="3"/>
      <c r="I26" s="3"/>
      <c r="J26" s="3"/>
      <c r="K26" s="3"/>
    </row>
    <row r="27" spans="2:15" ht="15" x14ac:dyDescent="0.25">
      <c r="B27" s="4"/>
      <c r="C27" s="4"/>
      <c r="D27" s="4"/>
      <c r="E27" s="3"/>
      <c r="F27" s="3"/>
      <c r="G27" s="3"/>
    </row>
    <row r="29" spans="2:15" ht="80.25" customHeight="1" x14ac:dyDescent="0.2">
      <c r="H29" s="192" t="s">
        <v>0</v>
      </c>
      <c r="I29" s="258" t="s">
        <v>30</v>
      </c>
      <c r="J29" s="259" t="s">
        <v>38</v>
      </c>
      <c r="K29" s="258" t="s">
        <v>211</v>
      </c>
      <c r="L29" s="193" t="s">
        <v>174</v>
      </c>
      <c r="M29" s="258" t="s">
        <v>175</v>
      </c>
      <c r="N29" s="57"/>
      <c r="O29" s="57"/>
    </row>
    <row r="30" spans="2:15" ht="24.95" customHeight="1" x14ac:dyDescent="0.2">
      <c r="H30" s="172" t="s">
        <v>212</v>
      </c>
      <c r="I30" s="194">
        <v>0</v>
      </c>
      <c r="J30" s="195"/>
      <c r="K30" s="196">
        <f>I30+J30</f>
        <v>0</v>
      </c>
      <c r="L30" s="197"/>
      <c r="M30" s="198" t="e">
        <f>L30/K30</f>
        <v>#DIV/0!</v>
      </c>
      <c r="N30" s="57"/>
      <c r="O30" s="57"/>
    </row>
    <row r="31" spans="2:15" ht="24.95" customHeight="1" x14ac:dyDescent="0.2">
      <c r="H31" s="172" t="s">
        <v>212</v>
      </c>
      <c r="I31" s="194">
        <v>0</v>
      </c>
      <c r="J31" s="195"/>
      <c r="K31" s="196">
        <f t="shared" ref="K31:K40" si="0">I31+J31</f>
        <v>0</v>
      </c>
      <c r="L31" s="197"/>
      <c r="M31" s="198" t="e">
        <f t="shared" ref="M31:M40" si="1">L31/K31</f>
        <v>#DIV/0!</v>
      </c>
      <c r="N31" s="57"/>
      <c r="O31" s="57"/>
    </row>
    <row r="32" spans="2:15" ht="24.95" customHeight="1" x14ac:dyDescent="0.2">
      <c r="H32" s="172" t="s">
        <v>212</v>
      </c>
      <c r="I32" s="194">
        <v>0</v>
      </c>
      <c r="J32" s="195"/>
      <c r="K32" s="196">
        <f t="shared" si="0"/>
        <v>0</v>
      </c>
      <c r="L32" s="197"/>
      <c r="M32" s="198" t="e">
        <f t="shared" si="1"/>
        <v>#DIV/0!</v>
      </c>
      <c r="N32" s="57"/>
      <c r="O32" s="57"/>
    </row>
    <row r="33" spans="8:15" ht="24.95" customHeight="1" x14ac:dyDescent="0.2">
      <c r="H33" s="172" t="s">
        <v>212</v>
      </c>
      <c r="I33" s="194">
        <v>0</v>
      </c>
      <c r="J33" s="195"/>
      <c r="K33" s="196">
        <f t="shared" si="0"/>
        <v>0</v>
      </c>
      <c r="L33" s="197"/>
      <c r="M33" s="198" t="e">
        <f t="shared" si="1"/>
        <v>#DIV/0!</v>
      </c>
      <c r="N33" s="57"/>
      <c r="O33" s="57"/>
    </row>
    <row r="34" spans="8:15" ht="24.95" customHeight="1" x14ac:dyDescent="0.2">
      <c r="H34" s="172" t="s">
        <v>212</v>
      </c>
      <c r="I34" s="194">
        <v>0</v>
      </c>
      <c r="J34" s="195"/>
      <c r="K34" s="196">
        <f t="shared" si="0"/>
        <v>0</v>
      </c>
      <c r="L34" s="197"/>
      <c r="M34" s="198" t="e">
        <f t="shared" si="1"/>
        <v>#DIV/0!</v>
      </c>
      <c r="N34" s="57"/>
      <c r="O34" s="57"/>
    </row>
    <row r="35" spans="8:15" ht="24.95" customHeight="1" x14ac:dyDescent="0.2">
      <c r="H35" s="172" t="s">
        <v>212</v>
      </c>
      <c r="I35" s="194">
        <v>0</v>
      </c>
      <c r="J35" s="195"/>
      <c r="K35" s="196">
        <f t="shared" si="0"/>
        <v>0</v>
      </c>
      <c r="L35" s="197"/>
      <c r="M35" s="198" t="e">
        <f t="shared" si="1"/>
        <v>#DIV/0!</v>
      </c>
      <c r="N35" s="57"/>
      <c r="O35" s="57"/>
    </row>
    <row r="36" spans="8:15" ht="24.95" customHeight="1" x14ac:dyDescent="0.2">
      <c r="H36" s="172" t="s">
        <v>212</v>
      </c>
      <c r="I36" s="194">
        <v>0</v>
      </c>
      <c r="J36" s="195"/>
      <c r="K36" s="196">
        <f t="shared" si="0"/>
        <v>0</v>
      </c>
      <c r="L36" s="197"/>
      <c r="M36" s="198" t="e">
        <f t="shared" si="1"/>
        <v>#DIV/0!</v>
      </c>
      <c r="N36" s="57"/>
      <c r="O36" s="57"/>
    </row>
    <row r="37" spans="8:15" ht="24.95" customHeight="1" x14ac:dyDescent="0.2">
      <c r="H37" s="172" t="s">
        <v>212</v>
      </c>
      <c r="I37" s="194">
        <v>0</v>
      </c>
      <c r="J37" s="195"/>
      <c r="K37" s="196">
        <f t="shared" si="0"/>
        <v>0</v>
      </c>
      <c r="L37" s="197"/>
      <c r="M37" s="198" t="e">
        <f t="shared" si="1"/>
        <v>#DIV/0!</v>
      </c>
      <c r="N37" s="57"/>
      <c r="O37" s="57"/>
    </row>
    <row r="38" spans="8:15" ht="24.95" customHeight="1" x14ac:dyDescent="0.2">
      <c r="H38" s="172" t="s">
        <v>212</v>
      </c>
      <c r="I38" s="194">
        <v>0</v>
      </c>
      <c r="J38" s="195"/>
      <c r="K38" s="196">
        <f t="shared" si="0"/>
        <v>0</v>
      </c>
      <c r="L38" s="197"/>
      <c r="M38" s="198" t="e">
        <f t="shared" si="1"/>
        <v>#DIV/0!</v>
      </c>
      <c r="N38" s="57"/>
      <c r="O38" s="57"/>
    </row>
    <row r="39" spans="8:15" ht="24.95" customHeight="1" x14ac:dyDescent="0.2">
      <c r="H39" s="172" t="s">
        <v>212</v>
      </c>
      <c r="I39" s="194">
        <v>0</v>
      </c>
      <c r="J39" s="195"/>
      <c r="K39" s="196">
        <f t="shared" si="0"/>
        <v>0</v>
      </c>
      <c r="L39" s="197"/>
      <c r="M39" s="198" t="e">
        <f t="shared" si="1"/>
        <v>#DIV/0!</v>
      </c>
      <c r="N39" s="57"/>
      <c r="O39" s="57"/>
    </row>
    <row r="40" spans="8:15" ht="24.95" customHeight="1" x14ac:dyDescent="0.2">
      <c r="H40" s="172" t="s">
        <v>212</v>
      </c>
      <c r="I40" s="194">
        <v>0</v>
      </c>
      <c r="J40" s="195"/>
      <c r="K40" s="196">
        <f t="shared" si="0"/>
        <v>0</v>
      </c>
      <c r="L40" s="197"/>
      <c r="M40" s="198" t="e">
        <f t="shared" si="1"/>
        <v>#DIV/0!</v>
      </c>
      <c r="N40" s="57"/>
      <c r="O40" s="57"/>
    </row>
    <row r="41" spans="8:15" ht="18" x14ac:dyDescent="0.2">
      <c r="H41" s="57"/>
      <c r="I41" s="194"/>
      <c r="J41" s="57"/>
      <c r="K41" s="57"/>
      <c r="L41" s="57"/>
      <c r="M41" s="57"/>
      <c r="N41" s="57"/>
      <c r="O41" s="57"/>
    </row>
    <row r="42" spans="8:15" x14ac:dyDescent="0.2">
      <c r="H42" s="130" t="s">
        <v>139</v>
      </c>
      <c r="M42" s="57"/>
      <c r="N42" s="57"/>
      <c r="O42" s="57"/>
    </row>
  </sheetData>
  <conditionalFormatting sqref="L30:L40">
    <cfRule type="dataBar" priority="2">
      <dataBar>
        <cfvo type="min"/>
        <cfvo type="max"/>
        <color rgb="FF638EC6"/>
      </dataBar>
      <extLst>
        <ext xmlns:x14="http://schemas.microsoft.com/office/spreadsheetml/2009/9/main" uri="{B025F937-C7B1-47D3-B67F-A62EFF666E3E}">
          <x14:id>{6F8F784D-91F3-4BF4-A179-9C8D95416E63}</x14:id>
        </ext>
      </extLst>
    </cfRule>
  </conditionalFormatting>
  <conditionalFormatting sqref="M30:M40">
    <cfRule type="dataBar" priority="1">
      <dataBar>
        <cfvo type="min"/>
        <cfvo type="max"/>
        <color rgb="FFFF555A"/>
      </dataBar>
      <extLst>
        <ext xmlns:x14="http://schemas.microsoft.com/office/spreadsheetml/2009/9/main" uri="{B025F937-C7B1-47D3-B67F-A62EFF666E3E}">
          <x14:id>{3A6D100F-9D59-4A1E-BE9A-DA9E80D36594}</x14:id>
        </ext>
      </extLst>
    </cfRule>
  </conditionalFormatting>
  <hyperlinks>
    <hyperlink ref="H42" r:id="rId1" xr:uid="{00000000-0004-0000-0800-000000000000}"/>
  </hyperlinks>
  <pageMargins left="0.25" right="0.25" top="0.75" bottom="0.75" header="0.3" footer="0.3"/>
  <pageSetup scale="50"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6F8F784D-91F3-4BF4-A179-9C8D95416E63}">
            <x14:dataBar minLength="0" maxLength="100" border="1" negativeBarBorderColorSameAsPositive="0">
              <x14:cfvo type="autoMin"/>
              <x14:cfvo type="autoMax"/>
              <x14:borderColor rgb="FF638EC6"/>
              <x14:negativeFillColor rgb="FFFF0000"/>
              <x14:negativeBorderColor rgb="FFFF0000"/>
              <x14:axisColor rgb="FF000000"/>
            </x14:dataBar>
          </x14:cfRule>
          <xm:sqref>L30:L40</xm:sqref>
        </x14:conditionalFormatting>
        <x14:conditionalFormatting xmlns:xm="http://schemas.microsoft.com/office/excel/2006/main">
          <x14:cfRule type="dataBar" id="{3A6D100F-9D59-4A1E-BE9A-DA9E80D36594}">
            <x14:dataBar minLength="0" maxLength="100" border="1" negativeBarBorderColorSameAsPositive="0">
              <x14:cfvo type="autoMin"/>
              <x14:cfvo type="autoMax"/>
              <x14:borderColor rgb="FFFF555A"/>
              <x14:negativeFillColor rgb="FFFF0000"/>
              <x14:negativeBorderColor rgb="FFFF0000"/>
              <x14:axisColor rgb="FF000000"/>
            </x14:dataBar>
          </x14:cfRule>
          <xm:sqref>M30:M40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Dashboard</vt:lpstr>
      <vt:lpstr>1 - Net Operating Revenues</vt:lpstr>
      <vt:lpstr>2 - Econ Growth Revenues</vt:lpstr>
      <vt:lpstr>3 - State Aid</vt:lpstr>
      <vt:lpstr>4 - Property Tax Revenue</vt:lpstr>
      <vt:lpstr>4a - Levy Limit</vt:lpstr>
      <vt:lpstr>4b - Assessed Values</vt:lpstr>
      <vt:lpstr>5 - Uncollected Receivables</vt:lpstr>
      <vt:lpstr>6 - Operating Expenditures</vt:lpstr>
      <vt:lpstr>7 - Personnel Costs</vt:lpstr>
      <vt:lpstr>8 - Pension Liability</vt:lpstr>
      <vt:lpstr>9 - Long-Term Debt</vt:lpstr>
      <vt:lpstr>10 - Debt Service</vt:lpstr>
      <vt:lpstr>11 - Reserves</vt:lpstr>
      <vt:lpstr>12 - Population</vt:lpstr>
    </vt:vector>
  </TitlesOfParts>
  <Company>Commonwealth of 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c:creator>
  <cp:lastModifiedBy>Krzywicki, Lisa J. (DOR)</cp:lastModifiedBy>
  <cp:lastPrinted>2019-01-16T17:20:31Z</cp:lastPrinted>
  <dcterms:created xsi:type="dcterms:W3CDTF">2018-08-30T15:35:05Z</dcterms:created>
  <dcterms:modified xsi:type="dcterms:W3CDTF">2022-04-04T13:29:03Z</dcterms:modified>
</cp:coreProperties>
</file>