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5.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drawings/drawing7.xml" ContentType="application/vnd.openxmlformats-officedocument.drawing+xml"/>
  <Override PartName="/xl/tables/table18.xml" ContentType="application/vnd.openxmlformats-officedocument.spreadsheetml.table+xml"/>
  <Override PartName="/xl/drawings/drawing8.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tables/table21.xml" ContentType="application/vnd.openxmlformats-officedocument.spreadsheetml.table+xml"/>
  <Override PartName="/xl/drawings/drawing10.xml" ContentType="application/vnd.openxmlformats-officedocument.drawing+xml"/>
  <Override PartName="/xl/tables/table22.xml" ContentType="application/vnd.openxmlformats-officedocument.spreadsheetml.table+xml"/>
  <Override PartName="/xl/drawings/drawing11.xml" ContentType="application/vnd.openxmlformats-officedocument.drawing+xml"/>
  <Override PartName="/xl/tables/table23.xml" ContentType="application/vnd.openxmlformats-officedocument.spreadsheetml.table+xml"/>
  <Override PartName="/xl/drawings/drawing12.xml" ContentType="application/vnd.openxmlformats-officedocument.drawing+xml"/>
  <Override PartName="/xl/tables/table24.xml" ContentType="application/vnd.openxmlformats-officedocument.spreadsheetml.table+xml"/>
  <Override PartName="/xl/drawings/drawing13.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massgov-my.sharepoint.com/personal/michael_elliott_mass_gov/Documents/C&amp;D Program/Annual Reports/Improvements to Form-Instructions/"/>
    </mc:Choice>
  </mc:AlternateContent>
  <xr:revisionPtr revIDLastSave="0" documentId="8_{1A5A13FF-6A9E-4C97-950A-F4DFCC8CB81A}" xr6:coauthVersionLast="47" xr6:coauthVersionMax="47" xr10:uidLastSave="{00000000-0000-0000-0000-000000000000}"/>
  <bookViews>
    <workbookView xWindow="-110" yWindow="-110" windowWidth="19420" windowHeight="10300" xr2:uid="{79436F02-AC9C-4FEF-B0CD-E96E04DAFFCD}"/>
  </bookViews>
  <sheets>
    <sheet name="INTRO and TABLE OF CONTENTS" sheetId="5" r:id="rId1"/>
    <sheet name="A &amp; B--Info &amp; Facility Details" sheetId="2" r:id="rId2"/>
    <sheet name="C.1. C&amp;D Accepted" sheetId="1" r:id="rId3"/>
    <sheet name="C.2. C&amp;D Recycled or Used" sheetId="4" r:id="rId4"/>
    <sheet name="C.3. C&amp;D Materials Transferred" sheetId="7" r:id="rId5"/>
    <sheet name="C.4. C&amp;D Materials Disposed" sheetId="8" r:id="rId6"/>
    <sheet name="C.5. C&amp;D Mass Balance" sheetId="9" r:id="rId7"/>
    <sheet name="D.1. MSW Accepted" sheetId="10" r:id="rId8"/>
    <sheet name="D.2. MSW Diverted" sheetId="11" r:id="rId9"/>
    <sheet name="D.3. MSW Disposed" sheetId="12" r:id="rId10"/>
    <sheet name="D.4. MSW Mass Balance" sheetId="13" r:id="rId11"/>
    <sheet name="E. Combined Mass Balance" sheetId="14" r:id="rId12"/>
    <sheet name="F. Waste Bans" sheetId="15" r:id="rId13"/>
    <sheet name="Validation Lists" sheetId="3" r:id="rId14"/>
    <sheet name="Summary Data" sheetId="16" r:id="rId15"/>
  </sheets>
  <definedNames>
    <definedName name="_xlnm._FilterDatabase" localSheetId="1" hidden="1">'A &amp; B--Info &amp; Facility Details'!$L$37:$M$37</definedName>
    <definedName name="C1.CD.Fines">'C.1. C&amp;D Accepted'!$S$24</definedName>
    <definedName name="C1.CD.Residuals">'C.1. C&amp;D Accepted'!$S$23</definedName>
    <definedName name="c1.mixed.cd.accepted.validated.materials.totals">'C.1. C&amp;D Accepted'!$S$20:$S$24</definedName>
    <definedName name="C1.Mixed.CD.Bulky.Waste">'C.1. C&amp;D Accepted'!$S$22</definedName>
    <definedName name="C1.Mixed.CD.Other.Materials.Totals" localSheetId="2">'C.1. C&amp;D Accepted'!$S$25:$S$34</definedName>
    <definedName name="C1.Mixed.CD.Waste">'C.1. C&amp;D Accepted'!$S$20</definedName>
    <definedName name="C1.Mixed.CD.Wood">'C.1. C&amp;D Accepted'!$S$21</definedName>
    <definedName name="C2.Material.and.Tons.Fuel.Spec.Prod.Materials">materials_within_Fuel_Specification_Product_Materials[Combined.C2.Fuel_Specification_Product_Materials]</definedName>
    <definedName name="C2.Material.and.Tons.Recycled.Reused.Materials">materials_within_Recycled_Reused_Materials[Combined.C2.Recycled_Reused_Materials]</definedName>
    <definedName name="C3.Material.and.Tons.Separated.Recyclable.Materials">materials_within_Separated_Recyclable_Materials[Combined.C3.Separated_Recyclable_Materials]</definedName>
    <definedName name="C4.CD.Materials.Disposed">CD_Materials_Disposed[Tons]</definedName>
    <definedName name="CD_Materials_Mass_Balance_Discrepancy_Explanation">'C.5. C&amp;D Mass Balance'!$C$19</definedName>
    <definedName name="City_Town">'A &amp; B--Info &amp; Facility Details'!$F$24</definedName>
    <definedName name="Combined_Mass_Balance_Discrepancy_Explanation">'E. Combined Mass Balance'!$C$19</definedName>
    <definedName name="Days_of_Operation">'A &amp; B--Info &amp; Facility Details'!$M$37</definedName>
    <definedName name="Diverted_Material" localSheetId="4">'C.3. C&amp;D Materials Transferred'!$F$69</definedName>
    <definedName name="MSW_Mass_Balance_Discrepancy_Explanation">'D.4. MSW Mass Balance'!$C$18</definedName>
    <definedName name="_xlnm.Print_Area" localSheetId="2">'C.1. C&amp;D Accepted'!$B$2:$AG$67</definedName>
    <definedName name="_xlnm.Print_Area" localSheetId="3">'C.2. C&amp;D Recycled or Used'!$A$1:$M$96</definedName>
    <definedName name="_xlnm.Print_Area" localSheetId="4">'C.3. C&amp;D Materials Transferred'!$A$1:$M$72</definedName>
    <definedName name="_xlnm.Print_Area" localSheetId="0">'INTRO and TABLE OF CONTENTS'!$A$1:$T$32</definedName>
    <definedName name="Report_Calendar_Year">'A &amp; B--Info &amp; Facility Details'!$L$22</definedName>
    <definedName name="Report_Comments_or_Suggestions">'A &amp; B--Info &amp; Facility Details'!$E$42</definedName>
    <definedName name="Report_Quarter_or_Month">'A &amp; B--Info &amp; Facility Details'!$L$23</definedName>
    <definedName name="Report_Type">'A &amp; B--Info &amp; Facility Details'!$L$21</definedName>
    <definedName name="Site_Account">'A &amp; B--Info &amp; Facility Details'!$F$22</definedName>
    <definedName name="Site_Name">'A &amp; B--Info &amp; Facility Details'!$F$21</definedName>
    <definedName name="State">'A &amp; B--Info &amp; Facility Details'!$F$25</definedName>
    <definedName name="Street_Address">'A &amp; B--Info &amp; Facility Details'!$F$23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6" l="1"/>
  <c r="F31" i="16"/>
  <c r="F30" i="16"/>
  <c r="F20" i="16"/>
  <c r="F15" i="16"/>
  <c r="AK20" i="1"/>
  <c r="AF21" i="2"/>
  <c r="F18" i="16"/>
  <c r="F17" i="16"/>
  <c r="AS54" i="1"/>
  <c r="AS55" i="1"/>
  <c r="AS56" i="1"/>
  <c r="AS57" i="1"/>
  <c r="AS58" i="1"/>
  <c r="AS59" i="1"/>
  <c r="AS60" i="1"/>
  <c r="AS61" i="1"/>
  <c r="AS62" i="1"/>
  <c r="AS63" i="1"/>
  <c r="AQ54" i="1"/>
  <c r="AQ55" i="1"/>
  <c r="AQ56" i="1"/>
  <c r="AQ57" i="1"/>
  <c r="AQ58" i="1"/>
  <c r="AQ59" i="1"/>
  <c r="AQ60" i="1"/>
  <c r="AQ61" i="1"/>
  <c r="AQ62" i="1"/>
  <c r="AQ63" i="1"/>
  <c r="AM43" i="1"/>
  <c r="AM44" i="1"/>
  <c r="AM45" i="1"/>
  <c r="AM46" i="1"/>
  <c r="AM47" i="1"/>
  <c r="AM48" i="1"/>
  <c r="AM49" i="1"/>
  <c r="AM50" i="1"/>
  <c r="AM51" i="1"/>
  <c r="AM52" i="1"/>
  <c r="AM53" i="1"/>
  <c r="AK43" i="1"/>
  <c r="AK44" i="1"/>
  <c r="AK45" i="1"/>
  <c r="AK46" i="1"/>
  <c r="AK47" i="1"/>
  <c r="AK48" i="1"/>
  <c r="AK49" i="1"/>
  <c r="AK50" i="1"/>
  <c r="AK51" i="1"/>
  <c r="AK52" i="1"/>
  <c r="AK53" i="1"/>
  <c r="AU63" i="1"/>
  <c r="AU62" i="1"/>
  <c r="AU61" i="1"/>
  <c r="AU60" i="1"/>
  <c r="AU59" i="1"/>
  <c r="AU58" i="1"/>
  <c r="AU57" i="1"/>
  <c r="AU56" i="1"/>
  <c r="AU55" i="1"/>
  <c r="AU54" i="1"/>
  <c r="AO53" i="1"/>
  <c r="AO52" i="1"/>
  <c r="AO51" i="1"/>
  <c r="AO50" i="1"/>
  <c r="AO49" i="1"/>
  <c r="AO48" i="1"/>
  <c r="AO47" i="1"/>
  <c r="AO46" i="1"/>
  <c r="AO45" i="1"/>
  <c r="AO44" i="1"/>
  <c r="AO43" i="1"/>
  <c r="E13" i="13"/>
  <c r="E12" i="13"/>
  <c r="E11" i="13"/>
  <c r="E13" i="9"/>
  <c r="E12" i="9"/>
  <c r="E11" i="9"/>
  <c r="F10" i="16"/>
  <c r="F13" i="16"/>
  <c r="F19" i="16"/>
  <c r="AD12" i="1"/>
  <c r="U39" i="7"/>
  <c r="S68" i="7"/>
  <c r="S39" i="7"/>
  <c r="AQ25" i="1"/>
  <c r="AM22" i="1"/>
  <c r="AM21" i="1"/>
  <c r="AM20" i="1"/>
  <c r="U81" i="4"/>
  <c r="U80" i="4"/>
  <c r="W80" i="4"/>
  <c r="S70" i="4"/>
  <c r="U70" i="4"/>
  <c r="W70" i="4"/>
  <c r="S71" i="4"/>
  <c r="U71" i="4"/>
  <c r="W71" i="4"/>
  <c r="S72" i="4"/>
  <c r="U72" i="4"/>
  <c r="W72" i="4"/>
  <c r="S73" i="4"/>
  <c r="U73" i="4"/>
  <c r="W73" i="4"/>
  <c r="S74" i="4"/>
  <c r="U74" i="4"/>
  <c r="W74" i="4"/>
  <c r="S32" i="1"/>
  <c r="S33" i="1"/>
  <c r="S34" i="1"/>
  <c r="S20" i="1"/>
  <c r="S21" i="1"/>
  <c r="S22" i="1"/>
  <c r="S23" i="1"/>
  <c r="S24" i="1"/>
  <c r="S25" i="1"/>
  <c r="S26" i="1"/>
  <c r="S27" i="1"/>
  <c r="S28" i="1"/>
  <c r="S29" i="1"/>
  <c r="S30" i="1"/>
  <c r="S31" i="1"/>
  <c r="S43" i="1"/>
  <c r="S44" i="1"/>
  <c r="S45" i="1"/>
  <c r="S46" i="1"/>
  <c r="S47" i="1"/>
  <c r="S48" i="1"/>
  <c r="S49" i="1"/>
  <c r="S50" i="1"/>
  <c r="S51" i="1"/>
  <c r="S52" i="1"/>
  <c r="S53" i="1"/>
  <c r="S54" i="1"/>
  <c r="S55" i="1"/>
  <c r="S56" i="1"/>
  <c r="S57" i="1"/>
  <c r="S58" i="1"/>
  <c r="S59" i="1"/>
  <c r="S60" i="1"/>
  <c r="S61" i="1"/>
  <c r="S62" i="1"/>
  <c r="S63" i="1"/>
  <c r="Q6" i="1"/>
  <c r="S38" i="4"/>
  <c r="U38" i="4"/>
  <c r="W38" i="4"/>
  <c r="S39" i="4"/>
  <c r="U39" i="4"/>
  <c r="W39" i="4"/>
  <c r="S40" i="4"/>
  <c r="U40" i="4"/>
  <c r="W40" i="4"/>
  <c r="S41" i="4"/>
  <c r="U41" i="4"/>
  <c r="W41" i="4"/>
  <c r="S42" i="4"/>
  <c r="U42" i="4"/>
  <c r="W42" i="4"/>
  <c r="S43" i="4"/>
  <c r="U43" i="4"/>
  <c r="W43" i="4"/>
  <c r="S44" i="4"/>
  <c r="U44" i="4"/>
  <c r="W44" i="4"/>
  <c r="S45" i="4"/>
  <c r="U45" i="4"/>
  <c r="W45" i="4"/>
  <c r="S46" i="4"/>
  <c r="U46" i="4"/>
  <c r="W46" i="4"/>
  <c r="S47" i="4"/>
  <c r="U47" i="4"/>
  <c r="W47" i="4"/>
  <c r="S48" i="4"/>
  <c r="U48" i="4"/>
  <c r="W48" i="4"/>
  <c r="S49" i="4"/>
  <c r="U49" i="4"/>
  <c r="W49" i="4"/>
  <c r="S50" i="4"/>
  <c r="U50" i="4"/>
  <c r="W50" i="4"/>
  <c r="S51" i="4"/>
  <c r="U51" i="4"/>
  <c r="W51" i="4"/>
  <c r="S52" i="4"/>
  <c r="U52" i="4"/>
  <c r="W52" i="4"/>
  <c r="S53" i="4"/>
  <c r="U53" i="4"/>
  <c r="W53" i="4"/>
  <c r="S54" i="4"/>
  <c r="U54" i="4"/>
  <c r="W54" i="4"/>
  <c r="S55" i="4"/>
  <c r="U55" i="4"/>
  <c r="W55" i="4"/>
  <c r="S56" i="4"/>
  <c r="U56" i="4"/>
  <c r="W56" i="4"/>
  <c r="S57" i="4"/>
  <c r="U57" i="4"/>
  <c r="W57" i="4"/>
  <c r="S58" i="4"/>
  <c r="U58" i="4"/>
  <c r="W58" i="4"/>
  <c r="S59" i="4"/>
  <c r="U59" i="4"/>
  <c r="W59" i="4"/>
  <c r="S60" i="4"/>
  <c r="U60" i="4"/>
  <c r="W60" i="4"/>
  <c r="S61" i="4"/>
  <c r="U61" i="4"/>
  <c r="W61" i="4"/>
  <c r="S62" i="4"/>
  <c r="U62" i="4"/>
  <c r="W62" i="4"/>
  <c r="S63" i="4"/>
  <c r="U63" i="4"/>
  <c r="W63" i="4"/>
  <c r="S64" i="4"/>
  <c r="U64" i="4"/>
  <c r="W64" i="4"/>
  <c r="S65" i="4"/>
  <c r="U65" i="4"/>
  <c r="W65" i="4"/>
  <c r="S66" i="4"/>
  <c r="U66" i="4"/>
  <c r="W66" i="4"/>
  <c r="S67" i="4"/>
  <c r="U67" i="4"/>
  <c r="W67" i="4"/>
  <c r="S68" i="4"/>
  <c r="U68" i="4"/>
  <c r="W68" i="4"/>
  <c r="S69" i="4"/>
  <c r="U69" i="4"/>
  <c r="W69" i="4"/>
  <c r="G35" i="16" a="1"/>
  <c r="G35" i="16"/>
  <c r="S80" i="4"/>
  <c r="S81" i="4"/>
  <c r="W81" i="4"/>
  <c r="S82" i="4"/>
  <c r="U82" i="4"/>
  <c r="W82" i="4"/>
  <c r="S83" i="4"/>
  <c r="U83" i="4"/>
  <c r="W83" i="4"/>
  <c r="S84" i="4"/>
  <c r="U84" i="4"/>
  <c r="W84" i="4"/>
  <c r="S85" i="4"/>
  <c r="U85" i="4"/>
  <c r="W85" i="4"/>
  <c r="S86" i="4"/>
  <c r="U86" i="4"/>
  <c r="W86" i="4"/>
  <c r="S87" i="4"/>
  <c r="U87" i="4"/>
  <c r="W87" i="4"/>
  <c r="S88" i="4"/>
  <c r="U88" i="4"/>
  <c r="W88" i="4"/>
  <c r="S89" i="4"/>
  <c r="U89" i="4"/>
  <c r="W89" i="4"/>
  <c r="S90" i="4"/>
  <c r="U90" i="4"/>
  <c r="W90" i="4"/>
  <c r="S91" i="4"/>
  <c r="U91" i="4"/>
  <c r="W91" i="4"/>
  <c r="G36" i="16" a="1"/>
  <c r="G36" i="16"/>
  <c r="W39" i="7"/>
  <c r="S40" i="7"/>
  <c r="U40" i="7"/>
  <c r="W40" i="7"/>
  <c r="S41" i="7"/>
  <c r="U41" i="7"/>
  <c r="W41" i="7"/>
  <c r="S42" i="7"/>
  <c r="U42" i="7"/>
  <c r="W42" i="7"/>
  <c r="S43" i="7"/>
  <c r="U43" i="7"/>
  <c r="W43" i="7"/>
  <c r="S44" i="7"/>
  <c r="U44" i="7"/>
  <c r="W44" i="7"/>
  <c r="S45" i="7"/>
  <c r="U45" i="7"/>
  <c r="W45" i="7"/>
  <c r="S46" i="7"/>
  <c r="U46" i="7"/>
  <c r="W46" i="7"/>
  <c r="S47" i="7"/>
  <c r="U47" i="7"/>
  <c r="W47" i="7"/>
  <c r="S48" i="7"/>
  <c r="U48" i="7"/>
  <c r="W48" i="7"/>
  <c r="S49" i="7"/>
  <c r="U49" i="7"/>
  <c r="W49" i="7"/>
  <c r="S50" i="7"/>
  <c r="U50" i="7"/>
  <c r="W50" i="7"/>
  <c r="S51" i="7"/>
  <c r="U51" i="7"/>
  <c r="W51" i="7"/>
  <c r="S52" i="7"/>
  <c r="U52" i="7"/>
  <c r="W52" i="7"/>
  <c r="S53" i="7"/>
  <c r="U53" i="7"/>
  <c r="W53" i="7"/>
  <c r="S54" i="7"/>
  <c r="U54" i="7"/>
  <c r="W54" i="7"/>
  <c r="S55" i="7"/>
  <c r="U55" i="7"/>
  <c r="W55" i="7"/>
  <c r="S56" i="7"/>
  <c r="U56" i="7"/>
  <c r="W56" i="7"/>
  <c r="S57" i="7"/>
  <c r="U57" i="7"/>
  <c r="W57" i="7"/>
  <c r="S58" i="7"/>
  <c r="U58" i="7"/>
  <c r="W58" i="7"/>
  <c r="S59" i="7"/>
  <c r="U59" i="7"/>
  <c r="W59" i="7"/>
  <c r="S60" i="7"/>
  <c r="U60" i="7"/>
  <c r="W60" i="7"/>
  <c r="S61" i="7"/>
  <c r="U61" i="7"/>
  <c r="W61" i="7"/>
  <c r="S62" i="7"/>
  <c r="U62" i="7"/>
  <c r="W62" i="7"/>
  <c r="S63" i="7"/>
  <c r="U63" i="7"/>
  <c r="W63" i="7"/>
  <c r="S64" i="7"/>
  <c r="U64" i="7"/>
  <c r="W64" i="7"/>
  <c r="S65" i="7"/>
  <c r="U65" i="7"/>
  <c r="W65" i="7"/>
  <c r="S66" i="7"/>
  <c r="U66" i="7"/>
  <c r="W66" i="7"/>
  <c r="S67" i="7"/>
  <c r="U67" i="7"/>
  <c r="W67" i="7"/>
  <c r="U68" i="7"/>
  <c r="W68" i="7"/>
  <c r="G37" i="16" a="1"/>
  <c r="G37" i="16"/>
  <c r="G34" i="16"/>
  <c r="F33" i="16"/>
  <c r="F14" i="16"/>
  <c r="F4" i="16"/>
  <c r="F21" i="16"/>
  <c r="F22" i="16"/>
  <c r="AO20" i="1"/>
  <c r="J7" i="11"/>
  <c r="S65" i="1"/>
  <c r="F33" i="4"/>
  <c r="F75" i="4"/>
  <c r="F92" i="4"/>
  <c r="F34" i="7"/>
  <c r="F69" i="7"/>
  <c r="E15" i="9"/>
  <c r="E16" i="9"/>
  <c r="E14" i="9"/>
  <c r="S36" i="1"/>
  <c r="AS25" i="1"/>
  <c r="AU25" i="1"/>
  <c r="AQ26" i="1"/>
  <c r="AS26" i="1"/>
  <c r="AU26" i="1"/>
  <c r="AQ27" i="1"/>
  <c r="AS27" i="1"/>
  <c r="AU27" i="1"/>
  <c r="AQ28" i="1"/>
  <c r="AS28" i="1"/>
  <c r="AU28" i="1"/>
  <c r="AQ29" i="1"/>
  <c r="AS29" i="1"/>
  <c r="AU29" i="1"/>
  <c r="AQ30" i="1"/>
  <c r="AS30" i="1"/>
  <c r="AU30" i="1"/>
  <c r="AQ31" i="1"/>
  <c r="AS31" i="1"/>
  <c r="AU31" i="1"/>
  <c r="AQ32" i="1"/>
  <c r="AS32" i="1"/>
  <c r="AU32" i="1"/>
  <c r="AQ33" i="1"/>
  <c r="AS33" i="1"/>
  <c r="AU33" i="1"/>
  <c r="AQ34" i="1"/>
  <c r="AS34" i="1"/>
  <c r="AU34" i="1"/>
  <c r="G18" i="16" a="1"/>
  <c r="G18" i="16"/>
  <c r="F23" i="16"/>
  <c r="F11" i="16"/>
  <c r="F16" i="16"/>
  <c r="F24" i="16"/>
  <c r="F29" i="16"/>
  <c r="AK21" i="1"/>
  <c r="AO21" i="1"/>
  <c r="AK22" i="1"/>
  <c r="AO22" i="1"/>
  <c r="AK23" i="1"/>
  <c r="AM23" i="1"/>
  <c r="AO23" i="1"/>
  <c r="AK24" i="1"/>
  <c r="AM24" i="1"/>
  <c r="AO24" i="1"/>
  <c r="G17" i="16" a="1"/>
  <c r="G17" i="16"/>
  <c r="F9" i="16"/>
  <c r="F8" i="16"/>
  <c r="F7" i="16"/>
  <c r="F6" i="16"/>
  <c r="F5" i="16"/>
  <c r="F12" i="16"/>
  <c r="F15" i="12"/>
  <c r="P8" i="10"/>
  <c r="R16" i="10"/>
  <c r="R17" i="10"/>
  <c r="R18" i="10"/>
  <c r="R19" i="10"/>
  <c r="R20" i="10"/>
  <c r="R21" i="10"/>
  <c r="R22" i="10"/>
  <c r="R23" i="10"/>
  <c r="R24" i="10"/>
  <c r="R25" i="10"/>
  <c r="R26" i="10"/>
  <c r="R27" i="10"/>
  <c r="R28" i="10"/>
  <c r="R29" i="10"/>
  <c r="R31" i="10"/>
  <c r="R38" i="10"/>
  <c r="R39" i="10"/>
  <c r="R40" i="10"/>
  <c r="R41" i="10"/>
  <c r="R42" i="10"/>
  <c r="R43" i="10"/>
  <c r="R44" i="10"/>
  <c r="R45" i="10"/>
  <c r="R46" i="10"/>
  <c r="R47" i="10"/>
  <c r="R48" i="10"/>
  <c r="R49" i="10"/>
  <c r="R50" i="10"/>
  <c r="R51" i="10"/>
  <c r="R52" i="10"/>
  <c r="R53" i="10"/>
  <c r="R54" i="10"/>
  <c r="R55" i="10"/>
  <c r="R56" i="10"/>
  <c r="R57" i="10"/>
  <c r="R58" i="10"/>
  <c r="R60" i="10"/>
  <c r="G13" i="8"/>
  <c r="I13" i="7"/>
  <c r="P7" i="7"/>
  <c r="H17" i="4"/>
  <c r="AE21" i="2"/>
  <c r="AD21" i="2"/>
  <c r="AC21" i="2"/>
  <c r="AB21" i="2"/>
  <c r="AA21" i="2"/>
  <c r="Z21" i="2"/>
  <c r="Y21" i="2"/>
  <c r="X21" i="2"/>
  <c r="W21" i="2"/>
  <c r="F28" i="16"/>
  <c r="F27" i="16"/>
  <c r="F26" i="16"/>
  <c r="F25" i="16"/>
  <c r="E14" i="13"/>
  <c r="F12" i="15"/>
  <c r="E12" i="15"/>
  <c r="E15" i="13"/>
  <c r="E16" i="13"/>
  <c r="E13" i="14"/>
  <c r="E14" i="14"/>
  <c r="E11" i="14"/>
  <c r="E12" i="14"/>
  <c r="E15" i="14"/>
  <c r="E16" i="14"/>
  <c r="E17" i="14"/>
  <c r="E17"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<sst xmlns="http://schemas.openxmlformats.org/spreadsheetml/2006/main" count="1623" uniqueCount="548">
  <si>
    <t xml:space="preserve">  Introduction</t>
  </si>
  <si>
    <r>
      <rPr>
        <b/>
        <sz val="12"/>
        <color theme="1"/>
        <rFont val="Calibri"/>
        <family val="2"/>
      </rPr>
      <t>Step 1</t>
    </r>
    <r>
      <rPr>
        <sz val="12"/>
        <color theme="1"/>
        <rFont val="Calibri"/>
        <family val="2"/>
      </rPr>
      <t xml:space="preserve">: Starting at </t>
    </r>
    <r>
      <rPr>
        <i/>
        <u/>
        <sz val="12"/>
        <color theme="1"/>
        <rFont val="Calibri"/>
        <family val="2"/>
      </rPr>
      <t>General Information &amp; Facility Details</t>
    </r>
    <r>
      <rPr>
        <sz val="12"/>
        <color theme="1"/>
        <rFont val="Calibri"/>
        <family val="2"/>
      </rPr>
      <t xml:space="preserve">, complete all tables within this reporting workbook. </t>
    </r>
  </si>
  <si>
    <t>Click to jump to first section
[General Info &amp; Facility Details]</t>
  </si>
  <si>
    <t>Resource</t>
  </si>
  <si>
    <t>Instructions for Annual Solid Waste Facility Report – Construction and Demolition Processors and Transfer Stations</t>
  </si>
  <si>
    <t>https://www.mass.gov/doc/instructions-cd-facility-annual-reporting/download</t>
  </si>
  <si>
    <t>Compliance Reporting System upload portal info webpage:</t>
  </si>
  <si>
    <t xml:space="preserve">https://www.mass.gov/info-details/compliance-reports-upload-portal </t>
  </si>
  <si>
    <t xml:space="preserve">Direct link to Compliance Reporting System upload portal: </t>
  </si>
  <si>
    <t>https://eeaonline.eea.state.ma.us/EEA/ComplianceReport/</t>
  </si>
  <si>
    <t xml:space="preserve">For questions, contact Mike Elliott by email: </t>
  </si>
  <si>
    <t>michael.elliott@mass.gov</t>
  </si>
  <si>
    <t>Table of Contents</t>
  </si>
  <si>
    <t>Table ID(s)</t>
  </si>
  <si>
    <t>Waste Stream Type</t>
  </si>
  <si>
    <t>Sheet Name with Hyperlink</t>
  </si>
  <si>
    <t>Report Type</t>
  </si>
  <si>
    <t>A1, A2, A3, B1, B2</t>
  </si>
  <si>
    <t>All</t>
  </si>
  <si>
    <t>General Info &amp; Facility Details</t>
  </si>
  <si>
    <t>Annual</t>
  </si>
  <si>
    <t>February 15</t>
  </si>
  <si>
    <t>Quarterly</t>
  </si>
  <si>
    <t>15 Days after end of the quarter</t>
  </si>
  <si>
    <t>C.1.</t>
  </si>
  <si>
    <t>C&amp;D</t>
  </si>
  <si>
    <t>C&amp;D Accepted</t>
  </si>
  <si>
    <t>Monthly</t>
  </si>
  <si>
    <t>15 Days after end of the month</t>
  </si>
  <si>
    <t>Attachment 1</t>
  </si>
  <si>
    <t>C&amp;D Fines and Residuals -- Details</t>
  </si>
  <si>
    <t>C.2.</t>
  </si>
  <si>
    <t>C&amp;D Recycled or Used</t>
  </si>
  <si>
    <t>C.3.</t>
  </si>
  <si>
    <t>C&amp;D Transferred</t>
  </si>
  <si>
    <t>C.4.</t>
  </si>
  <si>
    <t>C&amp;D Disposed</t>
  </si>
  <si>
    <t>C.5.</t>
  </si>
  <si>
    <t>C&amp;D Mass Balance</t>
  </si>
  <si>
    <t>D.1.</t>
  </si>
  <si>
    <t>MSW</t>
  </si>
  <si>
    <t>MSW Accepted</t>
  </si>
  <si>
    <t>D.2.</t>
  </si>
  <si>
    <t>MSW Diverted</t>
  </si>
  <si>
    <t>D.3.</t>
  </si>
  <si>
    <t>MSW Disposed</t>
  </si>
  <si>
    <t>D.4.</t>
  </si>
  <si>
    <t>MSW Mass Balance</t>
  </si>
  <si>
    <t>E</t>
  </si>
  <si>
    <t>Combined Mass Balance</t>
  </si>
  <si>
    <t>F</t>
  </si>
  <si>
    <t>Waste Bans</t>
  </si>
  <si>
    <t>Massachusetts Department of Environmental Protection</t>
  </si>
  <si>
    <t>Bureau of Air &amp; Waste</t>
  </si>
  <si>
    <t>Solid Waste Facility Operating Report</t>
  </si>
  <si>
    <t>Construction &amp; Demolition Processor or Transfer Station</t>
  </si>
  <si>
    <t xml:space="preserve"> General Information &amp; Facility Details</t>
  </si>
  <si>
    <t>Click for Table of Contents</t>
  </si>
  <si>
    <t>Next Sheet</t>
  </si>
  <si>
    <r>
      <t>Report Form Completed By</t>
    </r>
    <r>
      <rPr>
        <sz val="12"/>
        <color theme="1"/>
        <rFont val="Calibri"/>
        <family val="2"/>
      </rPr>
      <t xml:space="preserve"> (first &amp; last name)</t>
    </r>
    <r>
      <rPr>
        <b/>
        <sz val="12"/>
        <color theme="1"/>
        <rFont val="Calibri"/>
        <family val="2"/>
      </rPr>
      <t xml:space="preserve">: </t>
    </r>
  </si>
  <si>
    <t>A1. Site Location</t>
  </si>
  <si>
    <t>A3. Report Information</t>
  </si>
  <si>
    <t xml:space="preserve">Site Account # </t>
  </si>
  <si>
    <t>Site Name</t>
  </si>
  <si>
    <t xml:space="preserve">Street Address </t>
  </si>
  <si>
    <t xml:space="preserve">City/Town </t>
  </si>
  <si>
    <t xml:space="preserve">State </t>
  </si>
  <si>
    <t xml:space="preserve">Report Type </t>
  </si>
  <si>
    <t xml:space="preserve">Calendar Year (YYYY) </t>
  </si>
  <si>
    <t>Quarter/Month</t>
  </si>
  <si>
    <t xml:space="preserve">Days of Operation: </t>
  </si>
  <si>
    <t>General Comments</t>
  </si>
  <si>
    <t xml:space="preserve">Site Name </t>
  </si>
  <si>
    <r>
      <t xml:space="preserve">B1. Operational Status: </t>
    </r>
    <r>
      <rPr>
        <sz val="12"/>
        <color theme="1"/>
        <rFont val="Calibri"/>
        <family val="2"/>
      </rPr>
      <t>check one box only that best describes facility status during the calendar report year, and then add date when applicable.</t>
    </r>
  </si>
  <si>
    <t xml:space="preserve">ZIP </t>
  </si>
  <si>
    <t xml:space="preserve">Phone </t>
  </si>
  <si>
    <t>Select Only One</t>
  </si>
  <si>
    <t>Operated all of the report period</t>
  </si>
  <si>
    <t>(MM/DD/YYYY)</t>
  </si>
  <si>
    <t>A2. Reporting Contact</t>
  </si>
  <si>
    <t xml:space="preserve">Started accepting waste on date:  </t>
  </si>
  <si>
    <t xml:space="preserve">Organization Name </t>
  </si>
  <si>
    <t xml:space="preserve">Maintain valid operating permit, but stopped accepting waste on this date: </t>
  </si>
  <si>
    <t>Street Address</t>
  </si>
  <si>
    <r>
      <t xml:space="preserve">No longer maintain valid operating permit </t>
    </r>
    <r>
      <rPr>
        <b/>
        <u/>
        <sz val="10"/>
        <color theme="1"/>
        <rFont val="Calibri"/>
        <family val="2"/>
      </rPr>
      <t>AND</t>
    </r>
    <r>
      <rPr>
        <b/>
        <sz val="10"/>
        <color theme="1"/>
        <rFont val="Calibri"/>
        <family val="2"/>
      </rPr>
      <t xml:space="preserve"> stopped accepting waste on this date: </t>
    </r>
  </si>
  <si>
    <r>
      <t>Maintain a valid operating permit but did not accept waste during the report period.</t>
    </r>
    <r>
      <rPr>
        <b/>
        <sz val="12"/>
        <color theme="1"/>
        <rFont val="Calibri"/>
        <family val="2"/>
      </rPr>
      <t xml:space="preserve"> </t>
    </r>
    <r>
      <rPr>
        <b/>
        <sz val="12"/>
        <color rgb="FFFF0000"/>
        <rFont val="Calibri"/>
        <family val="2"/>
      </rPr>
      <t>**</t>
    </r>
  </si>
  <si>
    <r>
      <t xml:space="preserve">No longer maintain valid operating permit </t>
    </r>
    <r>
      <rPr>
        <b/>
        <u/>
        <sz val="10"/>
        <color theme="1"/>
        <rFont val="Calibri"/>
        <family val="2"/>
      </rPr>
      <t>AND</t>
    </r>
    <r>
      <rPr>
        <b/>
        <sz val="10"/>
        <color theme="1"/>
        <rFont val="Calibri"/>
        <family val="2"/>
      </rPr>
      <t xml:space="preserve"> did not accept waste during the report period. </t>
    </r>
    <r>
      <rPr>
        <b/>
        <sz val="12"/>
        <color rgb="FFFF0000"/>
        <rFont val="Calibri"/>
        <family val="2"/>
      </rPr>
      <t>**</t>
    </r>
  </si>
  <si>
    <t xml:space="preserve">Contact Person Name </t>
  </si>
  <si>
    <t xml:space="preserve">Contact Person Title </t>
  </si>
  <si>
    <r>
      <rPr>
        <b/>
        <sz val="12"/>
        <color theme="1"/>
        <rFont val="Calibri"/>
        <family val="2"/>
      </rPr>
      <t>B2. Days of Operation</t>
    </r>
    <r>
      <rPr>
        <sz val="12"/>
        <color theme="1"/>
        <rFont val="Calibri"/>
        <family val="2"/>
      </rPr>
      <t>: number of days the facility accepted materials during the calendar report year</t>
    </r>
  </si>
  <si>
    <t xml:space="preserve">Email </t>
  </si>
  <si>
    <t xml:space="preserve">  Table C.1.</t>
  </si>
  <si>
    <t>Click for 
Table of Contents</t>
  </si>
  <si>
    <t>Previous Sheet</t>
  </si>
  <si>
    <t xml:space="preserve">  C&amp;D Materials -- Accepted</t>
  </si>
  <si>
    <t>Total C&amp;D Materials Accepted</t>
  </si>
  <si>
    <t>Click to jump to:</t>
  </si>
  <si>
    <t>[A] Mixed C&amp;D Materials</t>
  </si>
  <si>
    <t>[B] Source Separated Materials (SSM)</t>
  </si>
  <si>
    <r>
      <rPr>
        <b/>
        <sz val="16"/>
        <color rgb="FFFF0000"/>
        <rFont val="Calibri"/>
        <family val="2"/>
      </rPr>
      <t>**</t>
    </r>
    <r>
      <rPr>
        <b/>
        <u/>
        <sz val="16"/>
        <color theme="1"/>
        <rFont val="Calibri"/>
        <family val="2"/>
      </rPr>
      <t>Attachment 1: Inbound C&amp;D Fines and Residuals</t>
    </r>
  </si>
  <si>
    <t>Return to C.1.</t>
  </si>
  <si>
    <r>
      <t xml:space="preserve">State of Origin
</t>
    </r>
    <r>
      <rPr>
        <sz val="14"/>
        <color theme="1"/>
        <rFont val="Calibri"/>
        <family val="2"/>
      </rPr>
      <t>(tons)</t>
    </r>
  </si>
  <si>
    <r>
      <rPr>
        <b/>
        <i/>
        <sz val="8"/>
        <rFont val="Calibri"/>
        <family val="2"/>
      </rPr>
      <t xml:space="preserve">Other State </t>
    </r>
    <r>
      <rPr>
        <i/>
        <sz val="8"/>
        <rFont val="Calibri"/>
        <family val="2"/>
      </rPr>
      <t>(Type in box below)</t>
    </r>
  </si>
  <si>
    <t>HIDE THIS COLUMN</t>
  </si>
  <si>
    <t>Inbound C&amp;D Fines or Residuals Material Type</t>
  </si>
  <si>
    <t>Tons</t>
  </si>
  <si>
    <t>Facility-of-Origin Name</t>
  </si>
  <si>
    <t>City/Town</t>
  </si>
  <si>
    <t>State</t>
  </si>
  <si>
    <t>MPS Compliant C&amp;D Processor</t>
  </si>
  <si>
    <t>Other type of recycling facility</t>
  </si>
  <si>
    <t>[A]</t>
  </si>
  <si>
    <t>Material Type</t>
  </si>
  <si>
    <t>MA</t>
  </si>
  <si>
    <t>CT</t>
  </si>
  <si>
    <t>ME</t>
  </si>
  <si>
    <t>NH</t>
  </si>
  <si>
    <t>NY</t>
  </si>
  <si>
    <t>RI</t>
  </si>
  <si>
    <t>VT</t>
  </si>
  <si>
    <t>other</t>
  </si>
  <si>
    <t>other2</t>
  </si>
  <si>
    <t>other3</t>
  </si>
  <si>
    <t>other4</t>
  </si>
  <si>
    <t>Material Category</t>
  </si>
  <si>
    <t>TOTAL</t>
  </si>
  <si>
    <t>Column1</t>
  </si>
  <si>
    <t>Column2</t>
  </si>
  <si>
    <t>Combined</t>
  </si>
  <si>
    <t>Mixed 
C&amp;D 
Materials</t>
  </si>
  <si>
    <t>C&amp;D Waste</t>
  </si>
  <si>
    <t>Mixed C&amp;D Materials</t>
  </si>
  <si>
    <t xml:space="preserve"> [</t>
  </si>
  <si>
    <t>]</t>
  </si>
  <si>
    <t>C&amp;D Wood</t>
  </si>
  <si>
    <t>Bulky Waste</t>
  </si>
  <si>
    <r>
      <t>C&amp;D Residuals</t>
    </r>
    <r>
      <rPr>
        <b/>
        <sz val="12"/>
        <color rgb="FFFF0000"/>
        <rFont val="Calibri"/>
        <family val="2"/>
      </rPr>
      <t>**</t>
    </r>
  </si>
  <si>
    <r>
      <t>C&amp;D Fines</t>
    </r>
    <r>
      <rPr>
        <b/>
        <sz val="12"/>
        <color rgb="FFFF0000"/>
        <rFont val="Calibri"/>
        <family val="2"/>
      </rPr>
      <t>**</t>
    </r>
  </si>
  <si>
    <t>Type name(s) of other material type(s) here, as needed.</t>
  </si>
  <si>
    <t>Click to Return to Top</t>
  </si>
  <si>
    <t>Total Mixed C&amp;D Materials Accepted (tons)</t>
  </si>
  <si>
    <t>[B]</t>
  </si>
  <si>
    <t>Asphalt, Brick, and Concrete</t>
  </si>
  <si>
    <t>Predominantly Single Material OR Source Separated Materials</t>
  </si>
  <si>
    <t>Asphalt Shingles</t>
  </si>
  <si>
    <t>Clean Gypsum Wallboard</t>
  </si>
  <si>
    <t>Electronics/Computers/CRTs</t>
  </si>
  <si>
    <t>Mattresses</t>
  </si>
  <si>
    <t>Metal</t>
  </si>
  <si>
    <t>OCC Cardboard</t>
  </si>
  <si>
    <t>Plastic/Vinyl</t>
  </si>
  <si>
    <t>Total SSM Accepted
(tons)</t>
  </si>
  <si>
    <t xml:space="preserve">  Table C.2.</t>
  </si>
  <si>
    <t xml:space="preserve">  C&amp;D Materials -- Recycled or Used</t>
  </si>
  <si>
    <t>Recycled or Used Types</t>
  </si>
  <si>
    <t>Type Name</t>
  </si>
  <si>
    <t>Description</t>
  </si>
  <si>
    <t>Fuel</t>
  </si>
  <si>
    <t>Used as a fuel in a facility that is not a municipal waste combustor</t>
  </si>
  <si>
    <t>Feedstock</t>
  </si>
  <si>
    <t>Used as a feedstock in a recycling process</t>
  </si>
  <si>
    <t>Cover Material</t>
  </si>
  <si>
    <t>Used as Alternative Daily Cover at a landfill</t>
  </si>
  <si>
    <t>Grading &amp; Shaping Material</t>
  </si>
  <si>
    <t>Used as Grading &amp; Shaping material at a landfill closure project</t>
  </si>
  <si>
    <t>Roadbase Material</t>
  </si>
  <si>
    <t>Used in construction of roadways at a landfill</t>
  </si>
  <si>
    <t>Other:</t>
  </si>
  <si>
    <t>Describe:      </t>
  </si>
  <si>
    <t xml:space="preserve"> Click to jump to:</t>
  </si>
  <si>
    <t>[A]  Beneficially Used Waste Materials</t>
  </si>
  <si>
    <t xml:space="preserve">[B]  Recycled/Reused Materials </t>
  </si>
  <si>
    <t>Total C&amp;D Materials 
Recycled or Used (tons)</t>
  </si>
  <si>
    <t>[C]  Fuel Specification Product Materials</t>
  </si>
  <si>
    <t>Recycled or Used Type</t>
  </si>
  <si>
    <t>Location/Destination Name</t>
  </si>
  <si>
    <t>State/
Province</t>
  </si>
  <si>
    <t>Comments</t>
  </si>
  <si>
    <r>
      <t xml:space="preserve">
Beneficially Used Waste Materials 
</t>
    </r>
    <r>
      <rPr>
        <sz val="9"/>
        <color theme="1"/>
        <rFont val="Calibri"/>
        <family val="2"/>
      </rPr>
      <t>(e.g. BUD / Landfill Dependent Use)</t>
    </r>
  </si>
  <si>
    <t>Beneficially Used Waste Materials</t>
  </si>
  <si>
    <t>     </t>
  </si>
  <si>
    <t>Type name(s) of other material type(s) here, 
as needed.</t>
  </si>
  <si>
    <t>Subtotal</t>
  </si>
  <si>
    <r>
      <rPr>
        <sz val="12"/>
        <rFont val="Calibri"/>
        <family val="2"/>
      </rPr>
      <t>Scroll down to see</t>
    </r>
    <r>
      <rPr>
        <i/>
        <sz val="12"/>
        <rFont val="Calibri"/>
        <family val="2"/>
      </rPr>
      <t xml:space="preserve"> </t>
    </r>
    <r>
      <rPr>
        <b/>
        <i/>
        <sz val="12"/>
        <rFont val="Calibri"/>
        <family val="2"/>
      </rPr>
      <t xml:space="preserve">Recycled/Reused Materials </t>
    </r>
    <r>
      <rPr>
        <sz val="12"/>
        <rFont val="Calibri"/>
        <family val="2"/>
      </rPr>
      <t>table</t>
    </r>
  </si>
  <si>
    <t>Material Type.C2.Recycled_Reused_Materials</t>
  </si>
  <si>
    <t>Combined.C2.Recycled_Reused_Materials</t>
  </si>
  <si>
    <r>
      <t xml:space="preserve">
Recycled/Reused Materials 
</t>
    </r>
    <r>
      <rPr>
        <sz val="10"/>
        <color theme="1"/>
        <rFont val="Calibri"/>
        <family val="2"/>
      </rPr>
      <t>(e.g., feedstock)</t>
    </r>
  </si>
  <si>
    <t xml:space="preserve">Recycled/ Reused Materials </t>
  </si>
  <si>
    <r>
      <rPr>
        <sz val="12"/>
        <rFont val="Calibri"/>
        <family val="2"/>
      </rPr>
      <t>Scroll down to see</t>
    </r>
    <r>
      <rPr>
        <i/>
        <sz val="12"/>
        <rFont val="Calibri"/>
        <family val="2"/>
      </rPr>
      <t xml:space="preserve"> </t>
    </r>
    <r>
      <rPr>
        <b/>
        <i/>
        <sz val="12"/>
        <rFont val="Calibri"/>
        <family val="2"/>
      </rPr>
      <t xml:space="preserve">Fuel Specification Product Materials </t>
    </r>
    <r>
      <rPr>
        <sz val="12"/>
        <rFont val="Calibri"/>
        <family val="2"/>
      </rPr>
      <t>table</t>
    </r>
  </si>
  <si>
    <t>[C]</t>
  </si>
  <si>
    <t>Material Type.C2.Fuel_Specification_Product_Materials</t>
  </si>
  <si>
    <t>Combined.C2.Fuel_Specification_Product_Materials</t>
  </si>
  <si>
    <r>
      <t xml:space="preserve">
Fuel Specification Product Materials 
</t>
    </r>
    <r>
      <rPr>
        <sz val="9"/>
        <color theme="1"/>
        <rFont val="Calibri"/>
        <family val="2"/>
      </rPr>
      <t>(e.g., biomass boiler fuel)</t>
    </r>
  </si>
  <si>
    <t>Fuel Specification Product Materials</t>
  </si>
  <si>
    <t xml:space="preserve">  Table C.3.</t>
  </si>
  <si>
    <t xml:space="preserve">  C&amp;D Materials -- Transferred</t>
  </si>
  <si>
    <t>Transferred Types</t>
  </si>
  <si>
    <t>Transferred for further processing</t>
  </si>
  <si>
    <t>Sent to an MPS-compliant C&amp;D facility for further processing</t>
  </si>
  <si>
    <t>Diverted for recycling</t>
  </si>
  <si>
    <t>Sent to and received by another C&amp;D facility as a separated recyclable material</t>
  </si>
  <si>
    <t>[A] Unprocessed or Partially Processed C&amp;D</t>
  </si>
  <si>
    <t>Total C&amp;D Materials Transferred (tons)</t>
  </si>
  <si>
    <t>[B] Separated Recyclable Materials</t>
  </si>
  <si>
    <t>Transferred Type</t>
  </si>
  <si>
    <r>
      <t xml:space="preserve">
Unprocessed or Partially Processed C&amp;D Waste 
</t>
    </r>
    <r>
      <rPr>
        <sz val="9"/>
        <color theme="1"/>
        <rFont val="Calibri"/>
        <family val="2"/>
      </rPr>
      <t>(e.g. Transferred for further processing)</t>
    </r>
  </si>
  <si>
    <t>Unprocessed or Partially Processed C&amp;D Waste</t>
  </si>
  <si>
    <t>Material Type.C3.Separated_Recyclable_Materials</t>
  </si>
  <si>
    <t>Combined.C3.Separated_Recyclable_Materials</t>
  </si>
  <si>
    <r>
      <t xml:space="preserve">
Separated Recyclable Materials 
</t>
    </r>
    <r>
      <rPr>
        <sz val="9"/>
        <color theme="1"/>
        <rFont val="Calibri"/>
        <family val="2"/>
      </rPr>
      <t>(e.g., Diverted for recycling)</t>
    </r>
  </si>
  <si>
    <t xml:space="preserve">Diverted Materials </t>
  </si>
  <si>
    <t xml:space="preserve">  Table C.4.</t>
  </si>
  <si>
    <t xml:space="preserve">  C&amp;D Materials -- Disposed</t>
  </si>
  <si>
    <t>Disposal Types</t>
  </si>
  <si>
    <t>Landfilled</t>
  </si>
  <si>
    <t>Disposed at a landfill</t>
  </si>
  <si>
    <t>Combusted</t>
  </si>
  <si>
    <t>Disposed at a solid waste combustion facility (do not include materials used as fuel listed in Table C.2 "C&amp;D Materials Recycled/Used")</t>
  </si>
  <si>
    <t>Transferred for disposal</t>
  </si>
  <si>
    <t>Sent to another C&amp;D Handling Facility for disposal via rail, barge or truck</t>
  </si>
  <si>
    <t>Total C&amp;D Materials Disposed (tons)</t>
  </si>
  <si>
    <t>Disposal Type</t>
  </si>
  <si>
    <t xml:space="preserve">
C&amp;D Materials Disposed</t>
  </si>
  <si>
    <t>C&amp;D Fines</t>
  </si>
  <si>
    <t>C&amp;D Materials Disposed</t>
  </si>
  <si>
    <t>C&amp;D Residuals</t>
  </si>
  <si>
    <t xml:space="preserve">  Table C.5.</t>
  </si>
  <si>
    <t xml:space="preserve">  C&amp;D Materials -- Mass Balance</t>
  </si>
  <si>
    <t>Click hyperlinks to jump to:</t>
  </si>
  <si>
    <t>Line #</t>
  </si>
  <si>
    <t>Value</t>
  </si>
  <si>
    <t>Sum of the total quantity of C&amp;D Materials Accepted (Inbound materials)</t>
  </si>
  <si>
    <t>Sum of the total quantity of C&amp;D Materials Recycled/Reused</t>
  </si>
  <si>
    <t>Total quantity of C&amp;D Materials Transferred/Diverted</t>
  </si>
  <si>
    <t>Total quantity of C&amp;D Materials Disposed</t>
  </si>
  <si>
    <t>Sum of C&amp;D outbound materials  (Lines 2, 3 and 4)</t>
  </si>
  <si>
    <t>Difference between Outbound and Inbound materials (Line 5 - Line 1)</t>
  </si>
  <si>
    <t>Percent discrepancy between Outbound and Inbound materials ((Line 6/Line 1) * 100)</t>
  </si>
  <si>
    <t>Discrepancy Explanation:</t>
  </si>
  <si>
    <t xml:space="preserve">   Table D.1.</t>
  </si>
  <si>
    <t xml:space="preserve">   MSW Materials -- Accepted</t>
  </si>
  <si>
    <t>Total All MSW Materials Accepted (tons)</t>
  </si>
  <si>
    <t>[A] MSW Materials</t>
  </si>
  <si>
    <t>[B] Other MSW Materials</t>
  </si>
  <si>
    <t xml:space="preserve"> MSW Materials</t>
  </si>
  <si>
    <t>Municipal Solid Waste (MSW)</t>
  </si>
  <si>
    <t>MSW Materials Accepted</t>
  </si>
  <si>
    <t>Commercial Solid Waste (CSW)</t>
  </si>
  <si>
    <t>Compostables/Organics</t>
  </si>
  <si>
    <t>General Recyclables</t>
  </si>
  <si>
    <t xml:space="preserve">Total MSW Materials 
Accepted (tons)    </t>
  </si>
  <si>
    <t>Other Materials</t>
  </si>
  <si>
    <t>Corrugated Cardboard</t>
  </si>
  <si>
    <t>Other Materials Accepted</t>
  </si>
  <si>
    <t>Metals</t>
  </si>
  <si>
    <t>Textiles/Clothing</t>
  </si>
  <si>
    <t>Tires</t>
  </si>
  <si>
    <t>Brush/Mulch/Yard Waste</t>
  </si>
  <si>
    <t>Wood Waste</t>
  </si>
  <si>
    <t>Street Sweepings</t>
  </si>
  <si>
    <t>Catch Basin Grit</t>
  </si>
  <si>
    <r>
      <t xml:space="preserve">Total </t>
    </r>
    <r>
      <rPr>
        <b/>
        <i/>
        <sz val="11"/>
        <color theme="1"/>
        <rFont val="Calibri"/>
        <family val="2"/>
      </rPr>
      <t>Other</t>
    </r>
    <r>
      <rPr>
        <b/>
        <sz val="11"/>
        <color theme="1"/>
        <rFont val="Calibri"/>
        <family val="2"/>
      </rPr>
      <t xml:space="preserve"> MSW 
Materials Accepted (tons)    </t>
    </r>
  </si>
  <si>
    <t xml:space="preserve">  Table D.2.</t>
  </si>
  <si>
    <t xml:space="preserve">  MSW Materials -- Diverted</t>
  </si>
  <si>
    <t>Total MSW Materials Diverted (tons)</t>
  </si>
  <si>
    <r>
      <t xml:space="preserve">
Diverted Materials 
</t>
    </r>
    <r>
      <rPr>
        <sz val="11"/>
        <color theme="1"/>
        <rFont val="Calibri"/>
        <family val="2"/>
      </rPr>
      <t>(e.g., Diverted for recycling)</t>
    </r>
  </si>
  <si>
    <t xml:space="preserve">MSW Diverted Materials </t>
  </si>
  <si>
    <t xml:space="preserve">  Table D.3.</t>
  </si>
  <si>
    <t xml:space="preserve">  MSW Materials -- Disposed</t>
  </si>
  <si>
    <t>Disposed at a solid waste combustion facility</t>
  </si>
  <si>
    <t>Sent to another Solid Waste Transfer Station for disposal via rail, barge or truck</t>
  </si>
  <si>
    <t>Total MSW Materials Disposed 
(tons)</t>
  </si>
  <si>
    <t xml:space="preserve">
MSW Materials Disposed</t>
  </si>
  <si>
    <t>MSW Materials Disposed</t>
  </si>
  <si>
    <t xml:space="preserve">  Table D.4.</t>
  </si>
  <si>
    <t xml:space="preserve">  MSW Materials  -- Mass Balance</t>
  </si>
  <si>
    <t>Total quantity of MSW Materials Accepted (Inbound materials)</t>
  </si>
  <si>
    <t>Total quantity of Materials Diverted</t>
  </si>
  <si>
    <t>Total quantity of MSW Materials Disposed</t>
  </si>
  <si>
    <t>Sum of MSW outbound materials  (Lines 2 and 3)</t>
  </si>
  <si>
    <t>Difference between Outbound and Inbound materials (Line 4 - Line 1)</t>
  </si>
  <si>
    <t>Percent discrepancy between Outbound and Inbound materials ((Line 5/Line 1) * 100))</t>
  </si>
  <si>
    <t xml:space="preserve">  Table E</t>
  </si>
  <si>
    <t xml:space="preserve">  Compare Totals of Combined C&amp;D and MSW Materials Mass Balance</t>
  </si>
  <si>
    <t>Sum of the total quantity of C&amp;D Materials Accepted and MSW Accepted (Inbound materials)</t>
  </si>
  <si>
    <t>Sum of the total quantity of C&amp;D Materials Recycled/Reused and MSW Materials Diverted.</t>
  </si>
  <si>
    <t>Total quantity of C&amp;D Materials Transferred</t>
  </si>
  <si>
    <t>Sum of the total quantity of C&amp;D Materials Disposed and MSW Disposed</t>
  </si>
  <si>
    <t>Sum of C&amp;D and MSW outbound materials (Lines 2, 3 and 4)</t>
  </si>
  <si>
    <t>Percent discrepancy between Outbound and Inbound materials (Line 6/Line 1 * 100)</t>
  </si>
  <si>
    <t xml:space="preserve">  Table F</t>
  </si>
  <si>
    <t xml:space="preserve">  Waste Bans</t>
  </si>
  <si>
    <t>Monitoring and Inspections</t>
  </si>
  <si>
    <t>Comprehensive Inspections</t>
  </si>
  <si>
    <t>Ongoing Waste Stream Monitoring</t>
  </si>
  <si>
    <t>Total Number of Loads Inspected</t>
  </si>
  <si>
    <t>n/a</t>
  </si>
  <si>
    <t>Total Number of Loads Failing</t>
  </si>
  <si>
    <t>Number of Loads Failing Due to Quantities of Item Below</t>
  </si>
  <si>
    <t>Aspahlt pavement, Brick and/or Concrete</t>
  </si>
  <si>
    <t>Commercial Organics</t>
  </si>
  <si>
    <t>CRTs</t>
  </si>
  <si>
    <t>Glass/Metal/Plastic Containers</t>
  </si>
  <si>
    <t>Lead Acid Batteries</t>
  </si>
  <si>
    <t>Leaves&amp; Yard Waste</t>
  </si>
  <si>
    <t>Organics</t>
  </si>
  <si>
    <t>Recyclable Paper (except Corrugated Cardboard)</t>
  </si>
  <si>
    <t>Textiles</t>
  </si>
  <si>
    <t>White Goods</t>
  </si>
  <si>
    <t>Whole Tires</t>
  </si>
  <si>
    <t>Wood</t>
  </si>
  <si>
    <t>Mixed (more than one material)</t>
  </si>
  <si>
    <t>A.3. 
Report Type</t>
  </si>
  <si>
    <t>A.3. 
Quarter, Months, Years</t>
  </si>
  <si>
    <t>C.1. States</t>
  </si>
  <si>
    <t>C.2.
Material Type --
Beneficially Used Waste Materials</t>
  </si>
  <si>
    <t xml:space="preserve">C.2.
Material Type -- 
Recycled/ Reused Materials </t>
  </si>
  <si>
    <t>C.2.
Material Type -- 
Fuel Specification Product Materials</t>
  </si>
  <si>
    <t>C.2.
Recycled or Used Type 
for BUD Category</t>
  </si>
  <si>
    <t>C.2.
Recycled or Used Type 
for Recycled/ Reused Materials category</t>
  </si>
  <si>
    <t>C.2.
Recycled or Used Type 
for Fuel Spec Product category</t>
  </si>
  <si>
    <t>C.3. 
Material Type for Unprocessed Category</t>
  </si>
  <si>
    <t>C.3. 
Transferred Type</t>
  </si>
  <si>
    <t>C.4. 
Disposal Types</t>
  </si>
  <si>
    <t>D.2.
MSW Diverted</t>
  </si>
  <si>
    <t>Q1</t>
  </si>
  <si>
    <t>Alabama</t>
  </si>
  <si>
    <t>AL</t>
  </si>
  <si>
    <t>Aggregate</t>
  </si>
  <si>
    <t>General recyclables</t>
  </si>
  <si>
    <t>Q2</t>
  </si>
  <si>
    <t>Alaska</t>
  </si>
  <si>
    <t>AK</t>
  </si>
  <si>
    <t>Clean Wood</t>
  </si>
  <si>
    <t>Q3</t>
  </si>
  <si>
    <t>Arizona</t>
  </si>
  <si>
    <t>AZ</t>
  </si>
  <si>
    <t>Paper</t>
  </si>
  <si>
    <t>Q4</t>
  </si>
  <si>
    <t>Arkansas</t>
  </si>
  <si>
    <t>AR</t>
  </si>
  <si>
    <t>Jan</t>
  </si>
  <si>
    <t>California</t>
  </si>
  <si>
    <t>CA</t>
  </si>
  <si>
    <t>Feb</t>
  </si>
  <si>
    <t>Colorado</t>
  </si>
  <si>
    <t>CO</t>
  </si>
  <si>
    <t>Mar</t>
  </si>
  <si>
    <t>Connecticut</t>
  </si>
  <si>
    <t>Glass</t>
  </si>
  <si>
    <t>Apr</t>
  </si>
  <si>
    <t>Delaware</t>
  </si>
  <si>
    <t>DE</t>
  </si>
  <si>
    <t>May</t>
  </si>
  <si>
    <t>Florida</t>
  </si>
  <si>
    <t>FL</t>
  </si>
  <si>
    <t>Plastic</t>
  </si>
  <si>
    <t>Batteries</t>
  </si>
  <si>
    <t>Jun</t>
  </si>
  <si>
    <t>Georgia</t>
  </si>
  <si>
    <t>GA</t>
  </si>
  <si>
    <t>Jul</t>
  </si>
  <si>
    <t>Hawaii</t>
  </si>
  <si>
    <t>HI</t>
  </si>
  <si>
    <t>Aug</t>
  </si>
  <si>
    <t>Idaho</t>
  </si>
  <si>
    <t>ID</t>
  </si>
  <si>
    <t>Vinyl</t>
  </si>
  <si>
    <t>Sep</t>
  </si>
  <si>
    <t>Illinois</t>
  </si>
  <si>
    <t>IL</t>
  </si>
  <si>
    <t>Oct</t>
  </si>
  <si>
    <t>Indiana</t>
  </si>
  <si>
    <t>IN</t>
  </si>
  <si>
    <t>Yard Waste/Brush</t>
  </si>
  <si>
    <t>Nov</t>
  </si>
  <si>
    <t>Iowa</t>
  </si>
  <si>
    <t>IA</t>
  </si>
  <si>
    <t>Dec</t>
  </si>
  <si>
    <t>Kansas</t>
  </si>
  <si>
    <t>KS</t>
  </si>
  <si>
    <t>Kentucky</t>
  </si>
  <si>
    <t>KY</t>
  </si>
  <si>
    <t>Louisiana</t>
  </si>
  <si>
    <t>LA</t>
  </si>
  <si>
    <t>Maine</t>
  </si>
  <si>
    <t>Maryland</t>
  </si>
  <si>
    <t>MD</t>
  </si>
  <si>
    <t>Massachusetts</t>
  </si>
  <si>
    <t>Michigan</t>
  </si>
  <si>
    <t>MI</t>
  </si>
  <si>
    <t>Minnesota</t>
  </si>
  <si>
    <t>MN</t>
  </si>
  <si>
    <t>Mississippi</t>
  </si>
  <si>
    <t>MS</t>
  </si>
  <si>
    <t>Missouri</t>
  </si>
  <si>
    <t>MO</t>
  </si>
  <si>
    <t>Montana</t>
  </si>
  <si>
    <t>MT</t>
  </si>
  <si>
    <t>Nebraska</t>
  </si>
  <si>
    <t>NE</t>
  </si>
  <si>
    <t>Nevada</t>
  </si>
  <si>
    <t>NV</t>
  </si>
  <si>
    <t>New Hampshire</t>
  </si>
  <si>
    <t>New Jersey</t>
  </si>
  <si>
    <t>NJ</t>
  </si>
  <si>
    <t>New Mexico</t>
  </si>
  <si>
    <t>NM</t>
  </si>
  <si>
    <t>New York</t>
  </si>
  <si>
    <t>North Carolina</t>
  </si>
  <si>
    <t>NC</t>
  </si>
  <si>
    <t>North Dakota</t>
  </si>
  <si>
    <t>ND</t>
  </si>
  <si>
    <t>Ohio</t>
  </si>
  <si>
    <t>OH</t>
  </si>
  <si>
    <t>Oklahoma</t>
  </si>
  <si>
    <t>OK</t>
  </si>
  <si>
    <t>Oregon</t>
  </si>
  <si>
    <t>OR</t>
  </si>
  <si>
    <t>Pennsylvania</t>
  </si>
  <si>
    <t>PA</t>
  </si>
  <si>
    <t>Rhode Island</t>
  </si>
  <si>
    <t>South Carolina</t>
  </si>
  <si>
    <t>SC</t>
  </si>
  <si>
    <t>South Dakota</t>
  </si>
  <si>
    <t>SD</t>
  </si>
  <si>
    <t>Tennessee</t>
  </si>
  <si>
    <t>TN</t>
  </si>
  <si>
    <t>Texas</t>
  </si>
  <si>
    <t>TX</t>
  </si>
  <si>
    <t>Utah</t>
  </si>
  <si>
    <t>UT</t>
  </si>
  <si>
    <t>Vermont</t>
  </si>
  <si>
    <t>Virginia</t>
  </si>
  <si>
    <t>VA</t>
  </si>
  <si>
    <t>Washington</t>
  </si>
  <si>
    <t>WA</t>
  </si>
  <si>
    <t>West Virginia</t>
  </si>
  <si>
    <t>WV</t>
  </si>
  <si>
    <t>Wisconsin</t>
  </si>
  <si>
    <t>WI</t>
  </si>
  <si>
    <t>Wyoming</t>
  </si>
  <si>
    <t>WY</t>
  </si>
  <si>
    <t>Quebec</t>
  </si>
  <si>
    <t>QC (CA)</t>
  </si>
  <si>
    <t>Sort Order</t>
  </si>
  <si>
    <t>Item #</t>
  </si>
  <si>
    <t>Sheet</t>
  </si>
  <si>
    <t>Item</t>
  </si>
  <si>
    <t>Table(s)</t>
  </si>
  <si>
    <t>Details/Description</t>
  </si>
  <si>
    <t>A1</t>
  </si>
  <si>
    <t>General Information &amp; Facility Details</t>
  </si>
  <si>
    <t>Site Account #</t>
  </si>
  <si>
    <t>A2</t>
  </si>
  <si>
    <t>Calendar Year (YYYY)</t>
  </si>
  <si>
    <t>B2</t>
  </si>
  <si>
    <t>Days of Operation</t>
  </si>
  <si>
    <t>C1</t>
  </si>
  <si>
    <t>[01] Total Material Accepted</t>
  </si>
  <si>
    <r>
      <t>Mixed C&amp;D Materials Accepted</t>
    </r>
    <r>
      <rPr>
        <b/>
        <sz val="8"/>
        <color rgb="FFFF0000"/>
        <rFont val="Calibri"/>
        <family val="2"/>
      </rPr>
      <t xml:space="preserve"> &amp; 
</t>
    </r>
    <r>
      <rPr>
        <sz val="8"/>
        <color theme="1"/>
        <rFont val="Calibri"/>
        <family val="2"/>
      </rPr>
      <t>Source Separated Materials Accepted</t>
    </r>
  </si>
  <si>
    <t>SUM(C1 Mixed C&amp;D Materials Accepted + C1 Source Separated Materials Accepted)</t>
  </si>
  <si>
    <t>[02] Inbound Cat-1 Mixed C&amp;D Waste</t>
  </si>
  <si>
    <t>Mixed C&amp;D Materials Accepted</t>
  </si>
  <si>
    <r>
      <t>Sum of C1 C&amp;D Waste and C&amp;D Wood (</t>
    </r>
    <r>
      <rPr>
        <sz val="8"/>
        <color rgb="FFFF0000"/>
        <rFont val="Calibri"/>
        <family val="2"/>
      </rPr>
      <t>Might include “Other” materials reported)</t>
    </r>
  </si>
  <si>
    <t>[03] Inbound SSM</t>
  </si>
  <si>
    <t>Source Separated Materials Accepted</t>
  </si>
  <si>
    <t>Sum of C1 Source Separated Materials Accepted table</t>
  </si>
  <si>
    <t>[04] Inbound Cat-2 Fines and Residuals</t>
  </si>
  <si>
    <t>Sum of C1 Mixed CD Fines and CD Residuals line items</t>
  </si>
  <si>
    <t>[04-a] Attachment 1: Fines and Residuals</t>
  </si>
  <si>
    <t>Attachment 1: Inbound C&amp;D Fines and Residuals</t>
  </si>
  <si>
    <t>Sum of all Inbound C&amp;D Fines and Residuals [tons] listed within Attachment 1 table.</t>
  </si>
  <si>
    <t>[04] and [04-a] match?</t>
  </si>
  <si>
    <t>([04] Inbound Cat-2 Fines and Residuals) matches ([04-a] Attachment 1: Fines and Residuals) ?</t>
  </si>
  <si>
    <t>[05] Inbound Cat-3 Bulky</t>
  </si>
  <si>
    <r>
      <t xml:space="preserve">Table C1 Bulky Waste line item </t>
    </r>
    <r>
      <rPr>
        <sz val="8"/>
        <color rgb="FFFF0000"/>
        <rFont val="Calibri"/>
        <family val="2"/>
      </rPr>
      <t>(Might include “Other” materials reported)</t>
    </r>
  </si>
  <si>
    <t>C1 Mixed C&amp;D Materials table includes 5 validated Material Types that are locked in the table. This line item lists all of those itmes and the associated Tons.</t>
  </si>
  <si>
    <t>Inbound Cat-1 and Inbound Cat-3 might include other materials reported in C1 Mixed C&amp;D Waste Accepted table</t>
  </si>
  <si>
    <t>C3</t>
  </si>
  <si>
    <t>[06] Transferred for further processing</t>
  </si>
  <si>
    <t>Unprocessed_or_Partially_Processed_CD_Waste</t>
  </si>
  <si>
    <t>SUM(Unprocessed_or_Partially_Processed_CD_Waste)</t>
  </si>
  <si>
    <t>[07] Total Inbound Materials</t>
  </si>
  <si>
    <t>Formula (= Total Material Accepted - Inbound Cat2 - Transferred for Further Processing)</t>
  </si>
  <si>
    <t>C2</t>
  </si>
  <si>
    <t>[08] Recycled/Reused</t>
  </si>
  <si>
    <r>
      <t xml:space="preserve">Recycled_Reused_Materials </t>
    </r>
    <r>
      <rPr>
        <b/>
        <sz val="8"/>
        <color rgb="FFFF0000"/>
        <rFont val="Calibri"/>
        <family val="2"/>
      </rPr>
      <t>&amp;</t>
    </r>
    <r>
      <rPr>
        <sz val="8"/>
        <color theme="1"/>
        <rFont val="Calibri"/>
        <family val="2"/>
      </rPr>
      <t xml:space="preserve"> Fuel_Specification_Product_Materials</t>
    </r>
  </si>
  <si>
    <t>SUM(Recycled_Reused_Materials) + SUM(Fuel_Specification_Product_Materials)</t>
  </si>
  <si>
    <t>[09] Diverted Material</t>
  </si>
  <si>
    <t>Separated_Recyclable_Materials</t>
  </si>
  <si>
    <t>SUM(Separated_Recyclable_Materials)</t>
  </si>
  <si>
    <t>[10] Wood Separated</t>
  </si>
  <si>
    <t xml:space="preserve">Fuel Specification Product Materials </t>
  </si>
  <si>
    <t>SUM(Fuel_Specification_Product_Materials + SUMIF([Material Type] contains "Wood" in Recycled_Reused_Materials)</t>
  </si>
  <si>
    <t>[11] % Wood Separation</t>
  </si>
  <si>
    <t>Wood separated / (Inbound Cat1 + Inbound Cat3)</t>
  </si>
  <si>
    <t>[12] Landfill ALT for Daily Cover (ADC)</t>
  </si>
  <si>
    <t xml:space="preserve">Beneficially Used Waste Materials </t>
  </si>
  <si>
    <t>SUMIF([Recycled or Used Type] = "Cover Material" in Beneficially_Used_Waste_Materials)</t>
  </si>
  <si>
    <t>[13] Landfill Roadbase Stabilization</t>
  </si>
  <si>
    <t>SUMIF([Recycled or Used Type] = "Roadbase Material" in Beneficially_Used_Waste_Materials)</t>
  </si>
  <si>
    <t>[14] Landfill grading &amp; shaping</t>
  </si>
  <si>
    <t>SUMIF([Recycled or Used Type] = "Grading &amp; Shaping Material" in Beneficially_Used_Waste_Materials)</t>
  </si>
  <si>
    <t>[15] Landfill dependent use application</t>
  </si>
  <si>
    <t>SUM(Beneficially_Used_Waste_Materials)</t>
  </si>
  <si>
    <t>C4</t>
  </si>
  <si>
    <t>[16] Disposed landfill/combustion</t>
  </si>
  <si>
    <t>CD_Materials_Disposed</t>
  </si>
  <si>
    <t>SUM(CD_Materials_Disposed)</t>
  </si>
  <si>
    <t xml:space="preserve"> 'Disposed landfill/combustion' - Inbound Cat2</t>
  </si>
  <si>
    <t>[18] Process Separation Rate--PSR</t>
  </si>
  <si>
    <t>(Recycled/Reused + Diverted Material) / Total Inbound Material</t>
  </si>
  <si>
    <t>C2/C3</t>
  </si>
  <si>
    <t>Separation of all 4 C&amp;D Waste Ban Materials</t>
  </si>
  <si>
    <r>
      <t xml:space="preserve">Recycled_Reused_Materials </t>
    </r>
    <r>
      <rPr>
        <sz val="8"/>
        <color rgb="FFC00000"/>
        <rFont val="Calibri"/>
        <family val="2"/>
      </rPr>
      <t>&amp;</t>
    </r>
    <r>
      <rPr>
        <sz val="8"/>
        <color theme="1"/>
        <rFont val="Calibri"/>
        <family val="2"/>
      </rPr>
      <t xml:space="preserve"> 
Fuel_Specification_Product_Materials</t>
    </r>
    <r>
      <rPr>
        <sz val="8"/>
        <color rgb="FFC00000"/>
        <rFont val="Calibri"/>
        <family val="2"/>
      </rPr>
      <t xml:space="preserve"> &amp;</t>
    </r>
    <r>
      <rPr>
        <sz val="8"/>
        <color theme="1"/>
        <rFont val="Calibri"/>
        <family val="2"/>
      </rPr>
      <t xml:space="preserve"> 
Separated_Recyclable_Materials</t>
    </r>
  </si>
  <si>
    <r>
      <t>Assign 1 point for each of the 4 C&amp;D waste ban material types (Material type = "</t>
    </r>
    <r>
      <rPr>
        <b/>
        <sz val="8"/>
        <color theme="1"/>
        <rFont val="Calibri"/>
        <family val="2"/>
      </rPr>
      <t>Asphalt, Brick and Concrete</t>
    </r>
    <r>
      <rPr>
        <sz val="8"/>
        <color theme="1"/>
        <rFont val="Calibri"/>
        <family val="2"/>
      </rPr>
      <t>", "</t>
    </r>
    <r>
      <rPr>
        <b/>
        <sz val="8"/>
        <color theme="1"/>
        <rFont val="Calibri"/>
        <family val="2"/>
      </rPr>
      <t>C&amp;D Wood/Clean Wood</t>
    </r>
    <r>
      <rPr>
        <sz val="8"/>
        <color theme="1"/>
        <rFont val="Calibri"/>
        <family val="2"/>
      </rPr>
      <t>", "</t>
    </r>
    <r>
      <rPr>
        <b/>
        <sz val="8"/>
        <color theme="1"/>
        <rFont val="Calibri"/>
        <family val="2"/>
      </rPr>
      <t>Clean Gypsum Wallboard</t>
    </r>
    <r>
      <rPr>
        <sz val="8"/>
        <color theme="1"/>
        <rFont val="Calibri"/>
        <family val="2"/>
      </rPr>
      <t>", and "</t>
    </r>
    <r>
      <rPr>
        <b/>
        <sz val="8"/>
        <color theme="1"/>
        <rFont val="Calibri"/>
        <family val="2"/>
      </rPr>
      <t>Metals</t>
    </r>
    <r>
      <rPr>
        <sz val="8"/>
        <color theme="1"/>
        <rFont val="Calibri"/>
        <family val="2"/>
      </rPr>
      <t>").</t>
    </r>
  </si>
  <si>
    <t>Other Waste Ban Materials</t>
  </si>
  <si>
    <r>
      <t>Assign 1 point for each of any other waste ban material types (Material type = "</t>
    </r>
    <r>
      <rPr>
        <b/>
        <sz val="8"/>
        <color theme="1"/>
        <rFont val="Calibri"/>
        <family val="2"/>
      </rPr>
      <t>Electronics/Computers/CRTs</t>
    </r>
    <r>
      <rPr>
        <sz val="8"/>
        <color theme="1"/>
        <rFont val="Calibri"/>
        <family val="2"/>
      </rPr>
      <t>", "</t>
    </r>
    <r>
      <rPr>
        <b/>
        <sz val="8"/>
        <color theme="1"/>
        <rFont val="Calibri"/>
        <family val="2"/>
      </rPr>
      <t>Mattresses</t>
    </r>
    <r>
      <rPr>
        <sz val="8"/>
        <color theme="1"/>
        <rFont val="Calibri"/>
        <family val="2"/>
      </rPr>
      <t>", "</t>
    </r>
    <r>
      <rPr>
        <b/>
        <sz val="8"/>
        <color theme="1"/>
        <rFont val="Calibri"/>
        <family val="2"/>
      </rPr>
      <t>OCC</t>
    </r>
    <r>
      <rPr>
        <sz val="8"/>
        <color theme="1"/>
        <rFont val="Calibri"/>
        <family val="2"/>
      </rPr>
      <t xml:space="preserve"> </t>
    </r>
    <r>
      <rPr>
        <b/>
        <sz val="8"/>
        <color theme="1"/>
        <rFont val="Calibri"/>
        <family val="2"/>
      </rPr>
      <t>Cardboard</t>
    </r>
    <r>
      <rPr>
        <sz val="8"/>
        <color theme="1"/>
        <rFont val="Calibri"/>
        <family val="2"/>
      </rPr>
      <t>", "</t>
    </r>
    <r>
      <rPr>
        <b/>
        <sz val="8"/>
        <color theme="1"/>
        <rFont val="Calibri"/>
        <family val="2"/>
      </rPr>
      <t>Recycled</t>
    </r>
    <r>
      <rPr>
        <sz val="8"/>
        <color theme="1"/>
        <rFont val="Calibri"/>
        <family val="2"/>
      </rPr>
      <t xml:space="preserve"> </t>
    </r>
    <r>
      <rPr>
        <b/>
        <sz val="8"/>
        <color theme="1"/>
        <rFont val="Calibri"/>
        <family val="2"/>
      </rPr>
      <t>Paper</t>
    </r>
    <r>
      <rPr>
        <sz val="8"/>
        <color theme="1"/>
        <rFont val="Calibri"/>
        <family val="2"/>
      </rPr>
      <t>" "</t>
    </r>
    <r>
      <rPr>
        <b/>
        <sz val="8"/>
        <color theme="1"/>
        <rFont val="Calibri"/>
        <family val="2"/>
      </rPr>
      <t>Tires</t>
    </r>
    <r>
      <rPr>
        <sz val="8"/>
        <color theme="1"/>
        <rFont val="Calibri"/>
        <family val="2"/>
      </rPr>
      <t>", "</t>
    </r>
    <r>
      <rPr>
        <b/>
        <sz val="8"/>
        <color theme="1"/>
        <rFont val="Calibri"/>
        <family val="2"/>
      </rPr>
      <t>Textiles</t>
    </r>
    <r>
      <rPr>
        <sz val="8"/>
        <color theme="1"/>
        <rFont val="Calibri"/>
        <family val="2"/>
      </rPr>
      <t>", "</t>
    </r>
    <r>
      <rPr>
        <b/>
        <sz val="8"/>
        <color theme="1"/>
        <rFont val="Calibri"/>
        <family val="2"/>
      </rPr>
      <t>White</t>
    </r>
    <r>
      <rPr>
        <sz val="8"/>
        <color theme="1"/>
        <rFont val="Calibri"/>
        <family val="2"/>
      </rPr>
      <t xml:space="preserve"> </t>
    </r>
    <r>
      <rPr>
        <b/>
        <sz val="8"/>
        <color theme="1"/>
        <rFont val="Calibri"/>
        <family val="2"/>
      </rPr>
      <t>Goods</t>
    </r>
    <r>
      <rPr>
        <sz val="8"/>
        <color theme="1"/>
        <rFont val="Calibri"/>
        <family val="2"/>
      </rPr>
      <t>", "</t>
    </r>
    <r>
      <rPr>
        <b/>
        <sz val="8"/>
        <color theme="1"/>
        <rFont val="Calibri"/>
        <family val="2"/>
      </rPr>
      <t>Lead Acid Batteries</t>
    </r>
    <r>
      <rPr>
        <sz val="8"/>
        <color theme="1"/>
        <rFont val="Calibri"/>
        <family val="2"/>
      </rPr>
      <t>").</t>
    </r>
  </si>
  <si>
    <t>COMBINED MATERIAL LIST 
FOR WASTE BAN COUNT</t>
  </si>
  <si>
    <r>
      <t xml:space="preserve">Recycled_Reused_Materials </t>
    </r>
    <r>
      <rPr>
        <sz val="8"/>
        <color rgb="FFC00000"/>
        <rFont val="Calibri"/>
        <family val="2"/>
      </rPr>
      <t>&amp;</t>
    </r>
    <r>
      <rPr>
        <sz val="8"/>
        <color theme="1"/>
        <rFont val="Calibri"/>
        <family val="2"/>
      </rPr>
      <t xml:space="preserve"> Fuel_Specification_Product_Materials</t>
    </r>
    <r>
      <rPr>
        <sz val="8"/>
        <color rgb="FFC00000"/>
        <rFont val="Calibri"/>
        <family val="2"/>
      </rPr>
      <t xml:space="preserve"> &amp;</t>
    </r>
    <r>
      <rPr>
        <sz val="8"/>
        <color theme="1"/>
        <rFont val="Calibri"/>
        <family val="2"/>
      </rPr>
      <t xml:space="preserve"> Separated_Recyclable_Materials</t>
    </r>
  </si>
  <si>
    <r>
      <rPr>
        <b/>
        <sz val="8"/>
        <color theme="1"/>
        <rFont val="Calibri"/>
        <family val="2"/>
      </rPr>
      <t>Combines the material lists from below ranges. Allows use of simple count fomula that does not double count duplicates.</t>
    </r>
    <r>
      <rPr>
        <sz val="8"/>
        <color theme="1"/>
        <rFont val="Calibri"/>
        <family val="2"/>
      </rPr>
      <t xml:space="preserve">
 Recycled_Reused_Materials 
&amp; Fuel_Specification_Product_Materials 
&amp; Separated_Recyclable_Materials</t>
    </r>
  </si>
  <si>
    <t>Matertial List: Recycled_Reused_Materials</t>
  </si>
  <si>
    <t>Recycled_Reused_Materials</t>
  </si>
  <si>
    <r>
      <t xml:space="preserve">All Material Types and associated [tons] from </t>
    </r>
    <r>
      <rPr>
        <b/>
        <sz val="8"/>
        <color theme="1"/>
        <rFont val="Calibri"/>
        <family val="2"/>
      </rPr>
      <t>Recycled_Reused_Materials</t>
    </r>
    <r>
      <rPr>
        <sz val="8"/>
        <color theme="1"/>
        <rFont val="Calibri"/>
        <family val="2"/>
      </rPr>
      <t xml:space="preserve"> table. 
Use this to manually verify the Waste Ban Materials points.</t>
    </r>
  </si>
  <si>
    <t>Material List: Fuel_Specification_Product_Materials</t>
  </si>
  <si>
    <t>Fuel_Specification_Product_Materials</t>
  </si>
  <si>
    <r>
      <t xml:space="preserve">All Material Types and associated [tons] from </t>
    </r>
    <r>
      <rPr>
        <b/>
        <sz val="8"/>
        <color theme="1"/>
        <rFont val="Calibri"/>
        <family val="2"/>
      </rPr>
      <t>Fuel_Specification_Product_Materials</t>
    </r>
    <r>
      <rPr>
        <sz val="8"/>
        <color theme="1"/>
        <rFont val="Calibri"/>
        <family val="2"/>
      </rPr>
      <t xml:space="preserve"> table. 
Use this to manually verify the Waste Ban Materials points.</t>
    </r>
  </si>
  <si>
    <t>Material List: Separated_Recyclable_Materials</t>
  </si>
  <si>
    <r>
      <t xml:space="preserve">All Material Types and associated [tons] from </t>
    </r>
    <r>
      <rPr>
        <b/>
        <sz val="8"/>
        <color theme="1"/>
        <rFont val="Calibri"/>
        <family val="2"/>
      </rPr>
      <t>Separated_Recyclable_Materials</t>
    </r>
    <r>
      <rPr>
        <sz val="8"/>
        <color theme="1"/>
        <rFont val="Calibri"/>
        <family val="2"/>
      </rPr>
      <t xml:space="preserve"> table. 
Use this to manually verify the Waste Ban Materials points.</t>
    </r>
  </si>
  <si>
    <t>Clean Gypsum Wallboard/Drywall</t>
  </si>
  <si>
    <t>White Goods/Freon Appliances</t>
  </si>
  <si>
    <t>Concrete</t>
  </si>
  <si>
    <t>Coated Gypsum Wallboard/Drywall</t>
  </si>
  <si>
    <t>Total Inbound C&amp;D Fines and Residuals Accepted (tons)</t>
  </si>
  <si>
    <t>Report Deadlines</t>
  </si>
  <si>
    <t>Deadline</t>
  </si>
  <si>
    <t xml:space="preserve">Comments or suggestions to improve this reporting form: </t>
  </si>
  <si>
    <t>**Attachment 1 
(Inbound C&amp;D Fines and Residuals)</t>
  </si>
  <si>
    <r>
      <rPr>
        <sz val="12"/>
        <rFont val="Calibri"/>
        <family val="2"/>
      </rPr>
      <t xml:space="preserve">Scroll down to see </t>
    </r>
    <r>
      <rPr>
        <b/>
        <i/>
        <sz val="12"/>
        <rFont val="Calibri"/>
        <family val="2"/>
      </rPr>
      <t>Predominantly Single Material/Source Separated Materials</t>
    </r>
    <r>
      <rPr>
        <i/>
        <sz val="12"/>
        <rFont val="Calibri"/>
        <family val="2"/>
      </rPr>
      <t xml:space="preserve"> </t>
    </r>
    <r>
      <rPr>
        <sz val="12"/>
        <rFont val="Calibri"/>
        <family val="2"/>
      </rPr>
      <t>table</t>
    </r>
  </si>
  <si>
    <r>
      <t>Total of "</t>
    </r>
    <r>
      <rPr>
        <b/>
        <u/>
        <sz val="10"/>
        <color rgb="FF790000"/>
        <rFont val="Calibri"/>
        <family val="2"/>
      </rPr>
      <t>Other</t>
    </r>
    <r>
      <rPr>
        <b/>
        <sz val="10"/>
        <color rgb="FF790000"/>
        <rFont val="Calibri"/>
        <family val="2"/>
      </rPr>
      <t xml:space="preserve"> materials" in C1 Inbound Mixed C&amp;D Waste table</t>
    </r>
  </si>
  <si>
    <r>
      <t>Total of "</t>
    </r>
    <r>
      <rPr>
        <b/>
        <u/>
        <sz val="10"/>
        <color rgb="FF790000"/>
        <rFont val="Calibri"/>
        <family val="2"/>
      </rPr>
      <t>Validated</t>
    </r>
    <r>
      <rPr>
        <b/>
        <sz val="10"/>
        <color rgb="FF790000"/>
        <rFont val="Calibri"/>
        <family val="2"/>
      </rPr>
      <t xml:space="preserve"> Materials" in C1 Inbound Mixed C&amp;D Waste table</t>
    </r>
  </si>
  <si>
    <t>*****FOR MASSDEP USE ONLY -- DO NOT EDIT.*****</t>
  </si>
  <si>
    <t>Hyperlink with Web Address</t>
  </si>
  <si>
    <r>
      <rPr>
        <b/>
        <sz val="12"/>
        <color theme="1"/>
        <rFont val="Calibri"/>
        <family val="2"/>
      </rPr>
      <t>Step 2</t>
    </r>
    <r>
      <rPr>
        <sz val="12"/>
        <color theme="1"/>
        <rFont val="Calibri"/>
        <family val="2"/>
      </rPr>
      <t xml:space="preserve">: Submit the completed Report workbook to the web based </t>
    </r>
    <r>
      <rPr>
        <u/>
        <sz val="12"/>
        <color theme="1"/>
        <rFont val="Calibri"/>
        <family val="2"/>
      </rPr>
      <t>Compliance Reporting System</t>
    </r>
    <r>
      <rPr>
        <sz val="12"/>
        <color theme="1"/>
        <rFont val="Calibri"/>
        <family val="2"/>
      </rPr>
      <t xml:space="preserve"> upload portal. See link below.</t>
    </r>
  </si>
  <si>
    <t>****FOR MASSDEP USE ONLY -- DO NOT EDIT****</t>
  </si>
  <si>
    <r>
      <t xml:space="preserve">Predominantly Single Material 
</t>
    </r>
    <r>
      <rPr>
        <b/>
        <u/>
        <sz val="11"/>
        <color theme="1"/>
        <rFont val="Calibri"/>
        <family val="2"/>
      </rPr>
      <t>AND</t>
    </r>
    <r>
      <rPr>
        <b/>
        <sz val="11"/>
        <color theme="1"/>
        <rFont val="Calibri"/>
        <family val="2"/>
      </rPr>
      <t xml:space="preserve"> 
Source Separated 
Materials (SSM)</t>
    </r>
  </si>
  <si>
    <t>[17] Disposed--less Inbound C&amp;D Residual &amp; Fines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</si>
</sst>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0"/>
  </numFmts>
  <fonts count="122"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u/>
      <sz val="11"/>
      <color theme="10"/>
      <name val="Aptos Narrow"/>
      <family val="2"/>
      <scheme val="minor"/>
    </font>
    <font>
      <sz val="8"/>
      <name val="Aptos Narrow"/>
      <family val="2"/>
      <scheme val="minor"/>
    </font>
    <font>
      <sz val="11"/>
      <color theme="1"/>
      <name val="Calibri"/>
      <family val="2"/>
    </font>
    <font>
      <b/>
      <sz val="14"/>
      <color theme="1"/>
      <name val="Calibri"/>
      <family val="2"/>
    </font>
    <font>
      <b/>
      <sz val="10"/>
      <name val="Calibri"/>
      <family val="2"/>
    </font>
    <font>
      <b/>
      <u/>
      <sz val="10"/>
      <color theme="10"/>
      <name val="Calibri"/>
      <family val="2"/>
    </font>
    <font>
      <b/>
      <u/>
      <sz val="10"/>
      <color rgb="FF0070C0"/>
      <name val="Calibri"/>
      <family val="2"/>
    </font>
    <font>
      <b/>
      <sz val="11"/>
      <name val="Calibri"/>
      <family val="2"/>
    </font>
    <font>
      <b/>
      <u/>
      <sz val="12"/>
      <color rgb="FF0070C0"/>
      <name val="Calibri"/>
      <family val="2"/>
    </font>
    <font>
      <b/>
      <sz val="10"/>
      <color theme="1"/>
      <name val="Calibri"/>
      <family val="2"/>
    </font>
    <font>
      <b/>
      <u/>
      <sz val="11"/>
      <color theme="1"/>
      <name val="Calibri"/>
      <family val="2"/>
    </font>
    <font>
      <b/>
      <sz val="12"/>
      <color theme="1"/>
      <name val="Calibri"/>
      <family val="2"/>
    </font>
    <font>
      <sz val="10"/>
      <color rgb="FFFF0000"/>
      <name val="Calibri"/>
      <family val="2"/>
    </font>
    <font>
      <b/>
      <sz val="11"/>
      <color theme="1"/>
      <name val="Calibri"/>
      <family val="2"/>
    </font>
    <font>
      <sz val="10"/>
      <color theme="1"/>
      <name val="Calibri"/>
      <family val="2"/>
    </font>
    <font>
      <sz val="8"/>
      <color theme="1"/>
      <name val="Calibri"/>
      <family val="2"/>
    </font>
    <font>
      <sz val="11"/>
      <color theme="0"/>
      <name val="Calibri"/>
      <family val="2"/>
    </font>
    <font>
      <sz val="9"/>
      <color theme="1"/>
      <name val="Calibri"/>
      <family val="2"/>
    </font>
    <font>
      <b/>
      <u/>
      <sz val="12"/>
      <color theme="10"/>
      <name val="Calibri"/>
      <family val="2"/>
    </font>
    <font>
      <sz val="14"/>
      <color theme="1"/>
      <name val="Calibri"/>
      <family val="2"/>
    </font>
    <font>
      <i/>
      <sz val="8"/>
      <name val="Calibri"/>
      <family val="2"/>
    </font>
    <font>
      <b/>
      <i/>
      <sz val="8"/>
      <name val="Calibri"/>
      <family val="2"/>
    </font>
    <font>
      <sz val="12"/>
      <color theme="1"/>
      <name val="Calibri"/>
      <family val="2"/>
    </font>
    <font>
      <b/>
      <sz val="16"/>
      <color theme="1"/>
      <name val="Calibri"/>
      <family val="2"/>
    </font>
    <font>
      <b/>
      <sz val="9"/>
      <color theme="1"/>
      <name val="Calibri"/>
      <family val="2"/>
    </font>
    <font>
      <b/>
      <sz val="12"/>
      <name val="Calibri"/>
      <family val="2"/>
    </font>
    <font>
      <b/>
      <u/>
      <sz val="10"/>
      <color theme="1"/>
      <name val="Calibri"/>
      <family val="2"/>
    </font>
    <font>
      <sz val="10"/>
      <name val="Calibri"/>
      <family val="2"/>
    </font>
    <font>
      <b/>
      <sz val="8"/>
      <color rgb="FFC00000"/>
      <name val="Calibri"/>
      <family val="2"/>
    </font>
    <font>
      <sz val="11"/>
      <name val="Calibri"/>
      <family val="2"/>
    </font>
    <font>
      <b/>
      <sz val="8"/>
      <color theme="1"/>
      <name val="Calibri"/>
      <family val="2"/>
    </font>
    <font>
      <b/>
      <i/>
      <sz val="12"/>
      <color theme="1"/>
      <name val="Calibri"/>
      <family val="2"/>
    </font>
    <font>
      <b/>
      <u/>
      <sz val="14"/>
      <color theme="10"/>
      <name val="Aptos Narrow"/>
      <family val="2"/>
      <scheme val="minor"/>
    </font>
    <font>
      <b/>
      <sz val="14"/>
      <color theme="0"/>
      <name val="Calibri"/>
      <family val="2"/>
    </font>
    <font>
      <b/>
      <sz val="10"/>
      <color theme="0"/>
      <name val="Calibri"/>
      <family val="2"/>
    </font>
    <font>
      <b/>
      <u/>
      <sz val="10"/>
      <color theme="0"/>
      <name val="Calibri"/>
      <family val="2"/>
    </font>
    <font>
      <u/>
      <sz val="11"/>
      <color theme="0"/>
      <name val="Aptos Narrow"/>
      <family val="2"/>
      <scheme val="minor"/>
    </font>
    <font>
      <b/>
      <u/>
      <sz val="11"/>
      <color theme="0"/>
      <name val="Calibri"/>
      <family val="2"/>
    </font>
    <font>
      <b/>
      <u/>
      <sz val="12"/>
      <color theme="0"/>
      <name val="Calibri"/>
      <family val="2"/>
    </font>
    <font>
      <b/>
      <sz val="12"/>
      <color theme="0"/>
      <name val="Calibri"/>
      <family val="2"/>
    </font>
    <font>
      <sz val="10"/>
      <color theme="0"/>
      <name val="Calibri"/>
      <family val="2"/>
    </font>
    <font>
      <b/>
      <sz val="11"/>
      <color theme="0"/>
      <name val="Calibri"/>
      <family val="2"/>
    </font>
    <font>
      <sz val="8"/>
      <color theme="0"/>
      <name val="Calibri"/>
      <family val="2"/>
    </font>
    <font>
      <sz val="11"/>
      <color theme="1"/>
      <name val="Aptos Narrow"/>
      <family val="2"/>
      <scheme val="minor"/>
    </font>
    <font>
      <b/>
      <sz val="14"/>
      <name val="Calibri"/>
      <family val="2"/>
    </font>
    <font>
      <b/>
      <u/>
      <sz val="12"/>
      <color theme="1"/>
      <name val="Calibri"/>
      <family val="2"/>
    </font>
    <font>
      <b/>
      <sz val="12"/>
      <color rgb="FFFF0000"/>
      <name val="Calibri"/>
      <family val="2"/>
    </font>
    <font>
      <sz val="16"/>
      <color theme="1"/>
      <name val="Calibri"/>
      <family val="2"/>
    </font>
    <font>
      <u/>
      <sz val="10"/>
      <color theme="10"/>
      <name val="Aptos Narrow"/>
      <family val="2"/>
      <scheme val="minor"/>
    </font>
    <font>
      <u/>
      <sz val="10"/>
      <color theme="10"/>
      <name val="Calibri"/>
      <family val="2"/>
    </font>
    <font>
      <b/>
      <sz val="12"/>
      <color rgb="FFC00000"/>
      <name val="Calibri"/>
      <family val="2"/>
    </font>
    <font>
      <u/>
      <sz val="11"/>
      <name val="Calibri"/>
      <family val="2"/>
    </font>
    <font>
      <b/>
      <u/>
      <sz val="14"/>
      <color theme="10"/>
      <name val="Calibri"/>
      <family val="2"/>
    </font>
    <font>
      <b/>
      <sz val="14"/>
      <color rgb="FFC00000"/>
      <name val="Calibri"/>
      <family val="2"/>
    </font>
    <font>
      <b/>
      <u/>
      <sz val="16"/>
      <color theme="10"/>
      <name val="Calibri"/>
      <family val="2"/>
    </font>
    <font>
      <b/>
      <sz val="14"/>
      <color theme="7" tint="-0.499984740745262"/>
      <name val="Calibri"/>
      <family val="2"/>
    </font>
    <font>
      <b/>
      <sz val="16"/>
      <color rgb="FFFF0000"/>
      <name val="Calibri"/>
      <family val="2"/>
    </font>
    <font>
      <sz val="11"/>
      <color rgb="FFC00000"/>
      <name val="Calibri"/>
      <family val="2"/>
    </font>
    <font>
      <b/>
      <sz val="18"/>
      <color theme="1"/>
      <name val="Calibri"/>
      <family val="2"/>
    </font>
    <font>
      <b/>
      <sz val="14"/>
      <color theme="1"/>
      <name val="Aptos Narrow"/>
      <family val="2"/>
      <scheme val="minor"/>
    </font>
    <font>
      <b/>
      <sz val="10"/>
      <color rgb="FFFF0000"/>
      <name val="Calibri"/>
      <family val="2"/>
    </font>
    <font>
      <b/>
      <sz val="10"/>
      <color rgb="FFC00000"/>
      <name val="Calibri"/>
      <family val="2"/>
    </font>
    <font>
      <b/>
      <i/>
      <sz val="11"/>
      <color theme="1"/>
      <name val="Calibri"/>
      <family val="2"/>
    </font>
    <font>
      <b/>
      <sz val="9"/>
      <name val="Calibri"/>
      <family val="2"/>
    </font>
    <font>
      <b/>
      <u/>
      <sz val="16"/>
      <color theme="1"/>
      <name val="Calibri"/>
      <family val="2"/>
    </font>
    <font>
      <i/>
      <u/>
      <sz val="12"/>
      <color theme="1"/>
      <name val="Calibri"/>
      <family val="2"/>
    </font>
    <font>
      <b/>
      <u/>
      <sz val="12"/>
      <color theme="4" tint="-0.249977111117893"/>
      <name val="Calibri"/>
      <family val="2"/>
    </font>
    <font>
      <b/>
      <sz val="12"/>
      <color theme="4" tint="-0.249977111117893"/>
      <name val="Calibri"/>
      <family val="2"/>
    </font>
    <font>
      <b/>
      <u/>
      <sz val="14"/>
      <color theme="4" tint="-0.249977111117893"/>
      <name val="Calibri"/>
      <family val="2"/>
    </font>
    <font>
      <b/>
      <sz val="14"/>
      <color theme="4" tint="-0.249977111117893"/>
      <name val="Calibri"/>
      <family val="2"/>
    </font>
    <font>
      <sz val="12"/>
      <color theme="4" tint="-0.249977111117893"/>
      <name val="Calibri"/>
      <family val="2"/>
    </font>
    <font>
      <b/>
      <sz val="10.5"/>
      <color rgb="FFA20000"/>
      <name val="Calibri"/>
      <family val="2"/>
    </font>
    <font>
      <b/>
      <u/>
      <sz val="11"/>
      <color theme="4"/>
      <name val="Calibri"/>
      <family val="2"/>
    </font>
    <font>
      <sz val="11"/>
      <color theme="4"/>
      <name val="Calibri"/>
      <family val="2"/>
    </font>
    <font>
      <b/>
      <sz val="11"/>
      <color theme="4"/>
      <name val="Calibri"/>
      <family val="2"/>
    </font>
    <font>
      <b/>
      <u/>
      <sz val="12"/>
      <color theme="4"/>
      <name val="Calibri"/>
      <family val="2"/>
    </font>
    <font>
      <sz val="8"/>
      <color theme="0" tint="-0.34998626667073579"/>
      <name val="Calibri"/>
      <family val="2"/>
    </font>
    <font>
      <sz val="11"/>
      <color theme="0" tint="-0.34998626667073579"/>
      <name val="Calibri"/>
      <family val="2"/>
    </font>
    <font>
      <b/>
      <sz val="8"/>
      <color rgb="FFFF0000"/>
      <name val="Calibri"/>
      <family val="2"/>
    </font>
    <font>
      <sz val="8"/>
      <color rgb="FFFF0000"/>
      <name val="Calibri"/>
      <family val="2"/>
    </font>
    <font>
      <b/>
      <sz val="11"/>
      <color rgb="FF790000"/>
      <name val="Calibri"/>
      <family val="2"/>
    </font>
    <font>
      <b/>
      <sz val="10"/>
      <color rgb="FF790000"/>
      <name val="Calibri"/>
      <family val="2"/>
    </font>
    <font>
      <b/>
      <u/>
      <sz val="10"/>
      <color rgb="FF790000"/>
      <name val="Calibri"/>
      <family val="2"/>
    </font>
    <font>
      <b/>
      <sz val="8"/>
      <color rgb="FF790000"/>
      <name val="Calibri"/>
      <family val="2"/>
    </font>
    <font>
      <b/>
      <sz val="9"/>
      <color theme="0"/>
      <name val="Calibri"/>
      <family val="2"/>
    </font>
    <font>
      <b/>
      <sz val="9"/>
      <color rgb="FFC00000"/>
      <name val="Calibri"/>
      <family val="2"/>
    </font>
    <font>
      <sz val="8"/>
      <color rgb="FFC00000"/>
      <name val="Calibri"/>
      <family val="2"/>
    </font>
    <font>
      <sz val="12"/>
      <name val="Calibri"/>
      <family val="2"/>
    </font>
    <font>
      <b/>
      <u/>
      <sz val="14"/>
      <color theme="4"/>
      <name val="Calibri"/>
      <family val="2"/>
    </font>
    <font>
      <u/>
      <sz val="12"/>
      <color theme="4"/>
      <name val="Aptos Narrow"/>
      <family val="2"/>
      <scheme val="minor"/>
    </font>
    <font>
      <u/>
      <sz val="11"/>
      <color theme="4"/>
      <name val="Calibri"/>
      <family val="2"/>
    </font>
    <font>
      <i/>
      <sz val="12"/>
      <name val="Calibri"/>
      <family val="2"/>
    </font>
    <font>
      <b/>
      <i/>
      <sz val="12"/>
      <name val="Calibri"/>
      <family val="2"/>
    </font>
    <font>
      <u/>
      <sz val="11"/>
      <color theme="4"/>
      <name val="Aptos Narrow"/>
      <family val="2"/>
      <scheme val="minor"/>
    </font>
    <font>
      <b/>
      <u/>
      <sz val="18"/>
      <color theme="10"/>
      <name val="Calibri"/>
      <family val="2"/>
    </font>
    <font>
      <u/>
      <sz val="22"/>
      <color theme="10"/>
      <name val="Calibri"/>
      <family val="2"/>
    </font>
    <font>
      <b/>
      <u/>
      <sz val="12"/>
      <color theme="3" tint="9.9978637043366805E-2"/>
      <name val="Calibri"/>
      <family val="2"/>
    </font>
    <font>
      <b/>
      <u/>
      <sz val="14"/>
      <color theme="3" tint="9.9978637043366805E-2"/>
      <name val="Calibri"/>
      <family val="2"/>
    </font>
    <font>
      <b/>
      <sz val="18"/>
      <color rgb="FFFF0000"/>
      <name val="Aptos Narrow"/>
      <family val="2"/>
      <scheme val="minor"/>
    </font>
    <font>
      <b/>
      <u/>
      <sz val="18"/>
      <color rgb="FFFF0000"/>
      <name val="Calibri"/>
      <family val="2"/>
    </font>
    <font>
      <u/>
      <sz val="14"/>
      <color theme="4"/>
      <name val="Calibri"/>
      <family val="2"/>
    </font>
    <font>
      <sz val="11"/>
      <color theme="1"/>
      <name val="Calibri"/>
      <family val="2"/>
    </font>
    <font>
      <b/>
      <u/>
      <sz val="14"/>
      <color theme="10"/>
      <name val="Calibri"/>
      <family val="2"/>
    </font>
    <font>
      <sz val="12"/>
      <color theme="1"/>
      <name val="Calibri"/>
      <family val="2"/>
    </font>
    <font>
      <b/>
      <u/>
      <sz val="16"/>
      <color rgb="FFFF0000"/>
      <name val="Calibri"/>
      <family val="2"/>
    </font>
    <font>
      <b/>
      <sz val="22"/>
      <color theme="1"/>
      <name val="Calibri"/>
      <family val="2"/>
    </font>
    <font>
      <b/>
      <sz val="14"/>
      <name val="Calibri"/>
      <family val="2"/>
    </font>
    <font>
      <sz val="16"/>
      <color theme="1"/>
      <name val="Calibri"/>
      <family val="2"/>
    </font>
    <font>
      <b/>
      <sz val="14"/>
      <color rgb="FFC00000"/>
      <name val="Calibri"/>
      <family val="2"/>
    </font>
    <font>
      <b/>
      <sz val="12"/>
      <color rgb="FFC00000"/>
      <name val="Calibri"/>
      <family val="2"/>
    </font>
    <font>
      <b/>
      <sz val="11"/>
      <color theme="1"/>
      <name val="Calibri"/>
      <family val="2"/>
    </font>
    <font>
      <b/>
      <u/>
      <sz val="18"/>
      <color rgb="FFFF0000"/>
      <name val="Calibri"/>
      <family val="2"/>
    </font>
    <font>
      <u/>
      <sz val="12"/>
      <color theme="1"/>
      <name val="Calibri"/>
      <family val="2"/>
    </font>
    <font>
      <b/>
      <sz val="12"/>
      <color rgb="FF000000"/>
      <name val="Calibri"/>
      <family val="2"/>
    </font>
    <font>
      <u/>
      <sz val="11"/>
      <color theme="4" tint="-0.249977111117893"/>
      <name val="Calibri"/>
      <family val="2"/>
    </font>
    <font>
      <u/>
      <sz val="11"/>
      <color theme="10"/>
      <name val="Calibri"/>
      <family val="2"/>
    </font>
    <font>
      <b/>
      <sz val="18"/>
      <color rgb="FFC00000"/>
      <name val="Aptos Narrow"/>
      <family val="2"/>
      <scheme val="minor"/>
    </font>
  </fonts>
  <fills count="41">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theme="5" tint="0.39997558519241921"/>
        <bgColor indexed="64"/>
      </patternFill>
    </fill>
    <fill>
      <patternFill patternType="solid">
        <fgColor theme="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ACFAF8"/>
        <bgColor indexed="64"/>
      </patternFill>
    </fill>
    <fill>
      <patternFill patternType="solid">
        <fgColor rgb="FFFFCC66"/>
        <bgColor indexed="64"/>
      </patternFill>
    </fill>
    <fill>
      <patternFill patternType="solid">
        <fgColor theme="7" tint="0.79998168889431442"/>
        <bgColor indexed="64"/>
      </patternFill>
    </fill>
    <fill>
      <patternFill patternType="solid">
        <fgColor rgb="FFB4FF8F"/>
        <bgColor indexed="64"/>
      </patternFill>
    </fill>
    <fill>
      <patternFill patternType="solid">
        <fgColor rgb="FFFFE38B"/>
        <bgColor indexed="64"/>
      </patternFill>
    </fill>
    <fill>
      <patternFill patternType="solid">
        <fgColor rgb="FFFFDB69"/>
        <bgColor indexed="64"/>
      </patternFill>
    </fill>
    <fill>
      <patternFill patternType="solid">
        <fgColor theme="0" tint="-0.149967955565050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B757D5"/>
        <bgColor indexed="64"/>
      </patternFill>
    </fill>
    <fill>
      <patternFill patternType="solid">
        <fgColor rgb="FF00B0F0"/>
        <bgColor indexed="64"/>
      </patternFill>
    </fill>
    <fill>
      <patternFill patternType="solid">
        <fgColor theme="5" tint="-0.249977111117893"/>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C1"/>
        <bgColor indexed="64"/>
      </patternFill>
    </fill>
    <fill>
      <patternFill patternType="solid">
        <fgColor rgb="FFFFFAB9"/>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EDF8FD"/>
        <bgColor indexed="64"/>
      </patternFill>
    </fill>
    <fill>
      <patternFill patternType="solid">
        <fgColor theme="2" tint="-9.9978637043366805E-2"/>
        <bgColor indexed="64"/>
      </patternFill>
    </fill>
    <fill>
      <patternFill patternType="solid">
        <fgColor rgb="FFD9D9D9"/>
        <bgColor rgb="FF000000"/>
      </patternFill>
    </fill>
    <fill>
      <patternFill patternType="solid">
        <fgColor rgb="FFDAF2D0"/>
        <bgColor rgb="FF000000"/>
      </patternFill>
    </fill>
    <fill>
      <patternFill patternType="solid">
        <fgColor rgb="FFFFE38B"/>
        <bgColor rgb="FF000000"/>
      </patternFill>
    </fill>
    <fill>
      <patternFill patternType="solid">
        <fgColor rgb="FFACFAF8"/>
        <bgColor rgb="FF000000"/>
      </patternFill>
    </fill>
    <fill>
      <patternFill patternType="solid">
        <fgColor theme="2" tint="-0.249977111117893"/>
        <bgColor indexed="64"/>
      </patternFill>
    </fill>
  </fills>
  <borders count="238">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ck">
        <color indexed="64"/>
      </top>
      <bottom style="thin">
        <color indexed="64"/>
      </bottom>
      <diagonal/>
    </border>
    <border>
      <left style="thick">
        <color auto="1"/>
      </left>
      <right style="thick">
        <color auto="1"/>
      </right>
      <top style="thick">
        <color auto="1"/>
      </top>
      <bottom/>
      <diagonal/>
    </border>
    <border>
      <left/>
      <right style="thin">
        <color indexed="64"/>
      </right>
      <top style="thick">
        <color auto="1"/>
      </top>
      <bottom style="thin">
        <color indexed="64"/>
      </bottom>
      <diagonal/>
    </border>
    <border>
      <left style="thin">
        <color indexed="64"/>
      </left>
      <right/>
      <top style="thick">
        <color auto="1"/>
      </top>
      <bottom style="thin">
        <color indexed="64"/>
      </bottom>
      <diagonal/>
    </border>
    <border>
      <left style="thick">
        <color auto="1"/>
      </left>
      <right style="thick">
        <color auto="1"/>
      </right>
      <top/>
      <bottom style="thick">
        <color auto="1"/>
      </bottom>
      <diagonal/>
    </border>
    <border>
      <left style="thick">
        <color auto="1"/>
      </left>
      <right/>
      <top/>
      <bottom style="thin">
        <color auto="1"/>
      </bottom>
      <diagonal/>
    </border>
    <border>
      <left/>
      <right style="thick">
        <color auto="1"/>
      </right>
      <top/>
      <bottom style="thin">
        <color auto="1"/>
      </bottom>
      <diagonal/>
    </border>
    <border>
      <left style="thick">
        <color auto="1"/>
      </left>
      <right style="thick">
        <color auto="1"/>
      </right>
      <top style="thick">
        <color auto="1"/>
      </top>
      <bottom style="medium">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right style="medium">
        <color indexed="64"/>
      </right>
      <top style="thick">
        <color auto="1"/>
      </top>
      <bottom style="medium">
        <color theme="1"/>
      </bottom>
      <diagonal/>
    </border>
    <border>
      <left style="medium">
        <color indexed="64"/>
      </left>
      <right/>
      <top style="thick">
        <color auto="1"/>
      </top>
      <bottom/>
      <diagonal/>
    </border>
    <border>
      <left style="medium">
        <color indexed="64"/>
      </left>
      <right/>
      <top style="thick">
        <color auto="1"/>
      </top>
      <bottom style="medium">
        <color theme="1"/>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
      <left style="thick">
        <color indexed="64"/>
      </left>
      <right/>
      <top style="thick">
        <color indexed="64"/>
      </top>
      <bottom style="thick">
        <color indexed="64"/>
      </bottom>
      <diagonal/>
    </border>
    <border>
      <left style="medium">
        <color indexed="64"/>
      </left>
      <right/>
      <top style="thick">
        <color indexed="64"/>
      </top>
      <bottom style="thick">
        <color indexed="64"/>
      </bottom>
      <diagonal/>
    </border>
    <border>
      <left/>
      <right style="medium">
        <color auto="1"/>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indexed="64"/>
      </left>
      <right style="thick">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medium">
        <color indexed="64"/>
      </left>
      <right style="medium">
        <color indexed="64"/>
      </right>
      <top style="medium">
        <color theme="1"/>
      </top>
      <bottom/>
      <diagonal/>
    </border>
    <border>
      <left style="medium">
        <color indexed="64"/>
      </left>
      <right style="medium">
        <color indexed="64"/>
      </right>
      <top/>
      <bottom style="thick">
        <color indexed="64"/>
      </bottom>
      <diagonal/>
    </border>
    <border>
      <left style="medium">
        <color indexed="64"/>
      </left>
      <right/>
      <top style="medium">
        <color theme="1"/>
      </top>
      <bottom/>
      <diagonal/>
    </border>
    <border>
      <left/>
      <right style="medium">
        <color auto="1"/>
      </right>
      <top style="medium">
        <color theme="1"/>
      </top>
      <bottom/>
      <diagonal/>
    </border>
    <border>
      <left style="medium">
        <color indexed="64"/>
      </left>
      <right/>
      <top/>
      <bottom style="thick">
        <color indexed="64"/>
      </bottom>
      <diagonal/>
    </border>
    <border>
      <left/>
      <right style="medium">
        <color auto="1"/>
      </right>
      <top/>
      <bottom style="thick">
        <color indexed="64"/>
      </bottom>
      <diagonal/>
    </border>
    <border>
      <left style="thick">
        <color auto="1"/>
      </left>
      <right style="thick">
        <color auto="1"/>
      </right>
      <top/>
      <bottom/>
      <diagonal/>
    </border>
    <border>
      <left/>
      <right/>
      <top style="thick">
        <color auto="1"/>
      </top>
      <bottom style="medium">
        <color auto="1"/>
      </bottom>
      <diagonal/>
    </border>
    <border>
      <left/>
      <right style="thin">
        <color indexed="64"/>
      </right>
      <top style="thick">
        <color indexed="64"/>
      </top>
      <bottom/>
      <diagonal/>
    </border>
    <border>
      <left/>
      <right/>
      <top style="thick">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auto="1"/>
      </left>
      <right style="thin">
        <color indexed="64"/>
      </right>
      <top style="thick">
        <color auto="1"/>
      </top>
      <bottom/>
      <diagonal/>
    </border>
    <border>
      <left style="thin">
        <color indexed="64"/>
      </left>
      <right style="thick">
        <color indexed="64"/>
      </right>
      <top style="thick">
        <color indexed="64"/>
      </top>
      <bottom style="thin">
        <color indexed="64"/>
      </bottom>
      <diagonal/>
    </border>
    <border>
      <left style="thin">
        <color indexed="64"/>
      </left>
      <right style="thick">
        <color auto="1"/>
      </right>
      <top style="thin">
        <color auto="1"/>
      </top>
      <bottom style="thick">
        <color auto="1"/>
      </bottom>
      <diagonal/>
    </border>
    <border>
      <left style="thick">
        <color auto="1"/>
      </left>
      <right style="thin">
        <color indexed="64"/>
      </right>
      <top/>
      <bottom/>
      <diagonal/>
    </border>
    <border>
      <left style="thick">
        <color auto="1"/>
      </left>
      <right style="thin">
        <color indexed="64"/>
      </right>
      <top style="thick">
        <color auto="1"/>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auto="1"/>
      </bottom>
      <diagonal/>
    </border>
    <border>
      <left style="thin">
        <color indexed="64"/>
      </left>
      <right/>
      <top style="thin">
        <color indexed="64"/>
      </top>
      <bottom style="thick">
        <color auto="1"/>
      </bottom>
      <diagonal/>
    </border>
    <border>
      <left style="medium">
        <color indexed="64"/>
      </left>
      <right style="medium">
        <color indexed="64"/>
      </right>
      <top style="thin">
        <color indexed="64"/>
      </top>
      <bottom style="thick">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indexed="64"/>
      </left>
      <right style="thick">
        <color auto="1"/>
      </right>
      <top style="thin">
        <color indexed="64"/>
      </top>
      <bottom style="thin">
        <color indexed="64"/>
      </bottom>
      <diagonal/>
    </border>
    <border>
      <left style="medium">
        <color indexed="64"/>
      </left>
      <right style="thick">
        <color auto="1"/>
      </right>
      <top style="thin">
        <color indexed="64"/>
      </top>
      <bottom style="thick">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top style="thin">
        <color auto="1"/>
      </top>
      <bottom style="thin">
        <color auto="1"/>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auto="1"/>
      </left>
      <right style="thick">
        <color auto="1"/>
      </right>
      <top/>
      <bottom style="thick">
        <color auto="1"/>
      </bottom>
      <diagonal/>
    </border>
    <border>
      <left/>
      <right style="thin">
        <color indexed="64"/>
      </right>
      <top style="medium">
        <color indexed="64"/>
      </top>
      <bottom/>
      <diagonal/>
    </border>
    <border>
      <left style="medium">
        <color indexed="64"/>
      </left>
      <right style="thin">
        <color indexed="64"/>
      </right>
      <top/>
      <bottom style="thick">
        <color auto="1"/>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thick">
        <color indexed="64"/>
      </right>
      <top style="thick">
        <color indexed="64"/>
      </top>
      <bottom style="thin">
        <color indexed="64"/>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auto="1"/>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thin">
        <color indexed="64"/>
      </left>
      <right style="thin">
        <color indexed="64"/>
      </right>
      <top style="thick">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style="double">
        <color rgb="FFC00000"/>
      </right>
      <top style="double">
        <color rgb="FFC00000"/>
      </top>
      <bottom style="double">
        <color rgb="FFC00000"/>
      </bottom>
      <diagonal/>
    </border>
    <border>
      <left style="double">
        <color rgb="FFC00000"/>
      </left>
      <right/>
      <top style="double">
        <color rgb="FFC00000"/>
      </top>
      <bottom/>
      <diagonal/>
    </border>
    <border>
      <left/>
      <right style="double">
        <color rgb="FFC00000"/>
      </right>
      <top style="double">
        <color rgb="FFC00000"/>
      </top>
      <bottom/>
      <diagonal/>
    </border>
    <border>
      <left style="double">
        <color rgb="FFC00000"/>
      </left>
      <right/>
      <top/>
      <bottom style="double">
        <color rgb="FFC00000"/>
      </bottom>
      <diagonal/>
    </border>
    <border>
      <left/>
      <right style="double">
        <color rgb="FFC00000"/>
      </right>
      <top/>
      <bottom style="double">
        <color rgb="FFC00000"/>
      </bottom>
      <diagonal/>
    </border>
    <border>
      <left/>
      <right style="thin">
        <color indexed="64"/>
      </right>
      <top style="thin">
        <color indexed="64"/>
      </top>
      <bottom style="thick">
        <color rgb="FFC00000"/>
      </bottom>
      <diagonal/>
    </border>
    <border>
      <left style="thin">
        <color indexed="64"/>
      </left>
      <right style="thin">
        <color indexed="64"/>
      </right>
      <top style="thin">
        <color indexed="64"/>
      </top>
      <bottom style="thick">
        <color rgb="FFC00000"/>
      </bottom>
      <diagonal/>
    </border>
    <border>
      <left style="thin">
        <color indexed="64"/>
      </left>
      <right/>
      <top style="thin">
        <color indexed="64"/>
      </top>
      <bottom style="thick">
        <color rgb="FFC00000"/>
      </bottom>
      <diagonal/>
    </border>
    <border>
      <left style="medium">
        <color indexed="64"/>
      </left>
      <right style="medium">
        <color indexed="64"/>
      </right>
      <top style="thin">
        <color indexed="64"/>
      </top>
      <bottom style="thick">
        <color rgb="FFC00000"/>
      </bottom>
      <diagonal/>
    </border>
    <border>
      <left/>
      <right/>
      <top/>
      <bottom style="thick">
        <color rgb="FFC00000"/>
      </bottom>
      <diagonal/>
    </border>
    <border>
      <left style="thin">
        <color indexed="64"/>
      </left>
      <right style="thick">
        <color rgb="FFC00000"/>
      </right>
      <top style="thick">
        <color rgb="FFC00000"/>
      </top>
      <bottom style="thick">
        <color rgb="FFC00000"/>
      </bottom>
      <diagonal/>
    </border>
    <border>
      <left/>
      <right/>
      <top style="thin">
        <color indexed="64"/>
      </top>
      <bottom style="thick">
        <color rgb="FFC00000"/>
      </bottom>
      <diagonal/>
    </border>
    <border>
      <left style="medium">
        <color indexed="64"/>
      </left>
      <right style="thick">
        <color rgb="FFC00000"/>
      </right>
      <top style="thick">
        <color rgb="FFC00000"/>
      </top>
      <bottom style="thin">
        <color indexed="64"/>
      </bottom>
      <diagonal/>
    </border>
    <border>
      <left style="medium">
        <color indexed="64"/>
      </left>
      <right style="thick">
        <color rgb="FFC00000"/>
      </right>
      <top style="thin">
        <color indexed="64"/>
      </top>
      <bottom style="thick">
        <color rgb="FFC00000"/>
      </bottom>
      <diagonal/>
    </border>
    <border>
      <left/>
      <right style="thick">
        <color rgb="FFC00000"/>
      </right>
      <top/>
      <bottom style="thick">
        <color rgb="FFC00000"/>
      </bottom>
      <diagonal/>
    </border>
    <border>
      <left/>
      <right style="thick">
        <color rgb="FFC00000"/>
      </right>
      <top/>
      <bottom/>
      <diagonal/>
    </border>
    <border>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rgb="FFC00000"/>
      </left>
      <right/>
      <top/>
      <bottom style="thick">
        <color rgb="FFC00000"/>
      </bottom>
      <diagonal/>
    </border>
    <border>
      <left/>
      <right/>
      <top style="thick">
        <color rgb="FFC00000"/>
      </top>
      <bottom/>
      <diagonal/>
    </border>
    <border>
      <left style="thick">
        <color rgb="FFC00000"/>
      </left>
      <right style="thin">
        <color indexed="64"/>
      </right>
      <top style="thick">
        <color rgb="FFC00000"/>
      </top>
      <bottom style="thick">
        <color rgb="FFC00000"/>
      </bottom>
      <diagonal/>
    </border>
    <border>
      <left style="thin">
        <color indexed="64"/>
      </left>
      <right style="thin">
        <color indexed="64"/>
      </right>
      <top style="thick">
        <color rgb="FFC00000"/>
      </top>
      <bottom style="thick">
        <color rgb="FFC00000"/>
      </bottom>
      <diagonal/>
    </border>
    <border>
      <left style="thick">
        <color rgb="FFC00000"/>
      </left>
      <right style="thick">
        <color rgb="FFC00000"/>
      </right>
      <top style="thick">
        <color rgb="FFC00000"/>
      </top>
      <bottom/>
      <diagonal/>
    </border>
    <border>
      <left style="medium">
        <color indexed="64"/>
      </left>
      <right/>
      <top/>
      <bottom style="thick">
        <color rgb="FFC00000"/>
      </bottom>
      <diagonal/>
    </border>
    <border>
      <left style="medium">
        <color indexed="64"/>
      </left>
      <right/>
      <top style="thick">
        <color rgb="FFC00000"/>
      </top>
      <bottom/>
      <diagonal/>
    </border>
    <border>
      <left style="thin">
        <color indexed="64"/>
      </left>
      <right/>
      <top style="thick">
        <color rgb="FFC00000"/>
      </top>
      <bottom style="thin">
        <color indexed="64"/>
      </bottom>
      <diagonal/>
    </border>
    <border>
      <left style="thick">
        <color rgb="FFC00000"/>
      </left>
      <right/>
      <top style="thick">
        <color rgb="FFC00000"/>
      </top>
      <bottom style="thin">
        <color indexed="64"/>
      </bottom>
      <diagonal/>
    </border>
    <border>
      <left style="thick">
        <color rgb="FFC00000"/>
      </left>
      <right/>
      <top style="thin">
        <color indexed="64"/>
      </top>
      <bottom style="thick">
        <color auto="1"/>
      </bottom>
      <diagonal/>
    </border>
    <border>
      <left style="thin">
        <color rgb="FFC00000"/>
      </left>
      <right style="thin">
        <color indexed="64"/>
      </right>
      <top style="thick">
        <color rgb="FFC00000"/>
      </top>
      <bottom style="thin">
        <color indexed="64"/>
      </bottom>
      <diagonal/>
    </border>
    <border>
      <left style="thin">
        <color rgb="FFC00000"/>
      </left>
      <right style="thin">
        <color indexed="64"/>
      </right>
      <top style="thin">
        <color indexed="64"/>
      </top>
      <bottom style="thick">
        <color rgb="FFC00000"/>
      </bottom>
      <diagonal/>
    </border>
    <border>
      <left style="thick">
        <color rgb="FFC00000"/>
      </left>
      <right style="thick">
        <color rgb="FFC00000"/>
      </right>
      <top/>
      <bottom/>
      <diagonal/>
    </border>
    <border>
      <left/>
      <right style="thick">
        <color theme="1"/>
      </right>
      <top/>
      <bottom/>
      <diagonal/>
    </border>
    <border>
      <left style="thick">
        <color theme="1"/>
      </left>
      <right/>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ck">
        <color indexed="64"/>
      </left>
      <right/>
      <top/>
      <bottom style="thick">
        <color theme="1"/>
      </bottom>
      <diagonal/>
    </border>
    <border>
      <left style="thick">
        <color auto="1"/>
      </left>
      <right/>
      <top style="thick">
        <color auto="1"/>
      </top>
      <bottom style="thick">
        <color theme="1"/>
      </bottom>
      <diagonal/>
    </border>
    <border>
      <left/>
      <right/>
      <top style="thick">
        <color auto="1"/>
      </top>
      <bottom style="thick">
        <color theme="1"/>
      </bottom>
      <diagonal/>
    </border>
    <border>
      <left/>
      <right style="thick">
        <color indexed="64"/>
      </right>
      <top style="thick">
        <color auto="1"/>
      </top>
      <bottom style="thick">
        <color theme="1"/>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auto="1"/>
      </left>
      <right style="thin">
        <color indexed="64"/>
      </right>
      <top style="thick">
        <color auto="1"/>
      </top>
      <bottom style="medium">
        <color indexed="64"/>
      </bottom>
      <diagonal/>
    </border>
    <border>
      <left style="thin">
        <color indexed="64"/>
      </left>
      <right style="thin">
        <color indexed="64"/>
      </right>
      <top style="thick">
        <color auto="1"/>
      </top>
      <bottom style="medium">
        <color indexed="64"/>
      </bottom>
      <diagonal/>
    </border>
    <border>
      <left style="medium">
        <color indexed="64"/>
      </left>
      <right style="thin">
        <color indexed="64"/>
      </right>
      <top style="medium">
        <color theme="1"/>
      </top>
      <bottom style="medium">
        <color indexed="64"/>
      </bottom>
      <diagonal/>
    </border>
    <border>
      <left/>
      <right style="medium">
        <color indexed="64"/>
      </right>
      <top/>
      <bottom style="medium">
        <color theme="1"/>
      </bottom>
      <diagonal/>
    </border>
    <border>
      <left style="thin">
        <color auto="1"/>
      </left>
      <right/>
      <top style="thick">
        <color auto="1"/>
      </top>
      <bottom style="medium">
        <color auto="1"/>
      </bottom>
      <diagonal/>
    </border>
    <border>
      <left style="thick">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style="medium">
        <color indexed="64"/>
      </top>
      <bottom style="medium">
        <color rgb="FF000000"/>
      </bottom>
      <diagonal/>
    </border>
    <border>
      <left/>
      <right style="medium">
        <color rgb="FF000000"/>
      </right>
      <top/>
      <bottom style="medium">
        <color rgb="FF000000"/>
      </bottom>
      <diagonal/>
    </border>
    <border>
      <left style="thick">
        <color auto="1"/>
      </left>
      <right/>
      <top style="medium">
        <color rgb="FF000000"/>
      </top>
      <bottom/>
      <diagonal/>
    </border>
    <border>
      <left/>
      <right style="medium">
        <color rgb="FF000000"/>
      </right>
      <top style="thick">
        <color rgb="FF000000"/>
      </top>
      <bottom/>
      <diagonal/>
    </border>
    <border>
      <left style="medium">
        <color auto="1"/>
      </left>
      <right style="medium">
        <color indexed="64"/>
      </right>
      <top style="thick">
        <color auto="1"/>
      </top>
      <bottom style="thick">
        <color auto="1"/>
      </bottom>
      <diagonal/>
    </border>
    <border>
      <left style="medium">
        <color indexed="64"/>
      </left>
      <right/>
      <top style="medium">
        <color rgb="FF000000"/>
      </top>
      <bottom/>
      <diagonal/>
    </border>
    <border>
      <left style="medium">
        <color indexed="64"/>
      </left>
      <right/>
      <top/>
      <bottom style="thick">
        <color rgb="FF000000"/>
      </bottom>
      <diagonal/>
    </border>
    <border>
      <left style="medium">
        <color auto="1"/>
      </left>
      <right style="medium">
        <color indexed="64"/>
      </right>
      <top style="thick">
        <color auto="1"/>
      </top>
      <bottom/>
      <diagonal/>
    </border>
    <border>
      <left style="medium">
        <color auto="1"/>
      </left>
      <right style="medium">
        <color indexed="64"/>
      </right>
      <top style="thick">
        <color indexed="64"/>
      </top>
      <bottom style="thin">
        <color indexed="64"/>
      </bottom>
      <diagonal/>
    </border>
  </borders>
  <cellStyleXfs count="3">
    <xf numFmtId="0" fontId="0" fillId="0" borderId="0"/>
    <xf numFmtId="0" fontId="5" fillId="0" borderId="0" applyNumberFormat="0" applyFill="0" applyBorder="0" applyAlignment="0" applyProtection="0"/>
    <xf numFmtId="9" fontId="48" fillId="0" borderId="0" applyFont="0" applyFill="0" applyBorder="0" applyAlignment="0" applyProtection="0"/>
  </cellStyleXfs>
  <cellXfs count="1296">
    <xf numFmtId="0" fontId="0" fillId="0" borderId="0" xfId="0"/>
    <xf numFmtId="0" fontId="0" fillId="0" borderId="0" xfId="0" applyAlignment="1">
      <alignment horizontal="center"/>
    </xf>
    <xf numFmtId="0" fontId="0" fillId="5" borderId="0" xfId="0" applyFill="1" applyAlignment="1">
      <alignment horizontal="center"/>
    </xf>
    <xf numFmtId="0" fontId="7" fillId="0" borderId="0" xfId="0" applyFont="1"/>
    <xf numFmtId="0" fontId="8" fillId="5" borderId="0" xfId="0" applyFont="1" applyFill="1" applyAlignment="1">
      <alignment vertical="center"/>
    </xf>
    <xf numFmtId="0" fontId="7" fillId="0" borderId="0" xfId="0" applyFont="1" applyAlignment="1">
      <alignment vertical="center"/>
    </xf>
    <xf numFmtId="0" fontId="15" fillId="5" borderId="0" xfId="0" applyFont="1" applyFill="1" applyAlignment="1">
      <alignment vertical="center"/>
    </xf>
    <xf numFmtId="0" fontId="21" fillId="11" borderId="0" xfId="0" applyFont="1" applyFill="1" applyAlignment="1">
      <alignment horizontal="center"/>
    </xf>
    <xf numFmtId="0" fontId="16" fillId="2" borderId="6" xfId="0" applyFont="1" applyFill="1" applyBorder="1" applyAlignment="1">
      <alignment vertical="center" wrapText="1"/>
    </xf>
    <xf numFmtId="0" fontId="16" fillId="2" borderId="6" xfId="0" applyFont="1" applyFill="1" applyBorder="1" applyAlignment="1">
      <alignment horizontal="center" vertical="center" wrapText="1"/>
    </xf>
    <xf numFmtId="0" fontId="16" fillId="2" borderId="6" xfId="0" applyFont="1" applyFill="1" applyBorder="1" applyAlignment="1">
      <alignment horizontal="left" vertical="center" wrapText="1"/>
    </xf>
    <xf numFmtId="0" fontId="16" fillId="2" borderId="39" xfId="0" applyFont="1" applyFill="1" applyBorder="1" applyAlignment="1">
      <alignment horizontal="left" vertical="center" wrapText="1"/>
    </xf>
    <xf numFmtId="0" fontId="25" fillId="8" borderId="9" xfId="0" applyFont="1" applyFill="1" applyBorder="1" applyAlignment="1">
      <alignment horizontal="center" wrapText="1"/>
    </xf>
    <xf numFmtId="0" fontId="18" fillId="0" borderId="11" xfId="0" applyFont="1" applyBorder="1" applyAlignment="1">
      <alignment horizontal="left"/>
    </xf>
    <xf numFmtId="0" fontId="20" fillId="7" borderId="9" xfId="0" applyFont="1" applyFill="1" applyBorder="1" applyAlignment="1">
      <alignment horizontal="left" vertical="center"/>
    </xf>
    <xf numFmtId="0" fontId="20" fillId="9" borderId="16" xfId="0" applyFont="1" applyFill="1" applyBorder="1" applyAlignment="1">
      <alignment horizontal="left" vertical="center"/>
    </xf>
    <xf numFmtId="0" fontId="18" fillId="5" borderId="37" xfId="0" applyFont="1" applyFill="1" applyBorder="1"/>
    <xf numFmtId="0" fontId="19" fillId="5" borderId="0" xfId="0" applyFont="1" applyFill="1" applyAlignment="1">
      <alignment horizontal="left" vertical="center" wrapText="1"/>
    </xf>
    <xf numFmtId="0" fontId="19" fillId="5" borderId="50" xfId="0" applyFont="1" applyFill="1" applyBorder="1" applyAlignment="1">
      <alignment horizontal="left" vertical="center" wrapText="1"/>
    </xf>
    <xf numFmtId="0" fontId="0" fillId="0" borderId="9" xfId="0" applyBorder="1"/>
    <xf numFmtId="0" fontId="0" fillId="0" borderId="0" xfId="0" applyAlignment="1">
      <alignment horizontal="left"/>
    </xf>
    <xf numFmtId="0" fontId="18" fillId="5" borderId="32" xfId="0" applyFont="1" applyFill="1" applyBorder="1"/>
    <xf numFmtId="0" fontId="20" fillId="7" borderId="15" xfId="0" applyFont="1" applyFill="1" applyBorder="1" applyAlignment="1">
      <alignment horizontal="left" vertical="center"/>
    </xf>
    <xf numFmtId="0" fontId="20" fillId="9" borderId="15" xfId="0" applyFont="1" applyFill="1" applyBorder="1" applyAlignment="1">
      <alignment horizontal="left" vertical="center"/>
    </xf>
    <xf numFmtId="0" fontId="27" fillId="5" borderId="0" xfId="0" applyFont="1" applyFill="1"/>
    <xf numFmtId="0" fontId="18" fillId="3" borderId="12" xfId="0" applyFont="1" applyFill="1" applyBorder="1" applyAlignment="1">
      <alignment horizontal="center" vertical="center"/>
    </xf>
    <xf numFmtId="0" fontId="12" fillId="8" borderId="12" xfId="0" applyFont="1" applyFill="1" applyBorder="1" applyAlignment="1" applyProtection="1">
      <alignment horizontal="center" vertical="center"/>
      <protection locked="0"/>
    </xf>
    <xf numFmtId="0" fontId="18" fillId="0" borderId="54" xfId="0" applyFont="1" applyBorder="1" applyAlignment="1">
      <alignment horizontal="left"/>
    </xf>
    <xf numFmtId="0" fontId="18" fillId="4" borderId="1" xfId="0" applyFont="1" applyFill="1" applyBorder="1" applyAlignment="1">
      <alignment horizontal="center" vertical="center"/>
    </xf>
    <xf numFmtId="0" fontId="20" fillId="7" borderId="46" xfId="0" applyFont="1" applyFill="1" applyBorder="1" applyAlignment="1">
      <alignment horizontal="left" vertical="center"/>
    </xf>
    <xf numFmtId="0" fontId="19" fillId="5" borderId="0" xfId="0" applyFont="1" applyFill="1" applyAlignment="1">
      <alignment vertical="top" wrapText="1"/>
    </xf>
    <xf numFmtId="0" fontId="17" fillId="5" borderId="37" xfId="0" applyFont="1" applyFill="1" applyBorder="1"/>
    <xf numFmtId="0" fontId="19" fillId="5" borderId="35" xfId="0" applyFont="1" applyFill="1" applyBorder="1" applyAlignment="1">
      <alignment vertical="top" wrapText="1"/>
    </xf>
    <xf numFmtId="0" fontId="19" fillId="5" borderId="0" xfId="0" applyFont="1" applyFill="1" applyAlignment="1">
      <alignment horizontal="left" indent="2"/>
    </xf>
    <xf numFmtId="0" fontId="20" fillId="5" borderId="0" xfId="0" applyFont="1" applyFill="1" applyAlignment="1" applyProtection="1">
      <alignment horizontal="left" vertical="center" wrapText="1"/>
      <protection locked="0"/>
    </xf>
    <xf numFmtId="0" fontId="17" fillId="5" borderId="0" xfId="0" applyFont="1" applyFill="1" applyAlignment="1">
      <alignment vertical="top" wrapText="1"/>
    </xf>
    <xf numFmtId="0" fontId="18" fillId="5" borderId="0" xfId="0" applyFont="1" applyFill="1" applyAlignment="1">
      <alignment horizontal="center" vertical="center" wrapText="1"/>
    </xf>
    <xf numFmtId="0" fontId="21" fillId="11" borderId="57" xfId="0" applyFont="1" applyFill="1" applyBorder="1" applyAlignment="1">
      <alignment horizontal="center"/>
    </xf>
    <xf numFmtId="0" fontId="29" fillId="5" borderId="0" xfId="0" applyFont="1" applyFill="1" applyAlignment="1">
      <alignment horizontal="left" vertical="center" wrapText="1"/>
    </xf>
    <xf numFmtId="1" fontId="14" fillId="5" borderId="0" xfId="0" applyNumberFormat="1" applyFont="1" applyFill="1" applyAlignment="1">
      <alignment horizontal="center" vertical="center" wrapText="1"/>
    </xf>
    <xf numFmtId="0" fontId="14" fillId="5" borderId="0" xfId="0" applyFont="1" applyFill="1" applyAlignment="1">
      <alignment horizontal="left" vertical="center" wrapText="1"/>
    </xf>
    <xf numFmtId="0" fontId="16" fillId="2" borderId="22" xfId="0" applyFont="1" applyFill="1" applyBorder="1" applyAlignment="1">
      <alignment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left" vertical="center" wrapText="1"/>
    </xf>
    <xf numFmtId="0" fontId="16" fillId="2" borderId="22"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0" fillId="5" borderId="0" xfId="1" applyFont="1" applyFill="1" applyBorder="1" applyAlignment="1" applyProtection="1">
      <alignment horizontal="center" vertical="center"/>
    </xf>
    <xf numFmtId="0" fontId="5" fillId="5" borderId="0" xfId="1" applyFill="1" applyBorder="1" applyAlignment="1" applyProtection="1">
      <alignment vertical="center"/>
    </xf>
    <xf numFmtId="0" fontId="18" fillId="2" borderId="1" xfId="0" applyFont="1" applyFill="1" applyBorder="1" applyAlignment="1">
      <alignment horizontal="left" vertical="center" wrapText="1"/>
    </xf>
    <xf numFmtId="0" fontId="19" fillId="2" borderId="61" xfId="0" applyFont="1" applyFill="1" applyBorder="1" applyAlignment="1">
      <alignment horizontal="left" vertical="center" wrapText="1"/>
    </xf>
    <xf numFmtId="0" fontId="19" fillId="2" borderId="23" xfId="0" applyFont="1" applyFill="1" applyBorder="1" applyAlignment="1">
      <alignment horizontal="left" vertical="center" wrapText="1"/>
    </xf>
    <xf numFmtId="0" fontId="19" fillId="8" borderId="23" xfId="0" applyFont="1" applyFill="1" applyBorder="1" applyAlignment="1" applyProtection="1">
      <alignment horizontal="left" vertical="top" wrapText="1"/>
      <protection locked="0"/>
    </xf>
    <xf numFmtId="0" fontId="19" fillId="8" borderId="24" xfId="0" applyFont="1" applyFill="1" applyBorder="1" applyAlignment="1" applyProtection="1">
      <alignment horizontal="left" vertical="top" wrapText="1"/>
      <protection locked="0"/>
    </xf>
    <xf numFmtId="0" fontId="34" fillId="5" borderId="0" xfId="0" applyFont="1" applyFill="1" applyAlignment="1">
      <alignment horizontal="center"/>
    </xf>
    <xf numFmtId="0" fontId="21" fillId="5" borderId="34" xfId="0" applyFont="1" applyFill="1" applyBorder="1"/>
    <xf numFmtId="0" fontId="21" fillId="5" borderId="0" xfId="0" applyFont="1" applyFill="1"/>
    <xf numFmtId="0" fontId="46" fillId="5" borderId="34" xfId="0" applyFont="1" applyFill="1" applyBorder="1" applyAlignment="1">
      <alignment horizontal="center" vertical="center" wrapText="1"/>
    </xf>
    <xf numFmtId="0" fontId="46" fillId="5" borderId="34" xfId="0" applyFont="1" applyFill="1" applyBorder="1" applyAlignment="1">
      <alignment vertical="top" wrapText="1"/>
    </xf>
    <xf numFmtId="0" fontId="19" fillId="0" borderId="28" xfId="0" applyFont="1" applyBorder="1" applyAlignment="1" applyProtection="1">
      <alignment horizontal="left" vertical="center" wrapText="1"/>
      <protection locked="0"/>
    </xf>
    <xf numFmtId="1" fontId="19" fillId="0" borderId="25" xfId="0" applyNumberFormat="1" applyFont="1" applyBorder="1" applyAlignment="1" applyProtection="1">
      <alignment horizontal="center" vertical="center" wrapText="1"/>
      <protection locked="0"/>
    </xf>
    <xf numFmtId="0" fontId="19" fillId="0" borderId="25" xfId="0" applyFont="1" applyBorder="1" applyAlignment="1" applyProtection="1">
      <alignment horizontal="left" vertical="center" wrapText="1"/>
      <protection locked="0"/>
    </xf>
    <xf numFmtId="0" fontId="19" fillId="0" borderId="25" xfId="0" applyFont="1" applyBorder="1" applyAlignment="1" applyProtection="1">
      <alignment horizontal="center" vertical="center" wrapText="1"/>
      <protection locked="0"/>
    </xf>
    <xf numFmtId="0" fontId="20" fillId="0" borderId="28" xfId="0" applyFont="1" applyBorder="1" applyAlignment="1" applyProtection="1">
      <alignment horizontal="left" vertical="center" wrapText="1"/>
      <protection locked="0"/>
    </xf>
    <xf numFmtId="0" fontId="20" fillId="0" borderId="58" xfId="0" applyFont="1" applyBorder="1" applyAlignment="1" applyProtection="1">
      <alignment horizontal="left" vertical="center" wrapText="1"/>
      <protection locked="0"/>
    </xf>
    <xf numFmtId="0" fontId="19" fillId="0" borderId="29" xfId="0" applyFont="1" applyBorder="1" applyAlignment="1" applyProtection="1">
      <alignment horizontal="left" vertical="center" wrapText="1"/>
      <protection locked="0"/>
    </xf>
    <xf numFmtId="1" fontId="19" fillId="0" borderId="26" xfId="0" applyNumberFormat="1" applyFont="1" applyBorder="1" applyAlignment="1" applyProtection="1">
      <alignment horizontal="center" vertical="center" wrapText="1"/>
      <protection locked="0"/>
    </xf>
    <xf numFmtId="0" fontId="19" fillId="0" borderId="26" xfId="0" applyFont="1" applyBorder="1" applyAlignment="1" applyProtection="1">
      <alignment horizontal="left" vertical="center" wrapText="1"/>
      <protection locked="0"/>
    </xf>
    <xf numFmtId="0" fontId="19" fillId="0" borderId="26" xfId="0" applyFont="1" applyBorder="1" applyAlignment="1" applyProtection="1">
      <alignment horizontal="center" vertical="center" wrapText="1"/>
      <protection locked="0"/>
    </xf>
    <xf numFmtId="0" fontId="20" fillId="0" borderId="29" xfId="0" applyFont="1" applyBorder="1" applyAlignment="1" applyProtection="1">
      <alignment horizontal="left" vertical="center" wrapText="1"/>
      <protection locked="0"/>
    </xf>
    <xf numFmtId="0" fontId="20" fillId="0" borderId="40" xfId="0" applyFont="1" applyBorder="1" applyAlignment="1" applyProtection="1">
      <alignment horizontal="left" vertical="center" wrapText="1"/>
      <protection locked="0"/>
    </xf>
    <xf numFmtId="1" fontId="19" fillId="0" borderId="27" xfId="0" applyNumberFormat="1" applyFont="1" applyBorder="1" applyAlignment="1" applyProtection="1">
      <alignment horizontal="center" vertical="center" wrapText="1"/>
      <protection locked="0"/>
    </xf>
    <xf numFmtId="0" fontId="19" fillId="0" borderId="27" xfId="0" applyFont="1" applyBorder="1" applyAlignment="1" applyProtection="1">
      <alignment horizontal="left" vertical="center" wrapText="1"/>
      <protection locked="0"/>
    </xf>
    <xf numFmtId="0" fontId="19" fillId="0" borderId="27" xfId="0" applyFont="1" applyBorder="1" applyAlignment="1" applyProtection="1">
      <alignment horizontal="center" vertical="center" wrapText="1"/>
      <protection locked="0"/>
    </xf>
    <xf numFmtId="0" fontId="20" fillId="0" borderId="30" xfId="0" applyFont="1" applyBorder="1" applyAlignment="1" applyProtection="1">
      <alignment horizontal="left" vertical="center" wrapText="1"/>
      <protection locked="0"/>
    </xf>
    <xf numFmtId="0" fontId="20" fillId="0" borderId="67" xfId="0" applyFont="1" applyBorder="1" applyAlignment="1" applyProtection="1">
      <alignment horizontal="left" vertical="center" wrapText="1"/>
      <protection locked="0"/>
    </xf>
    <xf numFmtId="0" fontId="20" fillId="0" borderId="25" xfId="0" applyFont="1" applyBorder="1" applyAlignment="1" applyProtection="1">
      <alignment vertical="center" wrapText="1"/>
      <protection locked="0"/>
    </xf>
    <xf numFmtId="0" fontId="20" fillId="0" borderId="26" xfId="0" applyFont="1" applyBorder="1" applyAlignment="1" applyProtection="1">
      <alignment vertical="center" wrapText="1"/>
      <protection locked="0"/>
    </xf>
    <xf numFmtId="0" fontId="19" fillId="0" borderId="30" xfId="0" applyFont="1" applyBorder="1" applyAlignment="1" applyProtection="1">
      <alignment horizontal="left" vertical="center" wrapText="1"/>
      <protection locked="0"/>
    </xf>
    <xf numFmtId="0" fontId="19" fillId="0" borderId="30" xfId="0" applyFont="1" applyBorder="1" applyAlignment="1" applyProtection="1">
      <alignment horizontal="center" vertical="center" wrapText="1"/>
      <protection locked="0"/>
    </xf>
    <xf numFmtId="0" fontId="20" fillId="0" borderId="27" xfId="0" applyFont="1" applyBorder="1" applyAlignment="1" applyProtection="1">
      <alignment vertical="center" wrapText="1"/>
      <protection locked="0"/>
    </xf>
    <xf numFmtId="0" fontId="20" fillId="0" borderId="59" xfId="0" applyFont="1" applyBorder="1" applyAlignment="1" applyProtection="1">
      <alignment vertical="center" wrapText="1"/>
      <protection locked="0"/>
    </xf>
    <xf numFmtId="0" fontId="20" fillId="0" borderId="21" xfId="0" applyFont="1" applyBorder="1" applyAlignment="1" applyProtection="1">
      <alignment vertical="center" wrapText="1"/>
      <protection locked="0"/>
    </xf>
    <xf numFmtId="0" fontId="19" fillId="0" borderId="53" xfId="0" applyFont="1" applyBorder="1" applyAlignment="1" applyProtection="1">
      <alignment horizontal="center" vertical="center" wrapText="1"/>
      <protection locked="0"/>
    </xf>
    <xf numFmtId="0" fontId="20" fillId="0" borderId="52" xfId="0" applyFont="1" applyBorder="1" applyAlignment="1" applyProtection="1">
      <alignment horizontal="left" vertical="center" wrapText="1"/>
      <protection locked="0"/>
    </xf>
    <xf numFmtId="0" fontId="20" fillId="0" borderId="20" xfId="0" applyFont="1" applyBorder="1" applyAlignment="1" applyProtection="1">
      <alignment vertical="center" wrapText="1"/>
      <protection locked="0"/>
    </xf>
    <xf numFmtId="0" fontId="19" fillId="0" borderId="58" xfId="0" applyFont="1" applyBorder="1" applyAlignment="1" applyProtection="1">
      <alignment horizontal="left" vertical="center" wrapText="1"/>
      <protection locked="0"/>
    </xf>
    <xf numFmtId="0" fontId="19" fillId="0" borderId="40" xfId="0" applyFont="1" applyBorder="1" applyAlignment="1" applyProtection="1">
      <alignment horizontal="left" vertical="center" wrapText="1"/>
      <protection locked="0"/>
    </xf>
    <xf numFmtId="1" fontId="19" fillId="0" borderId="53" xfId="0" applyNumberFormat="1" applyFont="1" applyBorder="1" applyAlignment="1" applyProtection="1">
      <alignment horizontal="center" vertical="center" wrapText="1"/>
      <protection locked="0"/>
    </xf>
    <xf numFmtId="0" fontId="19" fillId="0" borderId="53" xfId="0" applyFont="1" applyBorder="1" applyAlignment="1" applyProtection="1">
      <alignment horizontal="left" vertical="center" wrapText="1"/>
      <protection locked="0"/>
    </xf>
    <xf numFmtId="0" fontId="19" fillId="0" borderId="67" xfId="0" applyFont="1" applyBorder="1" applyAlignment="1" applyProtection="1">
      <alignment horizontal="left" vertical="center" wrapText="1"/>
      <protection locked="0"/>
    </xf>
    <xf numFmtId="0" fontId="19" fillId="0" borderId="59" xfId="0" applyFont="1" applyBorder="1" applyAlignment="1" applyProtection="1">
      <alignment vertical="center" wrapText="1"/>
      <protection locked="0"/>
    </xf>
    <xf numFmtId="0" fontId="19" fillId="0" borderId="21" xfId="0" applyFont="1" applyBorder="1" applyAlignment="1" applyProtection="1">
      <alignment vertical="center" wrapText="1"/>
      <protection locked="0"/>
    </xf>
    <xf numFmtId="0" fontId="19" fillId="0" borderId="60" xfId="0" applyFont="1" applyBorder="1" applyAlignment="1" applyProtection="1">
      <alignment vertical="center" wrapText="1"/>
      <protection locked="0"/>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53" xfId="0" applyFont="1" applyBorder="1" applyAlignment="1">
      <alignment horizontal="center" vertical="center" wrapText="1"/>
    </xf>
    <xf numFmtId="0" fontId="0" fillId="0" borderId="0" xfId="0" applyAlignment="1">
      <alignment vertical="center"/>
    </xf>
    <xf numFmtId="0" fontId="0" fillId="5" borderId="0" xfId="0" applyFill="1"/>
    <xf numFmtId="0" fontId="0" fillId="5" borderId="0" xfId="0" applyFill="1" applyAlignment="1">
      <alignment vertical="center"/>
    </xf>
    <xf numFmtId="0" fontId="27" fillId="5" borderId="32" xfId="0" applyFont="1" applyFill="1" applyBorder="1"/>
    <xf numFmtId="0" fontId="30" fillId="5" borderId="0" xfId="0" applyFont="1" applyFill="1" applyAlignment="1">
      <alignment vertical="center" wrapText="1"/>
    </xf>
    <xf numFmtId="0" fontId="0" fillId="5" borderId="36" xfId="0" applyFill="1" applyBorder="1"/>
    <xf numFmtId="0" fontId="0" fillId="5" borderId="37" xfId="0" applyFill="1" applyBorder="1"/>
    <xf numFmtId="0" fontId="0" fillId="5" borderId="38" xfId="0" applyFill="1" applyBorder="1"/>
    <xf numFmtId="0" fontId="0" fillId="5" borderId="35" xfId="0" applyFill="1" applyBorder="1"/>
    <xf numFmtId="0" fontId="0" fillId="5" borderId="34" xfId="0" applyFill="1" applyBorder="1"/>
    <xf numFmtId="1" fontId="19" fillId="0" borderId="28" xfId="0" applyNumberFormat="1" applyFont="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1" fontId="19" fillId="0" borderId="29" xfId="0" applyNumberFormat="1"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52" xfId="0" applyFont="1" applyBorder="1" applyAlignment="1" applyProtection="1">
      <alignment horizontal="left" vertical="center" wrapText="1"/>
      <protection locked="0"/>
    </xf>
    <xf numFmtId="0" fontId="19" fillId="0" borderId="52" xfId="0" applyFont="1" applyBorder="1" applyAlignment="1" applyProtection="1">
      <alignment horizontal="center" vertical="center" wrapText="1"/>
      <protection locked="0"/>
    </xf>
    <xf numFmtId="0" fontId="20" fillId="5" borderId="0" xfId="0" applyFont="1" applyFill="1" applyAlignment="1" applyProtection="1">
      <alignment vertical="top" wrapText="1"/>
      <protection locked="0"/>
    </xf>
    <xf numFmtId="0" fontId="15" fillId="5" borderId="0" xfId="0" applyFont="1" applyFill="1"/>
    <xf numFmtId="0" fontId="17" fillId="5" borderId="0" xfId="0" applyFont="1" applyFill="1" applyAlignment="1">
      <alignment horizontal="left" vertical="top" wrapText="1"/>
    </xf>
    <xf numFmtId="0" fontId="19" fillId="5" borderId="0" xfId="0" applyFont="1" applyFill="1" applyAlignment="1">
      <alignment horizontal="center" vertical="center" wrapText="1"/>
    </xf>
    <xf numFmtId="0" fontId="20" fillId="0" borderId="28" xfId="0" applyFont="1" applyBorder="1" applyAlignment="1">
      <alignment horizontal="left" vertical="center" wrapText="1"/>
    </xf>
    <xf numFmtId="0" fontId="20" fillId="0" borderId="29" xfId="0" applyFont="1" applyBorder="1" applyAlignment="1">
      <alignment horizontal="left" vertical="center" wrapText="1"/>
    </xf>
    <xf numFmtId="0" fontId="20" fillId="0" borderId="52" xfId="0" applyFont="1" applyBorder="1" applyAlignment="1">
      <alignment horizontal="left" vertical="center" wrapText="1"/>
    </xf>
    <xf numFmtId="0" fontId="18" fillId="5" borderId="0" xfId="0" applyFont="1" applyFill="1" applyAlignment="1">
      <alignment horizontal="left" vertical="center" wrapText="1"/>
    </xf>
    <xf numFmtId="0" fontId="18" fillId="5" borderId="0" xfId="0" applyFont="1" applyFill="1" applyAlignment="1">
      <alignment vertical="center" wrapText="1"/>
    </xf>
    <xf numFmtId="0" fontId="22" fillId="5" borderId="0" xfId="0" applyFont="1" applyFill="1" applyAlignment="1">
      <alignment vertical="center" wrapText="1"/>
    </xf>
    <xf numFmtId="0" fontId="50" fillId="5" borderId="0" xfId="0" applyFont="1" applyFill="1" applyAlignment="1">
      <alignment vertical="center"/>
    </xf>
    <xf numFmtId="0" fontId="19" fillId="5" borderId="0" xfId="0" applyFont="1" applyFill="1" applyAlignment="1">
      <alignment vertical="center" wrapText="1"/>
    </xf>
    <xf numFmtId="0" fontId="20" fillId="7" borderId="18" xfId="0" applyFont="1" applyFill="1" applyBorder="1" applyAlignment="1">
      <alignment horizontal="left" vertical="center"/>
    </xf>
    <xf numFmtId="0" fontId="19" fillId="5" borderId="34" xfId="0" applyFont="1" applyFill="1" applyBorder="1" applyAlignment="1">
      <alignment vertical="top" wrapText="1"/>
    </xf>
    <xf numFmtId="0" fontId="16" fillId="5" borderId="0" xfId="0" applyFont="1" applyFill="1"/>
    <xf numFmtId="0" fontId="12" fillId="5" borderId="75" xfId="0" applyFont="1" applyFill="1" applyBorder="1" applyAlignment="1">
      <alignment horizontal="center" vertical="center" wrapText="1"/>
    </xf>
    <xf numFmtId="0" fontId="0" fillId="5" borderId="32" xfId="0" applyFill="1" applyBorder="1"/>
    <xf numFmtId="0" fontId="0" fillId="5" borderId="33" xfId="0" applyFill="1" applyBorder="1"/>
    <xf numFmtId="0" fontId="16" fillId="0" borderId="0" xfId="0" applyFont="1"/>
    <xf numFmtId="0" fontId="7" fillId="0" borderId="0" xfId="0" applyFont="1" applyAlignment="1">
      <alignment vertical="top"/>
    </xf>
    <xf numFmtId="0" fontId="7" fillId="0" borderId="0" xfId="0" applyFont="1" applyAlignment="1">
      <alignment horizontal="left" vertical="center"/>
    </xf>
    <xf numFmtId="0" fontId="8" fillId="5" borderId="34" xfId="0" applyFont="1" applyFill="1" applyBorder="1" applyAlignment="1">
      <alignment vertical="center"/>
    </xf>
    <xf numFmtId="0" fontId="8" fillId="5" borderId="34" xfId="0" applyFont="1" applyFill="1" applyBorder="1" applyAlignment="1">
      <alignment horizontal="center"/>
    </xf>
    <xf numFmtId="0" fontId="17" fillId="5" borderId="0" xfId="0" applyFont="1" applyFill="1" applyAlignment="1">
      <alignment horizontal="center" vertical="top" wrapText="1"/>
    </xf>
    <xf numFmtId="0" fontId="0" fillId="5" borderId="37" xfId="0" applyFill="1" applyBorder="1" applyAlignment="1">
      <alignment horizontal="center"/>
    </xf>
    <xf numFmtId="0" fontId="19" fillId="5" borderId="36" xfId="0" applyFont="1" applyFill="1" applyBorder="1" applyAlignment="1">
      <alignment vertical="top" wrapText="1"/>
    </xf>
    <xf numFmtId="0" fontId="0" fillId="5" borderId="0" xfId="0" applyFill="1" applyAlignment="1">
      <alignment horizontal="left"/>
    </xf>
    <xf numFmtId="0" fontId="19" fillId="0" borderId="20" xfId="0" applyFont="1" applyBorder="1" applyAlignment="1" applyProtection="1">
      <alignment vertical="center" wrapText="1"/>
      <protection locked="0"/>
    </xf>
    <xf numFmtId="0" fontId="32" fillId="5" borderId="0" xfId="0" applyFont="1" applyFill="1" applyAlignment="1">
      <alignment vertical="top" wrapText="1"/>
    </xf>
    <xf numFmtId="0" fontId="8" fillId="5" borderId="0" xfId="0" applyFont="1" applyFill="1" applyAlignment="1">
      <alignment horizontal="center" vertical="center"/>
    </xf>
    <xf numFmtId="0" fontId="57" fillId="5" borderId="0" xfId="1" applyFont="1" applyFill="1" applyBorder="1" applyAlignment="1">
      <alignment horizontal="left" vertical="center" wrapText="1"/>
    </xf>
    <xf numFmtId="0" fontId="17" fillId="5" borderId="0" xfId="0" applyFont="1" applyFill="1" applyAlignment="1">
      <alignment vertical="center" wrapText="1"/>
    </xf>
    <xf numFmtId="0" fontId="20" fillId="5" borderId="0" xfId="0" applyFont="1" applyFill="1" applyAlignment="1">
      <alignment horizontal="left" vertical="center"/>
    </xf>
    <xf numFmtId="0" fontId="20" fillId="9" borderId="19" xfId="0" applyFont="1" applyFill="1" applyBorder="1" applyAlignment="1">
      <alignment horizontal="left" vertical="center"/>
    </xf>
    <xf numFmtId="0" fontId="0" fillId="0" borderId="9" xfId="0" applyBorder="1" applyAlignment="1">
      <alignment horizontal="center"/>
    </xf>
    <xf numFmtId="0" fontId="57" fillId="6" borderId="65" xfId="1" applyFont="1" applyFill="1" applyBorder="1" applyAlignment="1">
      <alignment horizontal="center" vertical="center" wrapText="1"/>
    </xf>
    <xf numFmtId="0" fontId="59" fillId="6" borderId="65" xfId="1" applyFont="1" applyFill="1" applyBorder="1" applyAlignment="1">
      <alignment horizontal="center" vertical="center" wrapText="1"/>
    </xf>
    <xf numFmtId="0" fontId="19" fillId="5" borderId="0" xfId="0" applyFont="1" applyFill="1" applyAlignment="1">
      <alignment horizontal="left" vertical="center"/>
    </xf>
    <xf numFmtId="0" fontId="20" fillId="9" borderId="68" xfId="0" applyFont="1" applyFill="1" applyBorder="1" applyAlignment="1">
      <alignment horizontal="left" vertical="center"/>
    </xf>
    <xf numFmtId="0" fontId="20" fillId="9" borderId="107" xfId="0" applyFont="1" applyFill="1" applyBorder="1" applyAlignment="1">
      <alignment horizontal="left" vertical="center"/>
    </xf>
    <xf numFmtId="0" fontId="18" fillId="14" borderId="22" xfId="0" applyFont="1" applyFill="1" applyBorder="1" applyAlignment="1">
      <alignment horizontal="center" vertical="center"/>
    </xf>
    <xf numFmtId="0" fontId="8" fillId="5" borderId="0" xfId="0" applyFont="1" applyFill="1" applyAlignment="1">
      <alignment horizontal="left" vertical="center" wrapText="1"/>
    </xf>
    <xf numFmtId="1" fontId="8" fillId="5" borderId="0" xfId="0" applyNumberFormat="1" applyFont="1" applyFill="1" applyAlignment="1">
      <alignment horizontal="center" vertical="center" wrapText="1"/>
    </xf>
    <xf numFmtId="0" fontId="37" fillId="6" borderId="65" xfId="1" applyFont="1" applyFill="1" applyBorder="1" applyAlignment="1" applyProtection="1">
      <alignment horizontal="center" vertical="center" wrapText="1"/>
    </xf>
    <xf numFmtId="0" fontId="64" fillId="5" borderId="37" xfId="0" applyFont="1" applyFill="1" applyBorder="1"/>
    <xf numFmtId="0" fontId="34" fillId="5" borderId="35" xfId="0" applyFont="1" applyFill="1" applyBorder="1" applyAlignment="1">
      <alignment vertical="top" wrapText="1"/>
    </xf>
    <xf numFmtId="0" fontId="34" fillId="5" borderId="37" xfId="0" applyFont="1" applyFill="1" applyBorder="1" applyAlignment="1">
      <alignment vertical="top" wrapText="1"/>
    </xf>
    <xf numFmtId="0" fontId="34" fillId="5" borderId="38" xfId="0" applyFont="1" applyFill="1" applyBorder="1" applyAlignment="1">
      <alignment vertical="top" wrapText="1"/>
    </xf>
    <xf numFmtId="1" fontId="19" fillId="0" borderId="62" xfId="0" applyNumberFormat="1" applyFont="1" applyBorder="1" applyAlignment="1" applyProtection="1">
      <alignment horizontal="center" vertical="center"/>
      <protection locked="0"/>
    </xf>
    <xf numFmtId="1" fontId="19" fillId="0" borderId="9" xfId="0" applyNumberFormat="1" applyFont="1" applyBorder="1" applyAlignment="1" applyProtection="1">
      <alignment horizontal="center" vertical="center"/>
      <protection locked="0"/>
    </xf>
    <xf numFmtId="1" fontId="19" fillId="0" borderId="18" xfId="0" applyNumberFormat="1" applyFont="1" applyBorder="1" applyAlignment="1" applyProtection="1">
      <alignment horizontal="center" vertical="center"/>
      <protection locked="0"/>
    </xf>
    <xf numFmtId="0" fontId="0" fillId="0" borderId="9" xfId="0" applyBorder="1" applyAlignment="1">
      <alignment horizontal="left"/>
    </xf>
    <xf numFmtId="0" fontId="0" fillId="0" borderId="15" xfId="0" applyBorder="1" applyAlignment="1">
      <alignment horizontal="left"/>
    </xf>
    <xf numFmtId="0" fontId="0" fillId="0" borderId="21" xfId="0" applyBorder="1" applyAlignment="1">
      <alignment horizontal="left"/>
    </xf>
    <xf numFmtId="0" fontId="65" fillId="5" borderId="0" xfId="0" applyFont="1" applyFill="1"/>
    <xf numFmtId="0" fontId="22" fillId="8" borderId="23" xfId="0" applyFont="1" applyFill="1" applyBorder="1" applyAlignment="1" applyProtection="1">
      <alignment horizontal="left" vertical="top" wrapText="1"/>
      <protection locked="0"/>
    </xf>
    <xf numFmtId="0" fontId="22" fillId="8" borderId="24" xfId="0" applyFont="1" applyFill="1" applyBorder="1" applyAlignment="1" applyProtection="1">
      <alignment horizontal="left" vertical="top" wrapText="1"/>
      <protection locked="0"/>
    </xf>
    <xf numFmtId="0" fontId="16" fillId="15" borderId="6" xfId="0" applyFont="1" applyFill="1" applyBorder="1" applyAlignment="1">
      <alignment vertical="center" wrapText="1"/>
    </xf>
    <xf numFmtId="0" fontId="16" fillId="9" borderId="6" xfId="0" applyFont="1" applyFill="1" applyBorder="1" applyAlignment="1">
      <alignment vertical="center" wrapText="1"/>
    </xf>
    <xf numFmtId="0" fontId="18" fillId="5" borderId="0" xfId="0" applyFont="1" applyFill="1" applyAlignment="1">
      <alignment horizontal="center" vertical="center"/>
    </xf>
    <xf numFmtId="0" fontId="19" fillId="5" borderId="0" xfId="0" applyFont="1" applyFill="1" applyAlignment="1">
      <alignment horizontal="center" vertical="center"/>
    </xf>
    <xf numFmtId="0" fontId="20" fillId="5" borderId="39" xfId="0" applyFont="1" applyFill="1" applyBorder="1" applyAlignment="1">
      <alignment horizontal="left" vertical="center"/>
    </xf>
    <xf numFmtId="0" fontId="20" fillId="5" borderId="0" xfId="0" applyFont="1" applyFill="1" applyAlignment="1">
      <alignment vertical="center" wrapText="1"/>
    </xf>
    <xf numFmtId="0" fontId="19" fillId="5" borderId="0" xfId="0" applyFont="1" applyFill="1" applyAlignment="1">
      <alignment horizontal="left" vertical="top" wrapText="1"/>
    </xf>
    <xf numFmtId="0" fontId="20" fillId="5" borderId="0" xfId="0" applyFont="1" applyFill="1" applyAlignment="1">
      <alignment vertical="top" wrapText="1"/>
    </xf>
    <xf numFmtId="0" fontId="21" fillId="5" borderId="0" xfId="0" applyFont="1" applyFill="1" applyAlignment="1">
      <alignment horizontal="center"/>
    </xf>
    <xf numFmtId="0" fontId="20" fillId="5" borderId="0" xfId="0" applyFont="1" applyFill="1" applyAlignment="1">
      <alignment horizontal="left" vertical="center" wrapText="1"/>
    </xf>
    <xf numFmtId="0" fontId="14" fillId="5" borderId="0" xfId="0" applyFont="1" applyFill="1" applyAlignment="1">
      <alignment horizontal="center" vertical="center" wrapText="1"/>
    </xf>
    <xf numFmtId="0" fontId="35" fillId="5" borderId="0" xfId="0" applyFont="1" applyFill="1" applyAlignment="1">
      <alignment horizontal="left" vertical="center" wrapText="1"/>
    </xf>
    <xf numFmtId="0" fontId="20" fillId="5" borderId="0" xfId="0" applyFont="1" applyFill="1" applyAlignment="1">
      <alignment wrapText="1"/>
    </xf>
    <xf numFmtId="0" fontId="24" fillId="5" borderId="0" xfId="0" applyFont="1" applyFill="1" applyAlignment="1">
      <alignment horizontal="center" vertical="center" wrapText="1"/>
    </xf>
    <xf numFmtId="0" fontId="19" fillId="5" borderId="56" xfId="0" applyFont="1" applyFill="1" applyBorder="1" applyAlignment="1">
      <alignment horizontal="left" vertical="center" wrapText="1"/>
    </xf>
    <xf numFmtId="0" fontId="19" fillId="5" borderId="49" xfId="0" applyFont="1" applyFill="1" applyBorder="1" applyAlignment="1">
      <alignment horizontal="left" vertical="center" wrapText="1"/>
    </xf>
    <xf numFmtId="0" fontId="19" fillId="5" borderId="49" xfId="0" applyFont="1" applyFill="1" applyBorder="1" applyAlignment="1">
      <alignment horizontal="center" vertical="center" wrapText="1"/>
    </xf>
    <xf numFmtId="0" fontId="20" fillId="5" borderId="49" xfId="0" applyFont="1" applyFill="1" applyBorder="1" applyAlignment="1">
      <alignment horizontal="left" vertical="center" wrapText="1"/>
    </xf>
    <xf numFmtId="0" fontId="20" fillId="5" borderId="37" xfId="0" applyFont="1" applyFill="1" applyBorder="1" applyAlignment="1">
      <alignment wrapText="1"/>
    </xf>
    <xf numFmtId="1" fontId="36" fillId="5" borderId="0" xfId="0" applyNumberFormat="1" applyFont="1" applyFill="1" applyAlignment="1">
      <alignment horizontal="center" vertical="center" wrapText="1"/>
    </xf>
    <xf numFmtId="0" fontId="0" fillId="6" borderId="0" xfId="0" applyFill="1" applyAlignment="1">
      <alignment horizontal="center"/>
    </xf>
    <xf numFmtId="1" fontId="19" fillId="5" borderId="25" xfId="0" applyNumberFormat="1" applyFont="1" applyFill="1" applyBorder="1" applyAlignment="1" applyProtection="1">
      <alignment horizontal="center" vertical="center" wrapText="1"/>
      <protection locked="0"/>
    </xf>
    <xf numFmtId="0" fontId="19" fillId="5" borderId="25" xfId="0" applyFont="1" applyFill="1" applyBorder="1" applyAlignment="1" applyProtection="1">
      <alignment horizontal="left" vertical="center" wrapText="1"/>
      <protection locked="0"/>
    </xf>
    <xf numFmtId="1" fontId="19" fillId="5" borderId="26" xfId="0" applyNumberFormat="1" applyFont="1" applyFill="1" applyBorder="1" applyAlignment="1" applyProtection="1">
      <alignment horizontal="center" vertical="center" wrapText="1"/>
      <protection locked="0"/>
    </xf>
    <xf numFmtId="0" fontId="19" fillId="5" borderId="26" xfId="0" applyFont="1" applyFill="1" applyBorder="1" applyAlignment="1" applyProtection="1">
      <alignment horizontal="left" vertical="center" wrapText="1"/>
      <protection locked="0"/>
    </xf>
    <xf numFmtId="1" fontId="19" fillId="5" borderId="53" xfId="0" applyNumberFormat="1" applyFont="1" applyFill="1" applyBorder="1" applyAlignment="1" applyProtection="1">
      <alignment horizontal="center" vertical="center" wrapText="1"/>
      <protection locked="0"/>
    </xf>
    <xf numFmtId="0" fontId="19" fillId="5" borderId="53" xfId="0" applyFont="1" applyFill="1" applyBorder="1" applyAlignment="1" applyProtection="1">
      <alignment horizontal="left" vertical="center" wrapText="1"/>
      <protection locked="0"/>
    </xf>
    <xf numFmtId="0" fontId="19" fillId="5" borderId="28" xfId="0" applyFont="1" applyFill="1" applyBorder="1" applyAlignment="1" applyProtection="1">
      <alignment horizontal="left" vertical="center" wrapText="1"/>
      <protection locked="0"/>
    </xf>
    <xf numFmtId="0" fontId="19" fillId="5" borderId="29" xfId="0" applyFont="1" applyFill="1" applyBorder="1" applyAlignment="1" applyProtection="1">
      <alignment horizontal="left" vertical="center" wrapText="1"/>
      <protection locked="0"/>
    </xf>
    <xf numFmtId="0" fontId="22" fillId="5" borderId="39" xfId="0" applyFont="1" applyFill="1" applyBorder="1" applyAlignment="1">
      <alignment vertical="center" wrapText="1"/>
    </xf>
    <xf numFmtId="0" fontId="19" fillId="5" borderId="39" xfId="0" applyFont="1" applyFill="1" applyBorder="1" applyAlignment="1">
      <alignment horizontal="center" vertical="center" wrapText="1"/>
    </xf>
    <xf numFmtId="0" fontId="19" fillId="5" borderId="39" xfId="0" applyFont="1" applyFill="1" applyBorder="1" applyAlignment="1">
      <alignment vertical="center" wrapText="1"/>
    </xf>
    <xf numFmtId="0" fontId="19" fillId="5" borderId="39" xfId="0" applyFont="1" applyFill="1" applyBorder="1" applyAlignment="1">
      <alignment horizontal="left" vertical="center" wrapText="1"/>
    </xf>
    <xf numFmtId="0" fontId="20" fillId="0" borderId="0" xfId="0" applyFont="1" applyAlignment="1">
      <alignment horizontal="left" vertical="center" wrapText="1"/>
    </xf>
    <xf numFmtId="0" fontId="22" fillId="5" borderId="0" xfId="0" applyFont="1" applyFill="1" applyAlignment="1">
      <alignment horizontal="left" vertical="center" wrapText="1"/>
    </xf>
    <xf numFmtId="1" fontId="19" fillId="5" borderId="0" xfId="0" applyNumberFormat="1" applyFont="1" applyFill="1" applyAlignment="1">
      <alignment horizontal="center" vertical="center" wrapText="1"/>
    </xf>
    <xf numFmtId="0" fontId="57" fillId="6" borderId="65" xfId="1" applyFont="1" applyFill="1" applyBorder="1" applyAlignment="1" applyProtection="1">
      <alignment horizontal="center" vertical="center" wrapText="1"/>
    </xf>
    <xf numFmtId="0" fontId="21" fillId="5" borderId="36" xfId="0" applyFont="1" applyFill="1" applyBorder="1"/>
    <xf numFmtId="0" fontId="21" fillId="5" borderId="37" xfId="0" applyFont="1" applyFill="1" applyBorder="1"/>
    <xf numFmtId="0" fontId="22" fillId="5" borderId="37" xfId="0" applyFont="1" applyFill="1" applyBorder="1" applyAlignment="1">
      <alignment vertical="center" wrapText="1"/>
    </xf>
    <xf numFmtId="0" fontId="19" fillId="5" borderId="37" xfId="0" applyFont="1" applyFill="1" applyBorder="1" applyAlignment="1">
      <alignment horizontal="center" vertical="center" wrapText="1"/>
    </xf>
    <xf numFmtId="0" fontId="19" fillId="5" borderId="37" xfId="0" applyFont="1" applyFill="1" applyBorder="1" applyAlignment="1">
      <alignment vertical="center" wrapText="1"/>
    </xf>
    <xf numFmtId="0" fontId="19" fillId="5" borderId="37" xfId="0" applyFont="1" applyFill="1" applyBorder="1" applyAlignment="1">
      <alignment horizontal="left" vertical="center" wrapText="1"/>
    </xf>
    <xf numFmtId="0" fontId="59" fillId="6" borderId="22" xfId="1" applyFont="1" applyFill="1" applyBorder="1" applyAlignment="1" applyProtection="1">
      <alignment horizontal="center" vertical="center" wrapText="1"/>
    </xf>
    <xf numFmtId="0" fontId="57" fillId="13" borderId="0" xfId="1" applyFont="1" applyFill="1" applyBorder="1" applyAlignment="1">
      <alignment vertical="center"/>
    </xf>
    <xf numFmtId="0" fontId="55" fillId="13" borderId="37" xfId="0" applyFont="1" applyFill="1" applyBorder="1" applyAlignment="1">
      <alignment vertical="top" wrapText="1"/>
    </xf>
    <xf numFmtId="0" fontId="56" fillId="13" borderId="37" xfId="1" applyFont="1" applyFill="1" applyBorder="1" applyAlignment="1" applyProtection="1">
      <alignment vertical="center" wrapText="1"/>
    </xf>
    <xf numFmtId="0" fontId="56" fillId="13" borderId="36" xfId="1" applyFont="1" applyFill="1" applyBorder="1" applyAlignment="1" applyProtection="1">
      <alignment vertical="center" wrapText="1"/>
    </xf>
    <xf numFmtId="0" fontId="57" fillId="13" borderId="0" xfId="1" applyFont="1" applyFill="1" applyBorder="1" applyAlignment="1" applyProtection="1">
      <alignment vertical="center"/>
    </xf>
    <xf numFmtId="0" fontId="35" fillId="21" borderId="22" xfId="0" applyFont="1" applyFill="1" applyBorder="1" applyAlignment="1">
      <alignment horizontal="center" wrapText="1"/>
    </xf>
    <xf numFmtId="0" fontId="18" fillId="4" borderId="50" xfId="0" applyFont="1" applyFill="1" applyBorder="1" applyAlignment="1">
      <alignment vertical="top" wrapText="1"/>
    </xf>
    <xf numFmtId="0" fontId="18" fillId="7" borderId="50" xfId="0" applyFont="1" applyFill="1" applyBorder="1" applyAlignment="1">
      <alignment vertical="center" wrapText="1"/>
    </xf>
    <xf numFmtId="1" fontId="19" fillId="0" borderId="14" xfId="0" applyNumberFormat="1" applyFont="1" applyBorder="1" applyAlignment="1" applyProtection="1">
      <alignment horizontal="center" vertical="center"/>
      <protection locked="0"/>
    </xf>
    <xf numFmtId="1" fontId="19" fillId="0" borderId="13" xfId="0" applyNumberFormat="1" applyFont="1" applyBorder="1" applyAlignment="1" applyProtection="1">
      <alignment horizontal="center" vertical="center"/>
      <protection locked="0"/>
    </xf>
    <xf numFmtId="0" fontId="19" fillId="8" borderId="122" xfId="0" applyFont="1" applyFill="1" applyBorder="1" applyAlignment="1" applyProtection="1">
      <alignment horizontal="left" vertical="center"/>
      <protection locked="0"/>
    </xf>
    <xf numFmtId="0" fontId="19" fillId="8" borderId="123" xfId="0" applyFont="1" applyFill="1" applyBorder="1" applyAlignment="1" applyProtection="1">
      <alignment horizontal="left" vertical="center"/>
      <protection locked="0"/>
    </xf>
    <xf numFmtId="0" fontId="19" fillId="8" borderId="78" xfId="0" applyFont="1" applyFill="1" applyBorder="1" applyAlignment="1" applyProtection="1">
      <alignment horizontal="left" vertical="center"/>
      <protection locked="0"/>
    </xf>
    <xf numFmtId="0" fontId="18" fillId="9" borderId="50" xfId="0" applyFont="1" applyFill="1" applyBorder="1" applyAlignment="1">
      <alignment vertical="center" wrapText="1"/>
    </xf>
    <xf numFmtId="0" fontId="18" fillId="9" borderId="116" xfId="0" applyFont="1" applyFill="1" applyBorder="1" applyAlignment="1">
      <alignment vertical="center" wrapText="1"/>
    </xf>
    <xf numFmtId="1" fontId="19" fillId="0" borderId="131" xfId="0" applyNumberFormat="1" applyFont="1" applyBorder="1" applyAlignment="1" applyProtection="1">
      <alignment horizontal="center" vertical="center"/>
      <protection locked="0"/>
    </xf>
    <xf numFmtId="1" fontId="19" fillId="0" borderId="130" xfId="0" applyNumberFormat="1" applyFont="1" applyBorder="1" applyAlignment="1" applyProtection="1">
      <alignment horizontal="center" vertical="center"/>
      <protection locked="0"/>
    </xf>
    <xf numFmtId="1" fontId="19" fillId="0" borderId="16" xfId="0" applyNumberFormat="1" applyFont="1" applyBorder="1" applyAlignment="1" applyProtection="1">
      <alignment horizontal="center" vertical="center"/>
      <protection locked="0"/>
    </xf>
    <xf numFmtId="0" fontId="20" fillId="9" borderId="17" xfId="0" applyFont="1" applyFill="1" applyBorder="1" applyAlignment="1">
      <alignment horizontal="left" vertical="center"/>
    </xf>
    <xf numFmtId="0" fontId="18" fillId="7" borderId="116" xfId="0" applyFont="1" applyFill="1" applyBorder="1" applyAlignment="1">
      <alignment vertical="center" wrapText="1"/>
    </xf>
    <xf numFmtId="0" fontId="20" fillId="7" borderId="132" xfId="0" applyFont="1" applyFill="1" applyBorder="1" applyAlignment="1">
      <alignment horizontal="left" vertical="center"/>
    </xf>
    <xf numFmtId="0" fontId="29" fillId="5" borderId="0" xfId="0" applyFont="1" applyFill="1" applyAlignment="1">
      <alignment horizontal="center" vertical="center" wrapText="1"/>
    </xf>
    <xf numFmtId="0" fontId="19" fillId="5" borderId="0" xfId="0" applyFont="1" applyFill="1" applyAlignment="1" applyProtection="1">
      <alignment horizontal="left" vertical="center"/>
      <protection locked="0"/>
    </xf>
    <xf numFmtId="0" fontId="16" fillId="0" borderId="106" xfId="0" applyFont="1" applyBorder="1" applyAlignment="1">
      <alignment horizontal="left" vertical="center"/>
    </xf>
    <xf numFmtId="0" fontId="18" fillId="3" borderId="107" xfId="0" applyFont="1" applyFill="1" applyBorder="1" applyAlignment="1">
      <alignment horizontal="center" vertical="center"/>
    </xf>
    <xf numFmtId="0" fontId="12" fillId="8" borderId="107" xfId="0" applyFont="1" applyFill="1" applyBorder="1" applyAlignment="1" applyProtection="1">
      <alignment horizontal="center" vertical="center"/>
      <protection locked="0"/>
    </xf>
    <xf numFmtId="0" fontId="18" fillId="0" borderId="63" xfId="0" applyFont="1" applyBorder="1" applyAlignment="1">
      <alignment horizontal="left"/>
    </xf>
    <xf numFmtId="0" fontId="18" fillId="4" borderId="8" xfId="0" applyFont="1" applyFill="1" applyBorder="1" applyAlignment="1">
      <alignment horizontal="center" vertical="center"/>
    </xf>
    <xf numFmtId="1" fontId="18" fillId="9" borderId="7" xfId="0" applyNumberFormat="1" applyFont="1" applyFill="1" applyBorder="1" applyAlignment="1">
      <alignment horizontal="center" vertical="center"/>
    </xf>
    <xf numFmtId="0" fontId="22" fillId="5" borderId="0" xfId="0" applyFont="1" applyFill="1" applyAlignment="1">
      <alignment horizontal="left" vertical="top" wrapText="1"/>
    </xf>
    <xf numFmtId="0" fontId="18" fillId="13" borderId="0" xfId="0" applyFont="1" applyFill="1" applyAlignment="1">
      <alignment vertical="center" wrapText="1"/>
    </xf>
    <xf numFmtId="0" fontId="29" fillId="13" borderId="0" xfId="0" applyFont="1" applyFill="1" applyAlignment="1">
      <alignment horizontal="center" vertical="center" wrapText="1"/>
    </xf>
    <xf numFmtId="0" fontId="19" fillId="13" borderId="0" xfId="0" applyFont="1" applyFill="1" applyAlignment="1" applyProtection="1">
      <alignment horizontal="left" vertical="center"/>
      <protection locked="0"/>
    </xf>
    <xf numFmtId="1" fontId="19" fillId="13" borderId="0" xfId="0" applyNumberFormat="1" applyFont="1" applyFill="1" applyAlignment="1" applyProtection="1">
      <alignment horizontal="center" vertical="center"/>
      <protection locked="0"/>
    </xf>
    <xf numFmtId="0" fontId="18" fillId="13" borderId="0" xfId="0" applyFont="1" applyFill="1" applyAlignment="1">
      <alignment horizontal="center" vertical="center"/>
    </xf>
    <xf numFmtId="0" fontId="18" fillId="13" borderId="0" xfId="0" applyFont="1" applyFill="1" applyAlignment="1">
      <alignment vertical="center"/>
    </xf>
    <xf numFmtId="1" fontId="18" fillId="13" borderId="0" xfId="0" applyNumberFormat="1" applyFont="1" applyFill="1" applyAlignment="1">
      <alignment horizontal="center" vertical="center"/>
    </xf>
    <xf numFmtId="1" fontId="19" fillId="5" borderId="39" xfId="0" applyNumberFormat="1" applyFont="1" applyFill="1" applyBorder="1" applyAlignment="1" applyProtection="1">
      <alignment horizontal="center" vertical="center"/>
      <protection locked="0"/>
    </xf>
    <xf numFmtId="0" fontId="18" fillId="9" borderId="51" xfId="0" applyFont="1" applyFill="1" applyBorder="1" applyAlignment="1">
      <alignment vertical="center" wrapText="1"/>
    </xf>
    <xf numFmtId="0" fontId="16" fillId="13" borderId="151" xfId="0" applyFont="1" applyFill="1" applyBorder="1" applyAlignment="1">
      <alignment horizontal="center" vertical="center"/>
    </xf>
    <xf numFmtId="0" fontId="19" fillId="13" borderId="153" xfId="0" applyFont="1" applyFill="1" applyBorder="1" applyAlignment="1">
      <alignment horizontal="center" vertical="center"/>
    </xf>
    <xf numFmtId="0" fontId="20" fillId="13" borderId="154" xfId="0" applyFont="1" applyFill="1" applyBorder="1" applyAlignment="1">
      <alignment horizontal="left" vertical="center"/>
    </xf>
    <xf numFmtId="0" fontId="18" fillId="3" borderId="54" xfId="0" applyFont="1" applyFill="1" applyBorder="1" applyAlignment="1">
      <alignment horizontal="center" vertical="center"/>
    </xf>
    <xf numFmtId="0" fontId="25" fillId="8" borderId="128" xfId="0" applyFont="1" applyFill="1" applyBorder="1" applyAlignment="1">
      <alignment horizontal="center" wrapText="1"/>
    </xf>
    <xf numFmtId="0" fontId="25" fillId="8" borderId="68" xfId="0" applyFont="1" applyFill="1" applyBorder="1" applyAlignment="1">
      <alignment horizontal="center" wrapText="1"/>
    </xf>
    <xf numFmtId="0" fontId="25" fillId="8" borderId="125" xfId="0" applyFont="1" applyFill="1" applyBorder="1" applyAlignment="1">
      <alignment horizontal="center" wrapText="1"/>
    </xf>
    <xf numFmtId="0" fontId="12" fillId="8" borderId="152" xfId="0" applyFont="1" applyFill="1" applyBorder="1" applyAlignment="1" applyProtection="1">
      <alignment horizontal="center" vertical="center"/>
      <protection locked="0"/>
    </xf>
    <xf numFmtId="0" fontId="12" fillId="8" borderId="153" xfId="0" applyFont="1" applyFill="1" applyBorder="1" applyAlignment="1" applyProtection="1">
      <alignment horizontal="center" vertical="center"/>
      <protection locked="0"/>
    </xf>
    <xf numFmtId="0" fontId="12" fillId="8" borderId="154" xfId="0" applyFont="1" applyFill="1" applyBorder="1" applyAlignment="1" applyProtection="1">
      <alignment horizontal="center" vertical="center"/>
      <protection locked="0"/>
    </xf>
    <xf numFmtId="0" fontId="12" fillId="8" borderId="129" xfId="0" applyFont="1" applyFill="1" applyBorder="1" applyAlignment="1" applyProtection="1">
      <alignment horizontal="center" vertical="center"/>
      <protection locked="0"/>
    </xf>
    <xf numFmtId="0" fontId="12" fillId="8" borderId="130" xfId="0" applyFont="1" applyFill="1" applyBorder="1" applyAlignment="1" applyProtection="1">
      <alignment horizontal="center" vertical="center"/>
      <protection locked="0"/>
    </xf>
    <xf numFmtId="0" fontId="12" fillId="8" borderId="126" xfId="0" applyFont="1" applyFill="1" applyBorder="1" applyAlignment="1" applyProtection="1">
      <alignment horizontal="center" vertical="center"/>
      <protection locked="0"/>
    </xf>
    <xf numFmtId="0" fontId="20" fillId="7" borderId="16" xfId="0" applyFont="1" applyFill="1" applyBorder="1" applyAlignment="1">
      <alignment horizontal="left" vertical="center"/>
    </xf>
    <xf numFmtId="0" fontId="18" fillId="3" borderId="153" xfId="0" applyFont="1" applyFill="1" applyBorder="1" applyAlignment="1">
      <alignment horizontal="center" vertical="center"/>
    </xf>
    <xf numFmtId="0" fontId="18" fillId="3" borderId="150" xfId="0" applyFont="1" applyFill="1" applyBorder="1" applyAlignment="1">
      <alignment horizontal="center" vertical="center"/>
    </xf>
    <xf numFmtId="0" fontId="18" fillId="0" borderId="151" xfId="0" applyFont="1" applyBorder="1" applyAlignment="1">
      <alignment horizontal="left"/>
    </xf>
    <xf numFmtId="0" fontId="20" fillId="13" borderId="38" xfId="0" applyFont="1" applyFill="1" applyBorder="1" applyAlignment="1">
      <alignment horizontal="left" vertical="center"/>
    </xf>
    <xf numFmtId="0" fontId="18" fillId="7" borderId="158" xfId="0" applyFont="1" applyFill="1" applyBorder="1" applyAlignment="1">
      <alignment horizontal="left" vertical="center"/>
    </xf>
    <xf numFmtId="0" fontId="18" fillId="9" borderId="156" xfId="0" applyFont="1" applyFill="1" applyBorder="1" applyAlignment="1">
      <alignment horizontal="left" vertical="center"/>
    </xf>
    <xf numFmtId="0" fontId="19" fillId="5" borderId="0" xfId="0" applyFont="1" applyFill="1"/>
    <xf numFmtId="0" fontId="32" fillId="5" borderId="0" xfId="0" applyFont="1" applyFill="1" applyAlignment="1">
      <alignment horizontal="left"/>
    </xf>
    <xf numFmtId="0" fontId="9" fillId="5" borderId="0" xfId="0" applyFont="1" applyFill="1"/>
    <xf numFmtId="0" fontId="12" fillId="5" borderId="0" xfId="0" applyFont="1" applyFill="1"/>
    <xf numFmtId="0" fontId="18" fillId="2" borderId="50" xfId="0" applyFont="1" applyFill="1" applyBorder="1" applyAlignment="1">
      <alignment vertical="top" wrapText="1"/>
    </xf>
    <xf numFmtId="0" fontId="18" fillId="2" borderId="51" xfId="0" applyFont="1" applyFill="1" applyBorder="1" applyAlignment="1">
      <alignment vertical="top" wrapText="1"/>
    </xf>
    <xf numFmtId="0" fontId="22" fillId="8" borderId="161" xfId="0" applyFont="1" applyFill="1" applyBorder="1" applyAlignment="1" applyProtection="1">
      <alignment horizontal="left" vertical="center" wrapText="1"/>
      <protection locked="0"/>
    </xf>
    <xf numFmtId="0" fontId="22" fillId="8" borderId="137" xfId="0" applyFont="1" applyFill="1" applyBorder="1" applyAlignment="1" applyProtection="1">
      <alignment horizontal="left" vertical="center" wrapText="1"/>
      <protection locked="0"/>
    </xf>
    <xf numFmtId="0" fontId="22" fillId="8" borderId="138"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22" fillId="8" borderId="122" xfId="0" applyFont="1" applyFill="1" applyBorder="1" applyAlignment="1" applyProtection="1">
      <alignment horizontal="left" vertical="center" wrapText="1"/>
      <protection locked="0"/>
    </xf>
    <xf numFmtId="0" fontId="22" fillId="8" borderId="123" xfId="0" applyFont="1" applyFill="1" applyBorder="1" applyAlignment="1" applyProtection="1">
      <alignment horizontal="left" vertical="center" wrapText="1"/>
      <protection locked="0"/>
    </xf>
    <xf numFmtId="0" fontId="22" fillId="8" borderId="78" xfId="0" applyFont="1" applyFill="1" applyBorder="1" applyAlignment="1" applyProtection="1">
      <alignment horizontal="left" vertical="center" wrapText="1"/>
      <protection locked="0"/>
    </xf>
    <xf numFmtId="0" fontId="21" fillId="2" borderId="162" xfId="0" applyFont="1" applyFill="1" applyBorder="1" applyAlignment="1">
      <alignment vertical="center"/>
    </xf>
    <xf numFmtId="0" fontId="21" fillId="2" borderId="162" xfId="0" applyFont="1" applyFill="1" applyBorder="1"/>
    <xf numFmtId="0" fontId="21" fillId="2" borderId="163" xfId="0" applyFont="1" applyFill="1" applyBorder="1"/>
    <xf numFmtId="0" fontId="7" fillId="0" borderId="0" xfId="0" applyFont="1" applyAlignment="1">
      <alignment horizontal="center"/>
    </xf>
    <xf numFmtId="0" fontId="19" fillId="8" borderId="161" xfId="0" applyFont="1" applyFill="1" applyBorder="1" applyAlignment="1" applyProtection="1">
      <alignment horizontal="left" vertical="center" wrapText="1"/>
      <protection locked="0"/>
    </xf>
    <xf numFmtId="0" fontId="19" fillId="8" borderId="137" xfId="0" applyFont="1" applyFill="1" applyBorder="1" applyAlignment="1" applyProtection="1">
      <alignment horizontal="left" vertical="center" wrapText="1"/>
      <protection locked="0"/>
    </xf>
    <xf numFmtId="0" fontId="19" fillId="8" borderId="138" xfId="0" applyFont="1" applyFill="1" applyBorder="1" applyAlignment="1" applyProtection="1">
      <alignment horizontal="left" vertical="center" wrapText="1"/>
      <protection locked="0"/>
    </xf>
    <xf numFmtId="0" fontId="0" fillId="2" borderId="162" xfId="0" applyFill="1" applyBorder="1"/>
    <xf numFmtId="0" fontId="0" fillId="2" borderId="163" xfId="0" applyFill="1" applyBorder="1"/>
    <xf numFmtId="0" fontId="19" fillId="8" borderId="74" xfId="0" applyFont="1" applyFill="1" applyBorder="1" applyAlignment="1" applyProtection="1">
      <alignment horizontal="left" vertical="center"/>
      <protection locked="0"/>
    </xf>
    <xf numFmtId="1" fontId="19" fillId="0" borderId="11" xfId="0" applyNumberFormat="1" applyFont="1" applyBorder="1" applyAlignment="1" applyProtection="1">
      <alignment horizontal="center" vertical="center"/>
      <protection locked="0"/>
    </xf>
    <xf numFmtId="0" fontId="20" fillId="7" borderId="17" xfId="0" applyFont="1" applyFill="1" applyBorder="1" applyAlignment="1">
      <alignment horizontal="left" vertical="center"/>
    </xf>
    <xf numFmtId="0" fontId="14" fillId="2" borderId="6" xfId="0" applyFont="1" applyFill="1" applyBorder="1" applyAlignment="1">
      <alignment horizontal="center" vertical="center" wrapText="1"/>
    </xf>
    <xf numFmtId="0" fontId="0" fillId="13" borderId="0" xfId="0" applyFill="1"/>
    <xf numFmtId="0" fontId="23" fillId="13" borderId="0" xfId="1" applyFont="1" applyFill="1" applyBorder="1" applyAlignment="1">
      <alignment horizontal="center" vertical="center" wrapText="1"/>
    </xf>
    <xf numFmtId="0" fontId="19" fillId="13" borderId="0" xfId="0" applyFont="1" applyFill="1" applyAlignment="1">
      <alignment vertical="top" wrapText="1"/>
    </xf>
    <xf numFmtId="0" fontId="50" fillId="3" borderId="0" xfId="0" applyFont="1" applyFill="1" applyAlignment="1">
      <alignment vertical="center"/>
    </xf>
    <xf numFmtId="1" fontId="19" fillId="5" borderId="0" xfId="0" applyNumberFormat="1" applyFont="1" applyFill="1" applyAlignment="1">
      <alignment horizontal="center" vertical="center"/>
    </xf>
    <xf numFmtId="0" fontId="18" fillId="5" borderId="22" xfId="0" applyFont="1" applyFill="1" applyBorder="1" applyAlignment="1">
      <alignment vertical="center" wrapText="1"/>
    </xf>
    <xf numFmtId="1" fontId="18" fillId="7" borderId="22" xfId="0" applyNumberFormat="1" applyFont="1" applyFill="1" applyBorder="1" applyAlignment="1">
      <alignment horizontal="center" vertical="center"/>
    </xf>
    <xf numFmtId="0" fontId="18" fillId="5" borderId="0" xfId="0" applyFont="1" applyFill="1" applyAlignment="1">
      <alignment vertical="center"/>
    </xf>
    <xf numFmtId="1" fontId="18" fillId="5" borderId="0" xfId="0" applyNumberFormat="1" applyFont="1" applyFill="1" applyAlignment="1">
      <alignment horizontal="center" vertical="center"/>
    </xf>
    <xf numFmtId="0" fontId="58" fillId="5" borderId="103" xfId="0" applyFont="1" applyFill="1" applyBorder="1"/>
    <xf numFmtId="0" fontId="58" fillId="5" borderId="119" xfId="0" applyFont="1" applyFill="1" applyBorder="1"/>
    <xf numFmtId="0" fontId="58" fillId="5" borderId="104" xfId="0" applyFont="1" applyFill="1" applyBorder="1"/>
    <xf numFmtId="0" fontId="36" fillId="7" borderId="7" xfId="0" applyFont="1" applyFill="1" applyBorder="1" applyAlignment="1">
      <alignment horizontal="right" vertical="center" wrapText="1"/>
    </xf>
    <xf numFmtId="1" fontId="36" fillId="7" borderId="22" xfId="0" applyNumberFormat="1" applyFont="1" applyFill="1" applyBorder="1" applyAlignment="1">
      <alignment horizontal="center" vertical="center" wrapText="1"/>
    </xf>
    <xf numFmtId="0" fontId="36" fillId="9" borderId="7" xfId="0" applyFont="1" applyFill="1" applyBorder="1" applyAlignment="1">
      <alignment horizontal="right" vertical="center" wrapText="1"/>
    </xf>
    <xf numFmtId="1" fontId="36" fillId="9" borderId="22" xfId="0" applyNumberFormat="1" applyFont="1" applyFill="1" applyBorder="1" applyAlignment="1">
      <alignment horizontal="center" vertical="center" wrapText="1"/>
    </xf>
    <xf numFmtId="0" fontId="18" fillId="12" borderId="22" xfId="0" applyFont="1" applyFill="1" applyBorder="1" applyAlignment="1">
      <alignment horizontal="center" vertical="center"/>
    </xf>
    <xf numFmtId="1" fontId="16" fillId="12" borderId="22" xfId="0" applyNumberFormat="1" applyFont="1" applyFill="1" applyBorder="1" applyAlignment="1">
      <alignment horizontal="center" vertical="center"/>
    </xf>
    <xf numFmtId="0" fontId="55" fillId="5" borderId="31" xfId="0" applyFont="1" applyFill="1" applyBorder="1"/>
    <xf numFmtId="0" fontId="55" fillId="5" borderId="32" xfId="0" applyFont="1" applyFill="1" applyBorder="1"/>
    <xf numFmtId="0" fontId="55" fillId="5" borderId="33" xfId="0" applyFont="1" applyFill="1" applyBorder="1"/>
    <xf numFmtId="0" fontId="23" fillId="7" borderId="59" xfId="1" applyFont="1" applyFill="1" applyBorder="1" applyAlignment="1">
      <alignment vertical="center"/>
    </xf>
    <xf numFmtId="0" fontId="23" fillId="7" borderId="148" xfId="1" applyFont="1" applyFill="1" applyBorder="1" applyAlignment="1">
      <alignment vertical="center"/>
    </xf>
    <xf numFmtId="0" fontId="23" fillId="9" borderId="77" xfId="1" applyFont="1" applyFill="1" applyBorder="1" applyAlignment="1">
      <alignment vertical="center"/>
    </xf>
    <xf numFmtId="0" fontId="23" fillId="9" borderId="78" xfId="1" applyFont="1" applyFill="1" applyBorder="1" applyAlignment="1">
      <alignment vertical="center"/>
    </xf>
    <xf numFmtId="0" fontId="16" fillId="5" borderId="32" xfId="0" applyFont="1" applyFill="1" applyBorder="1" applyAlignment="1">
      <alignment vertical="center" wrapText="1"/>
    </xf>
    <xf numFmtId="0" fontId="16" fillId="5" borderId="0" xfId="0" applyFont="1" applyFill="1" applyAlignment="1">
      <alignment vertical="center" wrapText="1"/>
    </xf>
    <xf numFmtId="0" fontId="16" fillId="5" borderId="0" xfId="0" applyFont="1" applyFill="1" applyAlignment="1">
      <alignment vertical="center"/>
    </xf>
    <xf numFmtId="0" fontId="18" fillId="9" borderId="50" xfId="0" applyFont="1" applyFill="1" applyBorder="1" applyAlignment="1">
      <alignment horizontal="center" vertical="top" wrapText="1"/>
    </xf>
    <xf numFmtId="0" fontId="18" fillId="7" borderId="50" xfId="0" applyFont="1" applyFill="1" applyBorder="1" applyAlignment="1">
      <alignment horizontal="center" vertical="top" wrapText="1"/>
    </xf>
    <xf numFmtId="0" fontId="32" fillId="5" borderId="0" xfId="0" applyFont="1" applyFill="1" applyAlignment="1">
      <alignment vertical="center" wrapText="1"/>
    </xf>
    <xf numFmtId="0" fontId="32" fillId="5" borderId="5" xfId="0" applyFont="1" applyFill="1" applyBorder="1" applyAlignment="1">
      <alignment vertical="center" wrapText="1"/>
    </xf>
    <xf numFmtId="0" fontId="8" fillId="5" borderId="31" xfId="0" applyFont="1" applyFill="1" applyBorder="1" applyAlignment="1">
      <alignment vertical="center"/>
    </xf>
    <xf numFmtId="0" fontId="8" fillId="5" borderId="32" xfId="0" applyFont="1" applyFill="1" applyBorder="1" applyAlignment="1">
      <alignment vertical="center"/>
    </xf>
    <xf numFmtId="0" fontId="72" fillId="5" borderId="32" xfId="0" applyFont="1" applyFill="1" applyBorder="1" applyAlignment="1">
      <alignment vertical="center" wrapText="1"/>
    </xf>
    <xf numFmtId="0" fontId="72" fillId="5" borderId="0" xfId="0" applyFont="1" applyFill="1" applyAlignment="1">
      <alignment vertical="center" wrapText="1"/>
    </xf>
    <xf numFmtId="0" fontId="74" fillId="5" borderId="32" xfId="0" applyFont="1" applyFill="1" applyBorder="1"/>
    <xf numFmtId="0" fontId="74" fillId="5" borderId="0" xfId="0" applyFont="1" applyFill="1" applyAlignment="1">
      <alignment vertical="center" wrapText="1"/>
    </xf>
    <xf numFmtId="0" fontId="75" fillId="5" borderId="32" xfId="0" applyFont="1" applyFill="1" applyBorder="1"/>
    <xf numFmtId="0" fontId="73" fillId="2" borderId="79" xfId="1" applyFont="1" applyFill="1" applyBorder="1" applyAlignment="1" applyProtection="1">
      <alignment horizontal="center" vertical="center"/>
    </xf>
    <xf numFmtId="0" fontId="73" fillId="2" borderId="80" xfId="1" applyFont="1" applyFill="1" applyBorder="1" applyAlignment="1" applyProtection="1">
      <alignment horizontal="center" vertical="center"/>
    </xf>
    <xf numFmtId="0" fontId="78" fillId="22" borderId="11" xfId="0" applyFont="1" applyFill="1" applyBorder="1"/>
    <xf numFmtId="0" fontId="78" fillId="22" borderId="16" xfId="0" applyFont="1" applyFill="1" applyBorder="1"/>
    <xf numFmtId="0" fontId="78" fillId="22" borderId="16" xfId="0" applyFont="1" applyFill="1" applyBorder="1" applyAlignment="1">
      <alignment horizontal="center"/>
    </xf>
    <xf numFmtId="0" fontId="78" fillId="22" borderId="17" xfId="0" applyFont="1" applyFill="1" applyBorder="1"/>
    <xf numFmtId="0" fontId="79" fillId="22" borderId="16" xfId="0" applyFont="1" applyFill="1" applyBorder="1"/>
    <xf numFmtId="0" fontId="79" fillId="22" borderId="16" xfId="0" applyFont="1" applyFill="1" applyBorder="1" applyAlignment="1">
      <alignment horizontal="center"/>
    </xf>
    <xf numFmtId="0" fontId="80" fillId="7" borderId="147" xfId="1" applyFont="1" applyFill="1" applyBorder="1" applyAlignment="1">
      <alignment vertical="center"/>
    </xf>
    <xf numFmtId="0" fontId="80" fillId="9" borderId="76" xfId="1" applyFont="1" applyFill="1" applyBorder="1" applyAlignment="1">
      <alignment vertical="center"/>
    </xf>
    <xf numFmtId="0" fontId="4" fillId="3" borderId="128" xfId="0" applyFont="1" applyFill="1" applyBorder="1" applyAlignment="1">
      <alignment horizontal="left" vertical="center"/>
    </xf>
    <xf numFmtId="0" fontId="4" fillId="3" borderId="68" xfId="0" applyFont="1" applyFill="1" applyBorder="1" applyAlignment="1">
      <alignment horizontal="left" vertical="center"/>
    </xf>
    <xf numFmtId="0" fontId="29" fillId="3" borderId="68" xfId="0" applyFont="1" applyFill="1" applyBorder="1" applyAlignment="1">
      <alignment horizontal="center" vertical="center"/>
    </xf>
    <xf numFmtId="0" fontId="20" fillId="3" borderId="68" xfId="0" applyFont="1" applyFill="1" applyBorder="1" applyAlignment="1">
      <alignment horizontal="left" vertical="center"/>
    </xf>
    <xf numFmtId="0" fontId="81" fillId="13" borderId="169" xfId="0" applyFont="1" applyFill="1" applyBorder="1" applyAlignment="1">
      <alignment horizontal="left" vertical="center"/>
    </xf>
    <xf numFmtId="0" fontId="81" fillId="13" borderId="125" xfId="0" applyFont="1" applyFill="1" applyBorder="1" applyAlignment="1">
      <alignment horizontal="left" vertical="center" wrapText="1"/>
    </xf>
    <xf numFmtId="0" fontId="4" fillId="3" borderId="164" xfId="0" applyFont="1" applyFill="1" applyBorder="1" applyAlignment="1">
      <alignment horizontal="left" vertical="center"/>
    </xf>
    <xf numFmtId="0" fontId="4" fillId="3" borderId="9" xfId="0" applyFont="1" applyFill="1" applyBorder="1" applyAlignment="1">
      <alignment horizontal="left" vertical="center"/>
    </xf>
    <xf numFmtId="0" fontId="29" fillId="3" borderId="9" xfId="0" applyFont="1" applyFill="1" applyBorder="1" applyAlignment="1">
      <alignment horizontal="center" vertical="center"/>
    </xf>
    <xf numFmtId="0" fontId="20" fillId="3" borderId="9" xfId="0" applyFont="1" applyFill="1" applyBorder="1" applyAlignment="1">
      <alignment horizontal="left" vertical="center"/>
    </xf>
    <xf numFmtId="0" fontId="82" fillId="13" borderId="170" xfId="0" applyFont="1" applyFill="1" applyBorder="1" applyAlignment="1">
      <alignment horizontal="left" vertical="center"/>
    </xf>
    <xf numFmtId="0" fontId="81" fillId="13" borderId="165" xfId="0" applyFont="1" applyFill="1" applyBorder="1" applyAlignment="1">
      <alignment horizontal="left" vertical="center" wrapText="1"/>
    </xf>
    <xf numFmtId="0" fontId="4" fillId="3" borderId="129" xfId="0" applyFont="1" applyFill="1" applyBorder="1" applyAlignment="1">
      <alignment horizontal="left" vertical="center"/>
    </xf>
    <xf numFmtId="0" fontId="4" fillId="3" borderId="130" xfId="0" applyFont="1" applyFill="1" applyBorder="1" applyAlignment="1">
      <alignment horizontal="left" vertical="center"/>
    </xf>
    <xf numFmtId="0" fontId="29" fillId="3" borderId="130" xfId="0" applyFont="1" applyFill="1" applyBorder="1" applyAlignment="1">
      <alignment horizontal="center" vertical="center"/>
    </xf>
    <xf numFmtId="0" fontId="20" fillId="3" borderId="130" xfId="0" applyFont="1" applyFill="1" applyBorder="1" applyAlignment="1">
      <alignment horizontal="left" vertical="center"/>
    </xf>
    <xf numFmtId="0" fontId="81" fillId="13" borderId="126" xfId="0" applyFont="1" applyFill="1" applyBorder="1" applyAlignment="1">
      <alignment horizontal="left" vertical="center" wrapText="1"/>
    </xf>
    <xf numFmtId="0" fontId="20" fillId="0" borderId="0" xfId="0" applyFont="1" applyAlignment="1">
      <alignment horizontal="left" vertical="center"/>
    </xf>
    <xf numFmtId="0" fontId="88" fillId="2" borderId="119" xfId="0" applyFont="1" applyFill="1" applyBorder="1" applyAlignment="1">
      <alignment horizontal="left" vertical="center"/>
    </xf>
    <xf numFmtId="0" fontId="88" fillId="2" borderId="104" xfId="0" applyFont="1" applyFill="1" applyBorder="1" applyAlignment="1">
      <alignment horizontal="left" vertical="center" wrapText="1"/>
    </xf>
    <xf numFmtId="0" fontId="88" fillId="2" borderId="110" xfId="0" applyFont="1" applyFill="1" applyBorder="1" applyAlignment="1">
      <alignment horizontal="left" vertical="center"/>
    </xf>
    <xf numFmtId="0" fontId="88" fillId="2" borderId="111" xfId="0" applyFont="1" applyFill="1" applyBorder="1" applyAlignment="1">
      <alignment horizontal="left" vertical="center" wrapText="1"/>
    </xf>
    <xf numFmtId="0" fontId="20" fillId="6" borderId="0" xfId="0" applyFont="1" applyFill="1" applyAlignment="1">
      <alignment horizontal="left" vertical="center"/>
    </xf>
    <xf numFmtId="0" fontId="20" fillId="6" borderId="0" xfId="0" applyFont="1" applyFill="1" applyAlignment="1">
      <alignment horizontal="left" vertical="center" wrapText="1"/>
    </xf>
    <xf numFmtId="0" fontId="20" fillId="6" borderId="0" xfId="0" quotePrefix="1" applyFont="1" applyFill="1" applyAlignment="1">
      <alignment horizontal="left" vertical="center" wrapText="1"/>
    </xf>
    <xf numFmtId="0" fontId="20" fillId="25" borderId="0" xfId="0" applyFont="1" applyFill="1" applyAlignment="1">
      <alignment horizontal="left" vertical="center" wrapText="1"/>
    </xf>
    <xf numFmtId="0" fontId="20" fillId="23" borderId="0" xfId="0" applyFont="1" applyFill="1" applyAlignment="1">
      <alignment horizontal="left" vertical="center" wrapText="1"/>
    </xf>
    <xf numFmtId="0" fontId="20" fillId="24" borderId="0" xfId="0" applyFont="1" applyFill="1" applyAlignment="1">
      <alignment horizontal="left" vertical="center" wrapText="1"/>
    </xf>
    <xf numFmtId="0" fontId="20" fillId="9" borderId="0" xfId="0" applyFont="1" applyFill="1" applyAlignment="1">
      <alignment horizontal="left" vertical="center" wrapText="1"/>
    </xf>
    <xf numFmtId="0" fontId="4" fillId="0" borderId="11" xfId="0" applyFont="1" applyBorder="1" applyAlignment="1">
      <alignment horizontal="center" vertical="center" wrapText="1"/>
    </xf>
    <xf numFmtId="0" fontId="4" fillId="0" borderId="16" xfId="0" applyFont="1" applyBorder="1" applyAlignment="1">
      <alignment horizontal="left"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xf>
    <xf numFmtId="0" fontId="4" fillId="0" borderId="9" xfId="0" applyFont="1" applyBorder="1" applyAlignment="1">
      <alignment horizontal="left" vertical="center"/>
    </xf>
    <xf numFmtId="0" fontId="4" fillId="0" borderId="9" xfId="0" applyFont="1" applyBorder="1" applyAlignment="1">
      <alignment horizontal="center" vertical="center"/>
    </xf>
    <xf numFmtId="1" fontId="4" fillId="0" borderId="9"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left" vertical="center"/>
    </xf>
    <xf numFmtId="164" fontId="4" fillId="0" borderId="18" xfId="2" applyNumberFormat="1" applyFont="1" applyBorder="1" applyAlignment="1">
      <alignment horizontal="center" vertical="center"/>
    </xf>
    <xf numFmtId="0" fontId="94" fillId="13" borderId="37" xfId="1" applyFont="1" applyFill="1" applyBorder="1" applyAlignment="1" applyProtection="1">
      <alignment vertical="top" wrapText="1"/>
    </xf>
    <xf numFmtId="0" fontId="95" fillId="13" borderId="37" xfId="1" applyFont="1" applyFill="1" applyBorder="1" applyAlignment="1" applyProtection="1">
      <alignment vertical="center" wrapText="1"/>
    </xf>
    <xf numFmtId="0" fontId="16" fillId="13" borderId="0" xfId="0" applyFont="1" applyFill="1"/>
    <xf numFmtId="0" fontId="38" fillId="5" borderId="0" xfId="0" applyFont="1" applyFill="1"/>
    <xf numFmtId="0" fontId="39" fillId="5" borderId="0" xfId="0" applyFont="1" applyFill="1" applyAlignment="1">
      <alignment horizontal="center" vertical="center" wrapText="1"/>
    </xf>
    <xf numFmtId="0" fontId="39" fillId="5" borderId="0" xfId="0" applyFont="1" applyFill="1" applyAlignment="1">
      <alignment vertical="center" wrapText="1"/>
    </xf>
    <xf numFmtId="0" fontId="40" fillId="5" borderId="0" xfId="1" applyFont="1" applyFill="1" applyBorder="1" applyAlignment="1">
      <alignment horizontal="center" vertical="center"/>
    </xf>
    <xf numFmtId="0" fontId="41" fillId="5" borderId="0" xfId="1" applyFont="1" applyFill="1" applyBorder="1" applyAlignment="1">
      <alignment vertical="center"/>
    </xf>
    <xf numFmtId="0" fontId="38" fillId="5" borderId="0" xfId="0" applyFont="1" applyFill="1" applyAlignment="1">
      <alignment vertical="center"/>
    </xf>
    <xf numFmtId="0" fontId="21" fillId="5" borderId="0" xfId="0" applyFont="1" applyFill="1" applyAlignment="1">
      <alignment vertical="center"/>
    </xf>
    <xf numFmtId="0" fontId="39" fillId="5" borderId="0" xfId="0" applyFont="1" applyFill="1" applyAlignment="1">
      <alignment horizontal="center" vertical="center"/>
    </xf>
    <xf numFmtId="0" fontId="42" fillId="5" borderId="0" xfId="0" applyFont="1" applyFill="1" applyAlignment="1">
      <alignment vertical="center"/>
    </xf>
    <xf numFmtId="0" fontId="43" fillId="5" borderId="0" xfId="1" applyFont="1" applyFill="1" applyBorder="1" applyAlignment="1">
      <alignment horizontal="center" vertical="center"/>
    </xf>
    <xf numFmtId="0" fontId="44" fillId="5" borderId="0" xfId="0" applyFont="1" applyFill="1" applyAlignment="1">
      <alignment vertical="center" wrapText="1"/>
    </xf>
    <xf numFmtId="0" fontId="45" fillId="5" borderId="0" xfId="0" applyFont="1" applyFill="1" applyAlignment="1">
      <alignment vertical="center" wrapText="1"/>
    </xf>
    <xf numFmtId="0" fontId="46" fillId="5" borderId="0" xfId="0" applyFont="1" applyFill="1" applyAlignment="1">
      <alignment horizontal="left" vertical="center" wrapText="1"/>
    </xf>
    <xf numFmtId="0" fontId="46" fillId="5" borderId="0" xfId="0" applyFont="1" applyFill="1" applyAlignment="1">
      <alignment vertical="center" wrapText="1"/>
    </xf>
    <xf numFmtId="0" fontId="39" fillId="5" borderId="0" xfId="0" applyFont="1" applyFill="1" applyAlignment="1">
      <alignment horizontal="left" vertical="center" wrapText="1"/>
    </xf>
    <xf numFmtId="0" fontId="47" fillId="5" borderId="0" xfId="0" applyFont="1" applyFill="1" applyAlignment="1">
      <alignment vertical="center" wrapText="1"/>
    </xf>
    <xf numFmtId="0" fontId="16" fillId="9" borderId="2" xfId="0" applyFont="1" applyFill="1" applyBorder="1" applyAlignment="1">
      <alignment vertical="center" wrapText="1"/>
    </xf>
    <xf numFmtId="0" fontId="62" fillId="5" borderId="0" xfId="0" applyFont="1" applyFill="1" applyAlignment="1">
      <alignment vertical="top" wrapText="1"/>
    </xf>
    <xf numFmtId="0" fontId="78" fillId="5" borderId="11" xfId="0" applyFont="1" applyFill="1" applyBorder="1" applyAlignment="1">
      <alignment wrapText="1"/>
    </xf>
    <xf numFmtId="0" fontId="78" fillId="5" borderId="17" xfId="0" applyFont="1" applyFill="1" applyBorder="1" applyAlignment="1">
      <alignment wrapText="1"/>
    </xf>
    <xf numFmtId="0" fontId="12" fillId="5" borderId="0" xfId="0" applyFont="1" applyFill="1" applyAlignment="1">
      <alignment horizontal="center" wrapText="1"/>
    </xf>
    <xf numFmtId="0" fontId="32" fillId="5" borderId="0" xfId="1" applyFont="1" applyFill="1" applyBorder="1" applyAlignment="1">
      <alignment horizontal="left" vertical="center"/>
    </xf>
    <xf numFmtId="0" fontId="32" fillId="5" borderId="0" xfId="0" applyFont="1" applyFill="1" applyAlignment="1">
      <alignment horizontal="left" vertical="center"/>
    </xf>
    <xf numFmtId="0" fontId="78" fillId="5" borderId="16" xfId="0" applyFont="1" applyFill="1" applyBorder="1" applyAlignment="1">
      <alignment wrapText="1"/>
    </xf>
    <xf numFmtId="0" fontId="78" fillId="5" borderId="16" xfId="0" applyFont="1" applyFill="1" applyBorder="1" applyAlignment="1">
      <alignment horizontal="center" wrapText="1"/>
    </xf>
    <xf numFmtId="0" fontId="8" fillId="5" borderId="0" xfId="0" applyFont="1" applyFill="1"/>
    <xf numFmtId="0" fontId="9" fillId="5" borderId="0" xfId="0" applyFont="1" applyFill="1" applyAlignment="1">
      <alignment horizontal="center" vertical="center" wrapText="1"/>
    </xf>
    <xf numFmtId="0" fontId="9" fillId="5" borderId="0" xfId="0" applyFont="1" applyFill="1" applyAlignment="1">
      <alignment vertical="center" wrapText="1"/>
    </xf>
    <xf numFmtId="0" fontId="10" fillId="5" borderId="0" xfId="1" applyFont="1" applyFill="1" applyBorder="1" applyAlignment="1">
      <alignment horizontal="center" vertical="center"/>
    </xf>
    <xf numFmtId="0" fontId="5" fillId="5" borderId="0" xfId="1" applyFill="1" applyBorder="1" applyAlignment="1">
      <alignment vertical="center"/>
    </xf>
    <xf numFmtId="0" fontId="14" fillId="5" borderId="0" xfId="0" applyFont="1" applyFill="1" applyAlignment="1">
      <alignment horizontal="center" vertical="center"/>
    </xf>
    <xf numFmtId="0" fontId="11" fillId="5" borderId="0" xfId="1" applyFont="1" applyFill="1" applyBorder="1" applyAlignment="1">
      <alignment horizontal="center" vertical="center"/>
    </xf>
    <xf numFmtId="0" fontId="13" fillId="5" borderId="0" xfId="1" applyFont="1" applyFill="1" applyBorder="1" applyAlignment="1">
      <alignment horizontal="center" vertical="center"/>
    </xf>
    <xf numFmtId="0" fontId="4" fillId="5" borderId="32" xfId="0" applyFont="1" applyFill="1" applyBorder="1"/>
    <xf numFmtId="0" fontId="4" fillId="5" borderId="0" xfId="0" applyFont="1" applyFill="1"/>
    <xf numFmtId="0" fontId="4" fillId="0" borderId="13" xfId="0" applyFont="1" applyBorder="1" applyAlignment="1">
      <alignment horizontal="left" vertical="center"/>
    </xf>
    <xf numFmtId="0" fontId="4" fillId="5" borderId="0" xfId="0" applyFont="1" applyFill="1" applyAlignment="1">
      <alignment vertical="center"/>
    </xf>
    <xf numFmtId="0" fontId="4" fillId="5" borderId="34" xfId="0" applyFont="1" applyFill="1" applyBorder="1" applyAlignment="1">
      <alignment vertical="center"/>
    </xf>
    <xf numFmtId="0" fontId="4" fillId="5" borderId="0" xfId="0" applyFont="1" applyFill="1" applyAlignment="1">
      <alignment horizontal="left" vertical="center"/>
    </xf>
    <xf numFmtId="0" fontId="4" fillId="13" borderId="37" xfId="0" applyFont="1" applyFill="1" applyBorder="1"/>
    <xf numFmtId="0" fontId="4" fillId="5" borderId="34" xfId="0" applyFont="1" applyFill="1" applyBorder="1"/>
    <xf numFmtId="0" fontId="4" fillId="13" borderId="0" xfId="0" applyFont="1" applyFill="1"/>
    <xf numFmtId="0" fontId="4" fillId="5" borderId="35" xfId="0" applyFont="1" applyFill="1" applyBorder="1"/>
    <xf numFmtId="0" fontId="4" fillId="5" borderId="35" xfId="0" applyFont="1" applyFill="1" applyBorder="1" applyAlignment="1">
      <alignment vertical="center"/>
    </xf>
    <xf numFmtId="0" fontId="4" fillId="5" borderId="36" xfId="0" applyFont="1" applyFill="1" applyBorder="1"/>
    <xf numFmtId="0" fontId="4" fillId="5" borderId="37" xfId="0" applyFont="1" applyFill="1" applyBorder="1"/>
    <xf numFmtId="0" fontId="4" fillId="0" borderId="0" xfId="0" applyFont="1"/>
    <xf numFmtId="0" fontId="4" fillId="5" borderId="31" xfId="0" applyFont="1" applyFill="1" applyBorder="1"/>
    <xf numFmtId="0" fontId="4" fillId="5" borderId="33" xfId="0" applyFont="1" applyFill="1" applyBorder="1"/>
    <xf numFmtId="0" fontId="4" fillId="5" borderId="0" xfId="0" applyFont="1" applyFill="1" applyAlignment="1">
      <alignment horizontal="center"/>
    </xf>
    <xf numFmtId="0" fontId="4" fillId="5" borderId="38" xfId="0" applyFont="1" applyFill="1" applyBorder="1"/>
    <xf numFmtId="0" fontId="4" fillId="13" borderId="0" xfId="0" applyFont="1" applyFill="1" applyAlignment="1">
      <alignment vertical="center"/>
    </xf>
    <xf numFmtId="0" fontId="4" fillId="5" borderId="0" xfId="0" applyFont="1" applyFill="1" applyAlignment="1">
      <alignment horizontal="center" vertical="center"/>
    </xf>
    <xf numFmtId="0" fontId="4" fillId="3" borderId="0" xfId="0" applyFont="1" applyFill="1"/>
    <xf numFmtId="0" fontId="4" fillId="5" borderId="119" xfId="0" applyFont="1" applyFill="1" applyBorder="1"/>
    <xf numFmtId="0" fontId="4" fillId="5" borderId="50" xfId="0" applyFont="1" applyFill="1" applyBorder="1" applyAlignment="1">
      <alignment horizontal="center"/>
    </xf>
    <xf numFmtId="0" fontId="4" fillId="0" borderId="11" xfId="0" applyFont="1" applyBorder="1" applyProtection="1">
      <protection locked="0"/>
    </xf>
    <xf numFmtId="0" fontId="4" fillId="0" borderId="16" xfId="0" applyFont="1" applyBorder="1" applyAlignment="1" applyProtection="1">
      <alignment horizontal="center"/>
      <protection locked="0"/>
    </xf>
    <xf numFmtId="0" fontId="4" fillId="0" borderId="16" xfId="0" applyFont="1" applyBorder="1" applyProtection="1">
      <protection locked="0"/>
    </xf>
    <xf numFmtId="0" fontId="4" fillId="0" borderId="17" xfId="0" applyFont="1" applyBorder="1" applyProtection="1">
      <protection locked="0"/>
    </xf>
    <xf numFmtId="0" fontId="4" fillId="0" borderId="66" xfId="0" applyFont="1" applyBorder="1" applyAlignment="1">
      <alignment horizontal="left" vertical="center"/>
    </xf>
    <xf numFmtId="1" fontId="4" fillId="4" borderId="28" xfId="0" applyNumberFormat="1" applyFont="1" applyFill="1" applyBorder="1" applyAlignment="1">
      <alignment horizontal="center" vertical="center"/>
    </xf>
    <xf numFmtId="0" fontId="4" fillId="0" borderId="14" xfId="0" applyFont="1" applyBorder="1" applyProtection="1">
      <protection locked="0"/>
    </xf>
    <xf numFmtId="0" fontId="4" fillId="0" borderId="9" xfId="0" applyFont="1" applyBorder="1" applyAlignment="1" applyProtection="1">
      <alignment horizontal="center"/>
      <protection locked="0"/>
    </xf>
    <xf numFmtId="0" fontId="4" fillId="0" borderId="9" xfId="0" applyFont="1" applyBorder="1" applyProtection="1">
      <protection locked="0"/>
    </xf>
    <xf numFmtId="0" fontId="4" fillId="0" borderId="15" xfId="0" applyFont="1" applyBorder="1" applyProtection="1">
      <protection locked="0"/>
    </xf>
    <xf numFmtId="0" fontId="4" fillId="22" borderId="9" xfId="0" applyFont="1" applyFill="1" applyBorder="1" applyAlignment="1">
      <alignment vertical="center"/>
    </xf>
    <xf numFmtId="0" fontId="4" fillId="0" borderId="0" xfId="0" applyFont="1" applyAlignment="1">
      <alignment horizontal="center"/>
    </xf>
    <xf numFmtId="0" fontId="4" fillId="0" borderId="14" xfId="0" applyFont="1" applyBorder="1" applyAlignment="1">
      <alignment vertical="center"/>
    </xf>
    <xf numFmtId="0" fontId="4" fillId="4" borderId="29" xfId="0" applyFont="1" applyFill="1" applyBorder="1" applyAlignment="1">
      <alignment horizontal="center" vertical="center"/>
    </xf>
    <xf numFmtId="1" fontId="4" fillId="4" borderId="48" xfId="0" applyNumberFormat="1" applyFont="1" applyFill="1" applyBorder="1" applyAlignment="1">
      <alignment horizontal="center" vertical="center"/>
    </xf>
    <xf numFmtId="0" fontId="4" fillId="22" borderId="14" xfId="0" applyFont="1" applyFill="1" applyBorder="1" applyAlignment="1">
      <alignment vertical="center"/>
    </xf>
    <xf numFmtId="1" fontId="4" fillId="22" borderId="9" xfId="0" applyNumberFormat="1" applyFont="1" applyFill="1" applyBorder="1" applyAlignment="1">
      <alignment horizontal="center" vertical="center"/>
    </xf>
    <xf numFmtId="0" fontId="4" fillId="22" borderId="15" xfId="0" applyFont="1" applyFill="1" applyBorder="1" applyAlignment="1">
      <alignment vertical="center"/>
    </xf>
    <xf numFmtId="0" fontId="4" fillId="0" borderId="13" xfId="0" applyFont="1" applyBorder="1" applyProtection="1">
      <protection locked="0"/>
    </xf>
    <xf numFmtId="0" fontId="4" fillId="0" borderId="18" xfId="0" applyFont="1" applyBorder="1" applyAlignment="1" applyProtection="1">
      <alignment horizontal="center"/>
      <protection locked="0"/>
    </xf>
    <xf numFmtId="0" fontId="4" fillId="0" borderId="18" xfId="0" applyFont="1" applyBorder="1" applyProtection="1">
      <protection locked="0"/>
    </xf>
    <xf numFmtId="0" fontId="4" fillId="0" borderId="12" xfId="0" applyFont="1" applyBorder="1" applyProtection="1">
      <protection locked="0"/>
    </xf>
    <xf numFmtId="0" fontId="4" fillId="0" borderId="54" xfId="0" applyFont="1" applyBorder="1" applyProtection="1">
      <protection locked="0"/>
    </xf>
    <xf numFmtId="0" fontId="4" fillId="0" borderId="19" xfId="0" applyFont="1" applyBorder="1" applyProtection="1">
      <protection locked="0"/>
    </xf>
    <xf numFmtId="1" fontId="4" fillId="4" borderId="133" xfId="0" applyNumberFormat="1" applyFont="1" applyFill="1" applyBorder="1" applyAlignment="1">
      <alignment horizontal="center" vertical="center"/>
    </xf>
    <xf numFmtId="0" fontId="4" fillId="22" borderId="13" xfId="0" applyFont="1" applyFill="1" applyBorder="1" applyAlignment="1">
      <alignment vertical="center"/>
    </xf>
    <xf numFmtId="0" fontId="4" fillId="22" borderId="18" xfId="0" applyFont="1" applyFill="1" applyBorder="1" applyAlignment="1">
      <alignment vertical="center"/>
    </xf>
    <xf numFmtId="1" fontId="4" fillId="22" borderId="18" xfId="0" applyNumberFormat="1" applyFont="1" applyFill="1" applyBorder="1" applyAlignment="1">
      <alignment horizontal="center" vertical="center"/>
    </xf>
    <xf numFmtId="0" fontId="4" fillId="22" borderId="19" xfId="0" applyFont="1" applyFill="1" applyBorder="1" applyAlignment="1">
      <alignment vertical="center"/>
    </xf>
    <xf numFmtId="1" fontId="4" fillId="5" borderId="0" xfId="0" applyNumberFormat="1" applyFont="1" applyFill="1" applyAlignment="1">
      <alignment horizontal="center" vertical="center"/>
    </xf>
    <xf numFmtId="0" fontId="4" fillId="13" borderId="34" xfId="0" applyFont="1" applyFill="1" applyBorder="1"/>
    <xf numFmtId="0" fontId="4" fillId="13" borderId="35" xfId="0" applyFont="1" applyFill="1" applyBorder="1"/>
    <xf numFmtId="0" fontId="4" fillId="0" borderId="11" xfId="0" applyFont="1" applyBorder="1" applyAlignment="1">
      <alignment horizontal="left" vertical="center"/>
    </xf>
    <xf numFmtId="1" fontId="4" fillId="4" borderId="42" xfId="0" applyNumberFormat="1" applyFont="1" applyFill="1" applyBorder="1" applyAlignment="1">
      <alignment horizontal="center" vertical="center"/>
    </xf>
    <xf numFmtId="0" fontId="4" fillId="0" borderId="14" xfId="0" applyFont="1" applyBorder="1" applyAlignment="1">
      <alignment horizontal="left" vertical="center"/>
    </xf>
    <xf numFmtId="0" fontId="4" fillId="4" borderId="40" xfId="0" applyFont="1" applyFill="1" applyBorder="1" applyAlignment="1">
      <alignment horizontal="center" vertical="center"/>
    </xf>
    <xf numFmtId="0" fontId="4" fillId="4" borderId="67" xfId="0" applyFont="1" applyFill="1" applyBorder="1" applyAlignment="1">
      <alignment horizontal="center" vertical="center"/>
    </xf>
    <xf numFmtId="0" fontId="4" fillId="5" borderId="39" xfId="0" applyFont="1" applyFill="1" applyBorder="1" applyAlignment="1">
      <alignment horizontal="center" vertical="center"/>
    </xf>
    <xf numFmtId="0" fontId="4" fillId="0" borderId="22" xfId="0" applyFont="1" applyBorder="1"/>
    <xf numFmtId="0" fontId="4" fillId="5" borderId="0" xfId="0" applyFont="1" applyFill="1" applyAlignment="1">
      <alignment horizontal="left"/>
    </xf>
    <xf numFmtId="0" fontId="4" fillId="4" borderId="51" xfId="0" applyFont="1" applyFill="1" applyBorder="1"/>
    <xf numFmtId="0" fontId="4" fillId="4" borderId="6" xfId="0" applyFont="1" applyFill="1" applyBorder="1"/>
    <xf numFmtId="0" fontId="4" fillId="22" borderId="14" xfId="0" applyFont="1" applyFill="1" applyBorder="1" applyAlignment="1">
      <alignment horizontal="left" vertical="center"/>
    </xf>
    <xf numFmtId="0" fontId="4" fillId="9" borderId="51" xfId="0" applyFont="1" applyFill="1" applyBorder="1"/>
    <xf numFmtId="0" fontId="4" fillId="9" borderId="6" xfId="0" applyFont="1" applyFill="1" applyBorder="1"/>
    <xf numFmtId="0" fontId="4" fillId="5" borderId="0" xfId="0" applyFont="1" applyFill="1" applyAlignment="1">
      <alignment vertical="center" wrapText="1"/>
    </xf>
    <xf numFmtId="0" fontId="4" fillId="5" borderId="37" xfId="0" applyFont="1" applyFill="1" applyBorder="1" applyAlignment="1">
      <alignment vertical="center" wrapText="1"/>
    </xf>
    <xf numFmtId="0" fontId="4" fillId="0" borderId="16" xfId="0" applyFont="1" applyBorder="1" applyAlignment="1">
      <alignment horizontal="left" vertical="center"/>
    </xf>
    <xf numFmtId="0" fontId="4" fillId="0" borderId="16" xfId="0" applyFont="1" applyBorder="1" applyAlignment="1">
      <alignment horizontal="center" vertical="center"/>
    </xf>
    <xf numFmtId="164" fontId="4" fillId="0" borderId="18" xfId="0" applyNumberFormat="1" applyFont="1" applyBorder="1" applyAlignment="1">
      <alignment horizontal="center" vertical="center"/>
    </xf>
    <xf numFmtId="0" fontId="4" fillId="4" borderId="150" xfId="0" applyFont="1" applyFill="1" applyBorder="1" applyAlignment="1">
      <alignment horizontal="center"/>
    </xf>
    <xf numFmtId="0" fontId="4" fillId="0" borderId="16" xfId="0" applyFont="1" applyBorder="1" applyAlignment="1" applyProtection="1">
      <alignment horizontal="center" vertical="center"/>
      <protection locked="0"/>
    </xf>
    <xf numFmtId="0" fontId="4" fillId="4" borderId="17" xfId="0" applyFont="1" applyFill="1" applyBorder="1" applyAlignment="1">
      <alignment horizontal="center" vertical="center"/>
    </xf>
    <xf numFmtId="0" fontId="4" fillId="0" borderId="9" xfId="0" applyFont="1" applyBorder="1" applyAlignment="1" applyProtection="1">
      <alignment horizontal="center" vertical="center"/>
      <protection locked="0"/>
    </xf>
    <xf numFmtId="0" fontId="4" fillId="4" borderId="15" xfId="0" applyFont="1" applyFill="1" applyBorder="1" applyAlignment="1">
      <alignment horizontal="center" vertical="center"/>
    </xf>
    <xf numFmtId="0" fontId="4" fillId="0" borderId="14"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4" borderId="19" xfId="0" applyFont="1" applyFill="1" applyBorder="1" applyAlignment="1">
      <alignment horizontal="center" vertical="center"/>
    </xf>
    <xf numFmtId="0" fontId="4" fillId="13" borderId="72" xfId="0" applyFont="1" applyFill="1" applyBorder="1"/>
    <xf numFmtId="0" fontId="4" fillId="13" borderId="151" xfId="0" applyFont="1" applyFill="1" applyBorder="1" applyAlignment="1">
      <alignment horizontal="left" vertical="center"/>
    </xf>
    <xf numFmtId="0" fontId="4" fillId="13" borderId="72" xfId="0" applyFont="1" applyFill="1" applyBorder="1" applyAlignment="1">
      <alignment horizontal="center" vertical="center"/>
    </xf>
    <xf numFmtId="0" fontId="4" fillId="5" borderId="119" xfId="0" applyFont="1" applyFill="1" applyBorder="1" applyAlignment="1">
      <alignment horizontal="center" vertical="center"/>
    </xf>
    <xf numFmtId="0" fontId="4" fillId="4" borderId="157" xfId="0" applyFont="1" applyFill="1" applyBorder="1" applyAlignment="1">
      <alignment horizontal="center"/>
    </xf>
    <xf numFmtId="0" fontId="4" fillId="0" borderId="70" xfId="0" applyFont="1" applyBorder="1" applyAlignment="1">
      <alignment horizontal="left" vertical="center"/>
    </xf>
    <xf numFmtId="0" fontId="4" fillId="0" borderId="68" xfId="0" applyFont="1" applyBorder="1" applyAlignment="1" applyProtection="1">
      <alignment horizontal="center" vertical="center"/>
      <protection locked="0"/>
    </xf>
    <xf numFmtId="0" fontId="4" fillId="4" borderId="71" xfId="0" applyFont="1" applyFill="1" applyBorder="1" applyAlignment="1">
      <alignment horizontal="center" vertical="center"/>
    </xf>
    <xf numFmtId="0" fontId="4" fillId="0" borderId="92" xfId="0" applyFont="1" applyBorder="1" applyAlignment="1" applyProtection="1">
      <alignment horizontal="center" vertical="center"/>
      <protection locked="0"/>
    </xf>
    <xf numFmtId="0" fontId="4" fillId="0" borderId="108" xfId="0" applyFont="1" applyBorder="1" applyAlignment="1" applyProtection="1">
      <alignment horizontal="center" vertical="center"/>
      <protection locked="0"/>
    </xf>
    <xf numFmtId="0" fontId="4" fillId="0" borderId="107" xfId="0" applyFont="1" applyBorder="1" applyAlignment="1" applyProtection="1">
      <alignment horizontal="center" vertical="center"/>
      <protection locked="0"/>
    </xf>
    <xf numFmtId="0" fontId="4" fillId="4" borderId="47" xfId="0" applyFont="1" applyFill="1" applyBorder="1" applyAlignment="1">
      <alignment horizontal="center" vertical="center"/>
    </xf>
    <xf numFmtId="0" fontId="4" fillId="5" borderId="34" xfId="0" applyFont="1" applyFill="1" applyBorder="1" applyAlignment="1">
      <alignment horizontal="left"/>
    </xf>
    <xf numFmtId="0" fontId="4" fillId="5" borderId="35" xfId="0" applyFont="1" applyFill="1" applyBorder="1" applyAlignment="1">
      <alignment horizontal="left" vertical="center"/>
    </xf>
    <xf numFmtId="0" fontId="4" fillId="5" borderId="0" xfId="0" applyFont="1" applyFill="1" applyAlignment="1">
      <alignment vertical="top" wrapText="1"/>
    </xf>
    <xf numFmtId="1" fontId="19" fillId="3" borderId="16" xfId="0" applyNumberFormat="1" applyFont="1" applyFill="1" applyBorder="1" applyAlignment="1" applyProtection="1">
      <alignment horizontal="center" vertical="center"/>
      <protection locked="0"/>
    </xf>
    <xf numFmtId="0" fontId="4" fillId="0" borderId="178" xfId="0" applyFont="1" applyBorder="1" applyAlignment="1">
      <alignment horizontal="left" vertical="center"/>
    </xf>
    <xf numFmtId="1" fontId="19" fillId="0" borderId="179" xfId="0" applyNumberFormat="1" applyFont="1" applyBorder="1" applyAlignment="1" applyProtection="1">
      <alignment horizontal="center" vertical="center"/>
      <protection locked="0"/>
    </xf>
    <xf numFmtId="0" fontId="20" fillId="7" borderId="180" xfId="0" applyFont="1" applyFill="1" applyBorder="1" applyAlignment="1">
      <alignment horizontal="left" vertical="center"/>
    </xf>
    <xf numFmtId="0" fontId="4" fillId="4" borderId="181" xfId="0" applyFont="1" applyFill="1" applyBorder="1" applyAlignment="1">
      <alignment horizontal="center" vertical="center"/>
    </xf>
    <xf numFmtId="0" fontId="4" fillId="13" borderId="182" xfId="0" applyFont="1" applyFill="1" applyBorder="1"/>
    <xf numFmtId="1" fontId="19" fillId="3" borderId="179" xfId="0" applyNumberFormat="1" applyFont="1" applyFill="1" applyBorder="1" applyAlignment="1" applyProtection="1">
      <alignment horizontal="center" vertical="center"/>
      <protection locked="0"/>
    </xf>
    <xf numFmtId="0" fontId="4" fillId="3" borderId="182" xfId="0" applyFont="1" applyFill="1" applyBorder="1"/>
    <xf numFmtId="0" fontId="20" fillId="7" borderId="10" xfId="0" applyFont="1" applyFill="1" applyBorder="1" applyAlignment="1">
      <alignment horizontal="left" vertical="center"/>
    </xf>
    <xf numFmtId="0" fontId="20" fillId="7" borderId="184" xfId="0" applyFont="1" applyFill="1" applyBorder="1" applyAlignment="1">
      <alignment horizontal="left" vertical="center"/>
    </xf>
    <xf numFmtId="0" fontId="4" fillId="4" borderId="185" xfId="0" applyFont="1" applyFill="1" applyBorder="1" applyAlignment="1">
      <alignment horizontal="center" vertical="center"/>
    </xf>
    <xf numFmtId="0" fontId="4" fillId="4" borderId="186" xfId="0" applyFont="1" applyFill="1" applyBorder="1" applyAlignment="1">
      <alignment horizontal="center" vertical="center"/>
    </xf>
    <xf numFmtId="0" fontId="4" fillId="5" borderId="188" xfId="0" applyFont="1" applyFill="1" applyBorder="1"/>
    <xf numFmtId="0" fontId="4" fillId="5" borderId="187" xfId="0" applyFont="1" applyFill="1" applyBorder="1"/>
    <xf numFmtId="0" fontId="4" fillId="5" borderId="189" xfId="0" applyFont="1" applyFill="1" applyBorder="1"/>
    <xf numFmtId="0" fontId="4" fillId="5" borderId="182" xfId="0" applyFont="1" applyFill="1" applyBorder="1"/>
    <xf numFmtId="0" fontId="4" fillId="3" borderId="189" xfId="0" applyFont="1" applyFill="1" applyBorder="1"/>
    <xf numFmtId="0" fontId="4" fillId="3" borderId="188" xfId="0" applyFont="1" applyFill="1" applyBorder="1"/>
    <xf numFmtId="0" fontId="4" fillId="3" borderId="191" xfId="0" applyFont="1" applyFill="1" applyBorder="1"/>
    <xf numFmtId="0" fontId="4" fillId="3" borderId="187" xfId="0" applyFont="1" applyFill="1" applyBorder="1"/>
    <xf numFmtId="0" fontId="18" fillId="17" borderId="193" xfId="0" applyFont="1" applyFill="1" applyBorder="1" applyAlignment="1">
      <alignment vertical="center" wrapText="1"/>
    </xf>
    <xf numFmtId="0" fontId="18" fillId="17" borderId="194" xfId="0" applyFont="1" applyFill="1" applyBorder="1" applyAlignment="1">
      <alignment horizontal="center" vertical="center"/>
    </xf>
    <xf numFmtId="0" fontId="18" fillId="17" borderId="194" xfId="0" applyFont="1" applyFill="1" applyBorder="1" applyAlignment="1">
      <alignment vertical="center"/>
    </xf>
    <xf numFmtId="0" fontId="18" fillId="17" borderId="194" xfId="0" applyFont="1" applyFill="1" applyBorder="1" applyAlignment="1">
      <alignment vertical="center" wrapText="1"/>
    </xf>
    <xf numFmtId="0" fontId="18" fillId="17" borderId="183" xfId="0" applyFont="1" applyFill="1" applyBorder="1" applyAlignment="1">
      <alignment vertical="center" wrapText="1"/>
    </xf>
    <xf numFmtId="0" fontId="4" fillId="3" borderId="192" xfId="0" applyFont="1" applyFill="1" applyBorder="1"/>
    <xf numFmtId="0" fontId="4" fillId="5" borderId="196" xfId="0" applyFont="1" applyFill="1" applyBorder="1"/>
    <xf numFmtId="0" fontId="4" fillId="5" borderId="197" xfId="0" applyFont="1" applyFill="1" applyBorder="1"/>
    <xf numFmtId="1" fontId="19" fillId="3" borderId="198" xfId="0" applyNumberFormat="1" applyFont="1" applyFill="1" applyBorder="1" applyAlignment="1" applyProtection="1">
      <alignment horizontal="center" vertical="center"/>
      <protection locked="0"/>
    </xf>
    <xf numFmtId="1" fontId="19" fillId="3" borderId="180" xfId="0" applyNumberFormat="1" applyFont="1" applyFill="1" applyBorder="1" applyAlignment="1" applyProtection="1">
      <alignment horizontal="center" vertical="center"/>
      <protection locked="0"/>
    </xf>
    <xf numFmtId="0" fontId="4" fillId="3" borderId="199" xfId="0" applyFont="1" applyFill="1" applyBorder="1" applyAlignment="1">
      <alignment horizontal="left" vertical="center"/>
    </xf>
    <xf numFmtId="0" fontId="4" fillId="3" borderId="200" xfId="0" applyFont="1" applyFill="1" applyBorder="1" applyAlignment="1">
      <alignment horizontal="left" vertical="center"/>
    </xf>
    <xf numFmtId="1" fontId="19" fillId="3" borderId="201" xfId="0" applyNumberFormat="1" applyFont="1" applyFill="1" applyBorder="1" applyAlignment="1" applyProtection="1">
      <alignment horizontal="center" vertical="center"/>
      <protection locked="0"/>
    </xf>
    <xf numFmtId="1" fontId="19" fillId="3" borderId="202" xfId="0" applyNumberFormat="1" applyFont="1" applyFill="1" applyBorder="1" applyAlignment="1" applyProtection="1">
      <alignment horizontal="center" vertical="center"/>
      <protection locked="0"/>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4" fillId="3" borderId="0" xfId="0" applyFont="1" applyFill="1" applyAlignment="1">
      <alignment vertical="center" wrapText="1"/>
    </xf>
    <xf numFmtId="0" fontId="69" fillId="3" borderId="0" xfId="0" applyFont="1" applyFill="1" applyAlignment="1">
      <alignment vertical="center"/>
    </xf>
    <xf numFmtId="0" fontId="7" fillId="3" borderId="0" xfId="0" applyFont="1" applyFill="1"/>
    <xf numFmtId="0" fontId="69" fillId="3" borderId="192" xfId="0" applyFont="1" applyFill="1" applyBorder="1" applyAlignment="1">
      <alignment vertical="center"/>
    </xf>
    <xf numFmtId="0" fontId="7" fillId="5" borderId="0" xfId="0" applyFont="1" applyFill="1"/>
    <xf numFmtId="0" fontId="4" fillId="2" borderId="0" xfId="0" applyFont="1" applyFill="1"/>
    <xf numFmtId="0" fontId="4" fillId="2" borderId="0" xfId="0" applyFont="1" applyFill="1" applyAlignment="1">
      <alignment vertical="center"/>
    </xf>
    <xf numFmtId="0" fontId="4" fillId="2" borderId="0" xfId="0" applyFont="1" applyFill="1" applyAlignment="1">
      <alignment horizontal="left" vertical="center"/>
    </xf>
    <xf numFmtId="0" fontId="4" fillId="2" borderId="32" xfId="0" applyFont="1" applyFill="1" applyBorder="1" applyAlignment="1">
      <alignment vertical="center"/>
    </xf>
    <xf numFmtId="0" fontId="18" fillId="2" borderId="16" xfId="0" applyFont="1" applyFill="1" applyBorder="1" applyAlignment="1">
      <alignment horizontal="center" vertical="center"/>
    </xf>
    <xf numFmtId="0" fontId="18" fillId="2" borderId="11" xfId="0"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4" fillId="2" borderId="18" xfId="0" applyFont="1" applyFill="1" applyBorder="1" applyAlignment="1">
      <alignment horizontal="center" vertical="center"/>
    </xf>
    <xf numFmtId="0" fontId="4" fillId="2" borderId="13"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12" xfId="0" applyFont="1" applyFill="1" applyBorder="1" applyAlignment="1">
      <alignment horizontal="center" vertical="center"/>
    </xf>
    <xf numFmtId="0" fontId="4" fillId="2" borderId="12" xfId="0" applyFont="1" applyFill="1" applyBorder="1" applyAlignment="1">
      <alignment horizontal="left" vertical="center"/>
    </xf>
    <xf numFmtId="0" fontId="4" fillId="2" borderId="36" xfId="0" applyFont="1" applyFill="1" applyBorder="1"/>
    <xf numFmtId="0" fontId="4" fillId="2" borderId="37" xfId="0" applyFont="1" applyFill="1" applyBorder="1"/>
    <xf numFmtId="0" fontId="4" fillId="2" borderId="37" xfId="0" applyFont="1" applyFill="1" applyBorder="1" applyAlignment="1">
      <alignment vertical="center"/>
    </xf>
    <xf numFmtId="0" fontId="20" fillId="2" borderId="37" xfId="0" applyFont="1" applyFill="1" applyBorder="1" applyAlignment="1">
      <alignment horizontal="left"/>
    </xf>
    <xf numFmtId="0" fontId="4" fillId="2" borderId="38" xfId="0" applyFont="1" applyFill="1" applyBorder="1" applyAlignment="1">
      <alignment vertical="center"/>
    </xf>
    <xf numFmtId="0" fontId="4" fillId="2" borderId="35" xfId="0" applyFont="1" applyFill="1" applyBorder="1" applyAlignment="1">
      <alignment vertical="center"/>
    </xf>
    <xf numFmtId="0" fontId="4" fillId="2" borderId="34" xfId="0" applyFont="1" applyFill="1" applyBorder="1" applyAlignment="1">
      <alignment vertical="center"/>
    </xf>
    <xf numFmtId="0" fontId="4" fillId="2" borderId="31" xfId="0" applyFont="1" applyFill="1" applyBorder="1" applyAlignment="1">
      <alignment vertical="center"/>
    </xf>
    <xf numFmtId="0" fontId="27" fillId="2" borderId="32" xfId="0" applyFont="1" applyFill="1" applyBorder="1"/>
    <xf numFmtId="0" fontId="4" fillId="2" borderId="33" xfId="0" applyFont="1" applyFill="1" applyBorder="1" applyAlignment="1">
      <alignment vertical="center"/>
    </xf>
    <xf numFmtId="0" fontId="14" fillId="2" borderId="50" xfId="0" applyFont="1" applyFill="1" applyBorder="1" applyAlignment="1">
      <alignment horizontal="center"/>
    </xf>
    <xf numFmtId="0" fontId="4" fillId="2" borderId="34" xfId="0" applyFont="1" applyFill="1" applyBorder="1"/>
    <xf numFmtId="0" fontId="4" fillId="2" borderId="35" xfId="0" applyFont="1" applyFill="1" applyBorder="1"/>
    <xf numFmtId="0" fontId="18" fillId="2" borderId="0" xfId="0" applyFont="1" applyFill="1" applyAlignment="1">
      <alignment horizontal="right" vertical="center"/>
    </xf>
    <xf numFmtId="0" fontId="4" fillId="2" borderId="0" xfId="0" applyFont="1" applyFill="1" applyAlignment="1">
      <alignment horizontal="center" vertical="center"/>
    </xf>
    <xf numFmtId="0" fontId="4" fillId="2" borderId="31" xfId="0" applyFont="1" applyFill="1" applyBorder="1"/>
    <xf numFmtId="0" fontId="4" fillId="2" borderId="33" xfId="0" applyFont="1" applyFill="1" applyBorder="1"/>
    <xf numFmtId="0" fontId="18" fillId="2" borderId="37" xfId="0" applyFont="1" applyFill="1" applyBorder="1"/>
    <xf numFmtId="0" fontId="4" fillId="2" borderId="38" xfId="0" applyFont="1" applyFill="1" applyBorder="1"/>
    <xf numFmtId="0" fontId="18" fillId="2" borderId="32" xfId="0" applyFont="1" applyFill="1" applyBorder="1"/>
    <xf numFmtId="0" fontId="4" fillId="2" borderId="32" xfId="0" applyFont="1" applyFill="1" applyBorder="1"/>
    <xf numFmtId="0" fontId="18" fillId="2" borderId="0" xfId="0" applyFont="1" applyFill="1" applyAlignment="1">
      <alignment horizontal="left" vertical="center"/>
    </xf>
    <xf numFmtId="0" fontId="14" fillId="2" borderId="51" xfId="0" applyFont="1" applyFill="1" applyBorder="1" applyAlignment="1">
      <alignment horizontal="center"/>
    </xf>
    <xf numFmtId="0" fontId="33" fillId="2" borderId="0" xfId="0" applyFont="1" applyFill="1" applyAlignment="1">
      <alignment horizontal="center" wrapText="1"/>
    </xf>
    <xf numFmtId="0" fontId="18" fillId="2" borderId="0" xfId="0" applyFont="1" applyFill="1"/>
    <xf numFmtId="165" fontId="19" fillId="5" borderId="29" xfId="0" applyNumberFormat="1" applyFont="1" applyFill="1" applyBorder="1" applyAlignment="1" applyProtection="1">
      <alignment horizontal="left" vertical="center" wrapText="1"/>
      <protection locked="0"/>
    </xf>
    <xf numFmtId="0" fontId="19" fillId="5" borderId="30" xfId="0" applyFont="1" applyFill="1" applyBorder="1" applyAlignment="1" applyProtection="1">
      <alignment horizontal="left" vertical="center" wrapText="1"/>
      <protection locked="0"/>
    </xf>
    <xf numFmtId="0" fontId="4" fillId="5" borderId="25"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center"/>
      <protection locked="0"/>
    </xf>
    <xf numFmtId="14" fontId="4" fillId="5" borderId="22" xfId="0" applyNumberFormat="1" applyFont="1" applyFill="1" applyBorder="1" applyAlignment="1" applyProtection="1">
      <alignment horizontal="center" vertical="center"/>
      <protection locked="0"/>
    </xf>
    <xf numFmtId="0" fontId="4" fillId="5" borderId="22" xfId="0" applyFont="1" applyFill="1" applyBorder="1" applyAlignment="1" applyProtection="1">
      <alignment horizontal="center" vertical="center"/>
      <protection locked="0"/>
    </xf>
    <xf numFmtId="0" fontId="4" fillId="5" borderId="22"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18" fillId="31" borderId="28" xfId="0" applyFont="1" applyFill="1" applyBorder="1" applyAlignment="1">
      <alignment horizontal="right" vertical="center"/>
    </xf>
    <xf numFmtId="0" fontId="18" fillId="31" borderId="48" xfId="0" applyFont="1" applyFill="1" applyBorder="1" applyAlignment="1">
      <alignment horizontal="right" vertical="center"/>
    </xf>
    <xf numFmtId="0" fontId="18" fillId="31" borderId="29" xfId="0" applyFont="1" applyFill="1" applyBorder="1" applyAlignment="1">
      <alignment horizontal="right" vertical="center"/>
    </xf>
    <xf numFmtId="0" fontId="18" fillId="31" borderId="30" xfId="0" applyFont="1" applyFill="1" applyBorder="1" applyAlignment="1">
      <alignment horizontal="right" vertical="center"/>
    </xf>
    <xf numFmtId="0" fontId="4" fillId="2" borderId="204" xfId="0" applyFont="1" applyFill="1" applyBorder="1"/>
    <xf numFmtId="0" fontId="4" fillId="2" borderId="209" xfId="0" applyFont="1" applyFill="1" applyBorder="1" applyAlignment="1">
      <alignment vertical="center"/>
    </xf>
    <xf numFmtId="0" fontId="4" fillId="2" borderId="207" xfId="0" applyFont="1" applyFill="1" applyBorder="1" applyAlignment="1">
      <alignment vertical="center"/>
    </xf>
    <xf numFmtId="0" fontId="4" fillId="2" borderId="204" xfId="0" applyFont="1" applyFill="1" applyBorder="1" applyAlignment="1">
      <alignment vertical="center"/>
    </xf>
    <xf numFmtId="0" fontId="18" fillId="31" borderId="213" xfId="0" applyFont="1" applyFill="1" applyBorder="1" applyAlignment="1">
      <alignment horizontal="right" vertical="center"/>
    </xf>
    <xf numFmtId="0" fontId="4" fillId="5" borderId="214" xfId="0" applyFont="1" applyFill="1" applyBorder="1" applyAlignment="1" applyProtection="1">
      <alignment horizontal="center" vertical="center"/>
      <protection locked="0"/>
    </xf>
    <xf numFmtId="0" fontId="16" fillId="0" borderId="217" xfId="0" applyFont="1" applyBorder="1" applyAlignment="1">
      <alignment horizontal="left" vertical="center"/>
    </xf>
    <xf numFmtId="0" fontId="36" fillId="4" borderId="7" xfId="0" applyFont="1" applyFill="1" applyBorder="1" applyAlignment="1">
      <alignment horizontal="right" vertical="center" wrapText="1"/>
    </xf>
    <xf numFmtId="1" fontId="36" fillId="4" borderId="22" xfId="0" applyNumberFormat="1" applyFont="1" applyFill="1" applyBorder="1" applyAlignment="1">
      <alignment horizontal="center" vertical="center" wrapText="1"/>
    </xf>
    <xf numFmtId="0" fontId="0" fillId="2" borderId="0" xfId="0" applyFill="1"/>
    <xf numFmtId="0" fontId="0" fillId="2" borderId="37" xfId="0" applyFill="1" applyBorder="1"/>
    <xf numFmtId="0" fontId="0" fillId="2" borderId="0" xfId="0" applyFill="1" applyAlignment="1">
      <alignment vertical="center"/>
    </xf>
    <xf numFmtId="0" fontId="0" fillId="2" borderId="34" xfId="0" applyFill="1" applyBorder="1"/>
    <xf numFmtId="0" fontId="0" fillId="2" borderId="34" xfId="0" applyFill="1" applyBorder="1" applyAlignment="1">
      <alignment vertical="center"/>
    </xf>
    <xf numFmtId="0" fontId="19" fillId="2" borderId="32" xfId="0" applyFont="1" applyFill="1" applyBorder="1" applyAlignment="1">
      <alignment horizontal="left" vertical="center" indent="2"/>
    </xf>
    <xf numFmtId="0" fontId="16" fillId="2" borderId="0" xfId="0" applyFont="1" applyFill="1" applyAlignment="1">
      <alignment horizontal="left"/>
    </xf>
    <xf numFmtId="0" fontId="93" fillId="6" borderId="79" xfId="1" applyFont="1" applyFill="1" applyBorder="1" applyAlignment="1" applyProtection="1">
      <alignment horizontal="center" vertical="center"/>
    </xf>
    <xf numFmtId="0" fontId="0" fillId="2" borderId="32" xfId="0" applyFill="1" applyBorder="1"/>
    <xf numFmtId="0" fontId="80" fillId="2" borderId="79" xfId="1" applyFont="1" applyFill="1" applyBorder="1" applyAlignment="1" applyProtection="1">
      <alignment horizontal="center" vertical="center"/>
    </xf>
    <xf numFmtId="0" fontId="80" fillId="2" borderId="80" xfId="1" applyFont="1" applyFill="1" applyBorder="1" applyAlignment="1" applyProtection="1">
      <alignment horizontal="center" vertical="center"/>
    </xf>
    <xf numFmtId="0" fontId="80" fillId="6" borderId="79" xfId="1"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164" fontId="4" fillId="0" borderId="18" xfId="2" applyNumberFormat="1" applyFont="1" applyFill="1" applyBorder="1" applyAlignment="1">
      <alignment horizontal="center" vertical="center"/>
    </xf>
    <xf numFmtId="0" fontId="44" fillId="27" borderId="11" xfId="0" applyFont="1" applyFill="1" applyBorder="1" applyAlignment="1">
      <alignment horizontal="center" vertical="center" wrapText="1"/>
    </xf>
    <xf numFmtId="0" fontId="44" fillId="27" borderId="16" xfId="0" applyFont="1" applyFill="1" applyBorder="1" applyAlignment="1">
      <alignment horizontal="left" vertical="center"/>
    </xf>
    <xf numFmtId="0" fontId="44" fillId="27" borderId="16" xfId="0" applyFont="1" applyFill="1" applyBorder="1" applyAlignment="1">
      <alignment horizontal="center" vertical="center"/>
    </xf>
    <xf numFmtId="0" fontId="0" fillId="0" borderId="55"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horizontal="center" vertical="center" wrapText="1"/>
    </xf>
    <xf numFmtId="0" fontId="0" fillId="0" borderId="54" xfId="0" applyBorder="1" applyAlignment="1">
      <alignment horizontal="center" vertical="center" wrapText="1"/>
    </xf>
    <xf numFmtId="0" fontId="4" fillId="0" borderId="55" xfId="0" applyFont="1" applyBorder="1" applyAlignment="1">
      <alignment horizontal="left" vertical="center"/>
    </xf>
    <xf numFmtId="0" fontId="4" fillId="0" borderId="12" xfId="0" applyFont="1" applyBorder="1" applyAlignment="1">
      <alignment horizontal="left" vertical="center"/>
    </xf>
    <xf numFmtId="0" fontId="29" fillId="26" borderId="12" xfId="0" applyFont="1" applyFill="1" applyBorder="1" applyAlignment="1">
      <alignment horizontal="center" vertical="center"/>
    </xf>
    <xf numFmtId="0" fontId="29" fillId="0" borderId="12" xfId="0" applyFont="1" applyBorder="1" applyAlignment="1">
      <alignment horizontal="left" vertical="center"/>
    </xf>
    <xf numFmtId="1" fontId="4" fillId="0" borderId="12" xfId="0" applyNumberFormat="1" applyFont="1" applyBorder="1" applyAlignment="1">
      <alignment horizontal="center" vertical="center"/>
    </xf>
    <xf numFmtId="0" fontId="82" fillId="13" borderId="54" xfId="0" applyFont="1" applyFill="1" applyBorder="1" applyAlignment="1">
      <alignment horizontal="center" vertical="center"/>
    </xf>
    <xf numFmtId="0" fontId="4" fillId="0" borderId="12" xfId="0" applyFont="1" applyBorder="1" applyAlignment="1">
      <alignment horizontal="center" vertical="center"/>
    </xf>
    <xf numFmtId="0" fontId="4" fillId="6" borderId="55" xfId="0" applyFont="1" applyFill="1" applyBorder="1" applyAlignment="1">
      <alignment horizontal="left" vertical="center"/>
    </xf>
    <xf numFmtId="0" fontId="4" fillId="6" borderId="12" xfId="0" applyFont="1" applyFill="1" applyBorder="1" applyAlignment="1">
      <alignment horizontal="left" vertical="center"/>
    </xf>
    <xf numFmtId="0" fontId="29" fillId="6" borderId="12" xfId="0" applyFont="1" applyFill="1" applyBorder="1" applyAlignment="1">
      <alignment horizontal="center" vertical="center"/>
    </xf>
    <xf numFmtId="0" fontId="29" fillId="6" borderId="12" xfId="0" applyFont="1" applyFill="1" applyBorder="1" applyAlignment="1">
      <alignment horizontal="left" vertical="center"/>
    </xf>
    <xf numFmtId="0" fontId="4" fillId="6" borderId="12" xfId="0" applyFont="1" applyFill="1" applyBorder="1" applyAlignment="1">
      <alignment horizontal="center" vertical="center"/>
    </xf>
    <xf numFmtId="0" fontId="85" fillId="2" borderId="215" xfId="0" applyFont="1" applyFill="1" applyBorder="1" applyAlignment="1">
      <alignment horizontal="left" vertical="center"/>
    </xf>
    <xf numFmtId="0" fontId="85" fillId="2" borderId="216" xfId="0" applyFont="1" applyFill="1" applyBorder="1" applyAlignment="1">
      <alignment horizontal="left" vertical="center"/>
    </xf>
    <xf numFmtId="0" fontId="29" fillId="26" borderId="216" xfId="0" applyFont="1" applyFill="1" applyBorder="1" applyAlignment="1">
      <alignment horizontal="center" vertical="center"/>
    </xf>
    <xf numFmtId="0" fontId="86" fillId="2" borderId="216" xfId="0" applyFont="1" applyFill="1" applyBorder="1" applyAlignment="1">
      <alignment horizontal="left" vertical="center" wrapText="1"/>
    </xf>
    <xf numFmtId="0" fontId="85" fillId="2" borderId="216" xfId="0" applyFont="1" applyFill="1" applyBorder="1" applyAlignment="1">
      <alignment horizontal="center" vertical="center"/>
    </xf>
    <xf numFmtId="0" fontId="88" fillId="2" borderId="219" xfId="0" applyFont="1" applyFill="1" applyBorder="1" applyAlignment="1">
      <alignment horizontal="left" vertical="center" wrapText="1"/>
    </xf>
    <xf numFmtId="0" fontId="85" fillId="2" borderId="220" xfId="0" applyFont="1" applyFill="1" applyBorder="1" applyAlignment="1">
      <alignment horizontal="left" vertical="center"/>
    </xf>
    <xf numFmtId="0" fontId="85" fillId="2" borderId="221" xfId="0" applyFont="1" applyFill="1" applyBorder="1" applyAlignment="1">
      <alignment horizontal="left" vertical="center"/>
    </xf>
    <xf numFmtId="0" fontId="29" fillId="26" borderId="221" xfId="0" applyFont="1" applyFill="1" applyBorder="1" applyAlignment="1">
      <alignment horizontal="center" vertical="center"/>
    </xf>
    <xf numFmtId="0" fontId="86" fillId="2" borderId="221" xfId="0" applyFont="1" applyFill="1" applyBorder="1" applyAlignment="1">
      <alignment horizontal="left" vertical="center"/>
    </xf>
    <xf numFmtId="0" fontId="85" fillId="2" borderId="221" xfId="0" applyFont="1" applyFill="1" applyBorder="1" applyAlignment="1">
      <alignment horizontal="center" vertical="center"/>
    </xf>
    <xf numFmtId="0" fontId="88" fillId="2" borderId="157" xfId="0" applyFont="1" applyFill="1" applyBorder="1" applyAlignment="1">
      <alignment horizontal="left" vertical="center" wrapText="1"/>
    </xf>
    <xf numFmtId="0" fontId="89" fillId="27" borderId="12" xfId="0" applyFont="1" applyFill="1" applyBorder="1" applyAlignment="1">
      <alignment horizontal="center" vertical="center"/>
    </xf>
    <xf numFmtId="1" fontId="82" fillId="13" borderId="54" xfId="0" applyNumberFormat="1" applyFont="1" applyFill="1" applyBorder="1" applyAlignment="1">
      <alignment horizontal="center" vertical="center"/>
    </xf>
    <xf numFmtId="0" fontId="90" fillId="6" borderId="12" xfId="0" applyFont="1" applyFill="1" applyBorder="1" applyAlignment="1">
      <alignment horizontal="center" vertical="center"/>
    </xf>
    <xf numFmtId="1" fontId="4" fillId="6" borderId="12" xfId="0" applyNumberFormat="1" applyFont="1" applyFill="1" applyBorder="1" applyAlignment="1">
      <alignment horizontal="center" vertical="center"/>
    </xf>
    <xf numFmtId="0" fontId="29" fillId="19" borderId="12" xfId="0" applyFont="1" applyFill="1" applyBorder="1" applyAlignment="1">
      <alignment horizontal="center" vertical="center"/>
    </xf>
    <xf numFmtId="9" fontId="4" fillId="6" borderId="12" xfId="2" applyFont="1" applyFill="1" applyBorder="1" applyAlignment="1" applyProtection="1">
      <alignment horizontal="center" vertical="center"/>
    </xf>
    <xf numFmtId="9" fontId="82" fillId="13" borderId="54" xfId="2" applyFont="1" applyFill="1" applyBorder="1" applyAlignment="1" applyProtection="1">
      <alignment horizontal="center" vertical="center"/>
    </xf>
    <xf numFmtId="0" fontId="29" fillId="29" borderId="12" xfId="0" applyFont="1" applyFill="1" applyBorder="1" applyAlignment="1">
      <alignment horizontal="center" vertical="center"/>
    </xf>
    <xf numFmtId="0" fontId="58" fillId="6" borderId="12" xfId="0" applyFont="1" applyFill="1" applyBorder="1" applyAlignment="1">
      <alignment horizontal="left" vertical="center" wrapText="1"/>
    </xf>
    <xf numFmtId="0" fontId="29" fillId="28" borderId="12" xfId="0" applyFont="1" applyFill="1" applyBorder="1" applyAlignment="1">
      <alignment horizontal="center" vertical="center"/>
    </xf>
    <xf numFmtId="0" fontId="4" fillId="25" borderId="55" xfId="0" applyFont="1" applyFill="1" applyBorder="1" applyAlignment="1">
      <alignment horizontal="left" vertical="center"/>
    </xf>
    <xf numFmtId="0" fontId="4" fillId="25" borderId="12" xfId="0" applyFont="1" applyFill="1" applyBorder="1" applyAlignment="1">
      <alignment horizontal="left" vertical="center"/>
    </xf>
    <xf numFmtId="0" fontId="18" fillId="25" borderId="12" xfId="0" applyFont="1" applyFill="1" applyBorder="1" applyAlignment="1">
      <alignment horizontal="left" vertical="center" wrapText="1"/>
    </xf>
    <xf numFmtId="0" fontId="81" fillId="13" borderId="12" xfId="0" applyFont="1" applyFill="1" applyBorder="1" applyAlignment="1">
      <alignment horizontal="left" vertical="center" wrapText="1"/>
    </xf>
    <xf numFmtId="0" fontId="20" fillId="25" borderId="54" xfId="0" applyFont="1" applyFill="1" applyBorder="1" applyAlignment="1">
      <alignment horizontal="left" vertical="center" wrapText="1"/>
    </xf>
    <xf numFmtId="0" fontId="4" fillId="23" borderId="55" xfId="0" applyFont="1" applyFill="1" applyBorder="1" applyAlignment="1">
      <alignment horizontal="left" vertical="center"/>
    </xf>
    <xf numFmtId="0" fontId="4" fillId="23" borderId="12" xfId="0" applyFont="1" applyFill="1" applyBorder="1" applyAlignment="1">
      <alignment horizontal="left" vertical="center"/>
    </xf>
    <xf numFmtId="0" fontId="18" fillId="23" borderId="12" xfId="0" applyFont="1" applyFill="1" applyBorder="1" applyAlignment="1">
      <alignment horizontal="left" vertical="center" wrapText="1"/>
    </xf>
    <xf numFmtId="0" fontId="20" fillId="23" borderId="54" xfId="0" applyFont="1" applyFill="1" applyBorder="1" applyAlignment="1">
      <alignment horizontal="left" vertical="center" wrapText="1"/>
    </xf>
    <xf numFmtId="0" fontId="4" fillId="24" borderId="55" xfId="0" applyFont="1" applyFill="1" applyBorder="1" applyAlignment="1">
      <alignment horizontal="left" vertical="center"/>
    </xf>
    <xf numFmtId="0" fontId="4" fillId="24" borderId="12" xfId="0" applyFont="1" applyFill="1" applyBorder="1" applyAlignment="1">
      <alignment horizontal="left" vertical="center"/>
    </xf>
    <xf numFmtId="0" fontId="18" fillId="24" borderId="12" xfId="0" applyFont="1" applyFill="1" applyBorder="1" applyAlignment="1">
      <alignment horizontal="left" vertical="center" wrapText="1"/>
    </xf>
    <xf numFmtId="0" fontId="20" fillId="24" borderId="54" xfId="0" applyFont="1" applyFill="1" applyBorder="1" applyAlignment="1">
      <alignment horizontal="left" vertical="center" wrapText="1"/>
    </xf>
    <xf numFmtId="0" fontId="4" fillId="9" borderId="55" xfId="0" applyFont="1" applyFill="1" applyBorder="1" applyAlignment="1">
      <alignment horizontal="left" vertical="center"/>
    </xf>
    <xf numFmtId="0" fontId="4" fillId="9" borderId="12" xfId="0" applyFont="1" applyFill="1" applyBorder="1" applyAlignment="1">
      <alignment horizontal="left" vertical="center"/>
    </xf>
    <xf numFmtId="0" fontId="18" fillId="9" borderId="12" xfId="0" applyFont="1" applyFill="1" applyBorder="1" applyAlignment="1">
      <alignment horizontal="left" vertical="center" wrapText="1"/>
    </xf>
    <xf numFmtId="0" fontId="20" fillId="9" borderId="54" xfId="0" applyFont="1" applyFill="1" applyBorder="1" applyAlignment="1">
      <alignment horizontal="left" vertical="center" wrapText="1"/>
    </xf>
    <xf numFmtId="0" fontId="103" fillId="5" borderId="0" xfId="0" applyFont="1" applyFill="1" applyAlignment="1">
      <alignment vertical="center"/>
    </xf>
    <xf numFmtId="0" fontId="2" fillId="0" borderId="0" xfId="0" applyFont="1"/>
    <xf numFmtId="0" fontId="2" fillId="0" borderId="34" xfId="0" applyFont="1" applyBorder="1"/>
    <xf numFmtId="0" fontId="2" fillId="22" borderId="9" xfId="0" applyFont="1" applyFill="1" applyBorder="1" applyAlignment="1">
      <alignment vertical="center"/>
    </xf>
    <xf numFmtId="1" fontId="2" fillId="0" borderId="0" xfId="0" applyNumberFormat="1" applyFont="1" applyAlignment="1">
      <alignment horizontal="center"/>
    </xf>
    <xf numFmtId="0" fontId="0" fillId="0" borderId="35" xfId="0" applyBorder="1"/>
    <xf numFmtId="0" fontId="2" fillId="0" borderId="35" xfId="0" applyFont="1" applyBorder="1"/>
    <xf numFmtId="0" fontId="79" fillId="22" borderId="11" xfId="0" applyFont="1" applyFill="1" applyBorder="1"/>
    <xf numFmtId="0" fontId="79" fillId="22" borderId="17" xfId="0" applyFont="1" applyFill="1" applyBorder="1"/>
    <xf numFmtId="0" fontId="2" fillId="22" borderId="14" xfId="0" applyFont="1" applyFill="1" applyBorder="1" applyAlignment="1">
      <alignment vertical="center"/>
    </xf>
    <xf numFmtId="1" fontId="2" fillId="22" borderId="9" xfId="0" applyNumberFormat="1" applyFont="1" applyFill="1" applyBorder="1" applyAlignment="1">
      <alignment horizontal="center" vertical="center"/>
    </xf>
    <xf numFmtId="0" fontId="2" fillId="22" borderId="15" xfId="0" applyFont="1" applyFill="1" applyBorder="1" applyAlignment="1">
      <alignment vertical="center"/>
    </xf>
    <xf numFmtId="0" fontId="2" fillId="22" borderId="13" xfId="0" applyFont="1" applyFill="1" applyBorder="1" applyAlignment="1">
      <alignment vertical="center"/>
    </xf>
    <xf numFmtId="0" fontId="2" fillId="22" borderId="18" xfId="0" applyFont="1" applyFill="1" applyBorder="1" applyAlignment="1">
      <alignment vertical="center"/>
    </xf>
    <xf numFmtId="1" fontId="2" fillId="22" borderId="18" xfId="0" applyNumberFormat="1" applyFont="1" applyFill="1" applyBorder="1" applyAlignment="1">
      <alignment horizontal="center" vertical="center"/>
    </xf>
    <xf numFmtId="0" fontId="2" fillId="22" borderId="19" xfId="0" applyFont="1" applyFill="1" applyBorder="1" applyAlignment="1">
      <alignment vertical="center"/>
    </xf>
    <xf numFmtId="0" fontId="110" fillId="13" borderId="38" xfId="0" applyFont="1" applyFill="1" applyBorder="1" applyAlignment="1">
      <alignment vertical="center"/>
    </xf>
    <xf numFmtId="0" fontId="110" fillId="13" borderId="33" xfId="0" applyFont="1" applyFill="1" applyBorder="1" applyAlignment="1">
      <alignment vertical="center"/>
    </xf>
    <xf numFmtId="0" fontId="4" fillId="5" borderId="223" xfId="0" applyFont="1" applyFill="1" applyBorder="1"/>
    <xf numFmtId="0" fontId="52" fillId="5" borderId="225" xfId="0" applyFont="1" applyFill="1" applyBorder="1"/>
    <xf numFmtId="0" fontId="106" fillId="13" borderId="37" xfId="0" applyFont="1" applyFill="1" applyBorder="1"/>
    <xf numFmtId="0" fontId="111" fillId="13" borderId="0" xfId="0" applyFont="1" applyFill="1" applyAlignment="1">
      <alignment horizontal="left" vertical="center"/>
    </xf>
    <xf numFmtId="0" fontId="112" fillId="13" borderId="0" xfId="0" applyFont="1" applyFill="1"/>
    <xf numFmtId="0" fontId="106" fillId="13" borderId="0" xfId="0" applyFont="1" applyFill="1"/>
    <xf numFmtId="0" fontId="106" fillId="5" borderId="34" xfId="0" applyFont="1" applyFill="1" applyBorder="1"/>
    <xf numFmtId="0" fontId="106" fillId="13" borderId="36" xfId="0" applyFont="1" applyFill="1" applyBorder="1"/>
    <xf numFmtId="0" fontId="106" fillId="13" borderId="35" xfId="0" applyFont="1" applyFill="1" applyBorder="1"/>
    <xf numFmtId="0" fontId="106" fillId="13" borderId="57" xfId="0" applyFont="1" applyFill="1" applyBorder="1" applyAlignment="1">
      <alignment horizontal="left" vertical="top" wrapText="1"/>
    </xf>
    <xf numFmtId="0" fontId="114" fillId="13" borderId="5" xfId="0" applyFont="1" applyFill="1" applyBorder="1" applyAlignment="1">
      <alignment vertical="center"/>
    </xf>
    <xf numFmtId="0" fontId="53" fillId="13" borderId="5" xfId="1" applyFont="1" applyFill="1" applyBorder="1" applyAlignment="1" applyProtection="1">
      <alignment horizontal="left" vertical="center" wrapText="1"/>
    </xf>
    <xf numFmtId="0" fontId="54" fillId="13" borderId="5" xfId="1" applyFont="1" applyFill="1" applyBorder="1" applyAlignment="1" applyProtection="1">
      <alignment horizontal="left" vertical="center" wrapText="1"/>
    </xf>
    <xf numFmtId="0" fontId="54" fillId="13" borderId="5" xfId="1" applyFont="1" applyFill="1" applyBorder="1" applyAlignment="1" applyProtection="1">
      <alignment horizontal="left" vertical="center"/>
    </xf>
    <xf numFmtId="0" fontId="56" fillId="13" borderId="5" xfId="1" applyFont="1" applyFill="1" applyBorder="1" applyAlignment="1" applyProtection="1">
      <alignment vertical="center" wrapText="1"/>
    </xf>
    <xf numFmtId="0" fontId="8" fillId="18" borderId="44" xfId="0" applyFont="1" applyFill="1" applyBorder="1" applyAlignment="1">
      <alignment horizontal="center" vertical="center" wrapText="1"/>
    </xf>
    <xf numFmtId="0" fontId="18" fillId="34" borderId="45" xfId="0" applyFont="1" applyFill="1" applyBorder="1" applyAlignment="1">
      <alignment horizontal="center" vertical="center"/>
    </xf>
    <xf numFmtId="0" fontId="18" fillId="34" borderId="23" xfId="0" applyFont="1" applyFill="1" applyBorder="1" applyAlignment="1">
      <alignment horizontal="center" vertical="center"/>
    </xf>
    <xf numFmtId="0" fontId="18" fillId="34" borderId="24" xfId="0" applyFont="1" applyFill="1" applyBorder="1" applyAlignment="1">
      <alignment horizontal="center" vertical="center"/>
    </xf>
    <xf numFmtId="0" fontId="49" fillId="36" borderId="90" xfId="0" applyFont="1" applyFill="1" applyBorder="1" applyAlignment="1">
      <alignment horizontal="center" vertical="center" wrapText="1"/>
    </xf>
    <xf numFmtId="0" fontId="118" fillId="38" borderId="50" xfId="0" applyFont="1" applyFill="1" applyBorder="1" applyAlignment="1">
      <alignment horizontal="center" vertical="center"/>
    </xf>
    <xf numFmtId="0" fontId="118" fillId="38" borderId="67" xfId="0" applyFont="1" applyFill="1" applyBorder="1" applyAlignment="1">
      <alignment horizontal="center" vertical="center"/>
    </xf>
    <xf numFmtId="0" fontId="118" fillId="39" borderId="95" xfId="0" applyFont="1" applyFill="1" applyBorder="1" applyAlignment="1">
      <alignment horizontal="center" vertical="center"/>
    </xf>
    <xf numFmtId="0" fontId="118" fillId="39" borderId="50" xfId="0" applyFont="1" applyFill="1" applyBorder="1" applyAlignment="1">
      <alignment horizontal="center" vertical="center"/>
    </xf>
    <xf numFmtId="0" fontId="118" fillId="39" borderId="67" xfId="0" applyFont="1" applyFill="1" applyBorder="1" applyAlignment="1">
      <alignment horizontal="center" vertical="center"/>
    </xf>
    <xf numFmtId="0" fontId="118" fillId="37" borderId="98" xfId="0" applyFont="1" applyFill="1" applyBorder="1" applyAlignment="1">
      <alignment horizontal="center" vertical="center"/>
    </xf>
    <xf numFmtId="0" fontId="118" fillId="37" borderId="101" xfId="0" applyFont="1" applyFill="1" applyBorder="1" applyAlignment="1">
      <alignment horizontal="center" vertical="center"/>
    </xf>
    <xf numFmtId="0" fontId="49" fillId="2" borderId="236" xfId="0" applyFont="1" applyFill="1" applyBorder="1" applyAlignment="1">
      <alignment horizontal="center" vertical="center"/>
    </xf>
    <xf numFmtId="0" fontId="16" fillId="20" borderId="4" xfId="0" applyFont="1" applyFill="1" applyBorder="1" applyAlignment="1">
      <alignment horizontal="center" vertical="center"/>
    </xf>
    <xf numFmtId="0" fontId="18" fillId="20" borderId="29" xfId="0" applyFont="1" applyFill="1" applyBorder="1" applyAlignment="1">
      <alignment horizontal="center" vertical="center"/>
    </xf>
    <xf numFmtId="0" fontId="16" fillId="20" borderId="52" xfId="0" applyFont="1" applyFill="1" applyBorder="1" applyAlignment="1">
      <alignment horizontal="center" vertical="center"/>
    </xf>
    <xf numFmtId="0" fontId="16" fillId="16" borderId="237" xfId="0" applyFont="1" applyFill="1" applyBorder="1" applyAlignment="1">
      <alignment horizontal="center" vertical="center"/>
    </xf>
    <xf numFmtId="0" fontId="16" fillId="16" borderId="52" xfId="0" applyFont="1" applyFill="1" applyBorder="1" applyAlignment="1">
      <alignment horizontal="center" vertical="center"/>
    </xf>
    <xf numFmtId="0" fontId="16" fillId="7" borderId="233" xfId="0" applyFont="1" applyFill="1" applyBorder="1" applyAlignment="1">
      <alignment horizontal="center" vertical="center"/>
    </xf>
    <xf numFmtId="0" fontId="16" fillId="7" borderId="133" xfId="0" applyFont="1" applyFill="1" applyBorder="1" applyAlignment="1">
      <alignment horizontal="center" vertical="center"/>
    </xf>
    <xf numFmtId="0" fontId="0" fillId="40" borderId="0" xfId="0" applyFill="1" applyAlignment="1">
      <alignment horizontal="center"/>
    </xf>
    <xf numFmtId="0" fontId="0" fillId="40" borderId="0" xfId="0" applyFill="1" applyAlignment="1">
      <alignment horizontal="left"/>
    </xf>
    <xf numFmtId="0" fontId="0" fillId="40" borderId="0" xfId="0" applyFill="1"/>
    <xf numFmtId="0" fontId="0" fillId="40" borderId="20" xfId="0" applyFill="1" applyBorder="1" applyAlignment="1">
      <alignment horizontal="left"/>
    </xf>
    <xf numFmtId="0" fontId="0" fillId="40" borderId="12" xfId="0" applyFill="1" applyBorder="1" applyAlignment="1">
      <alignment horizontal="left"/>
    </xf>
    <xf numFmtId="0" fontId="0" fillId="40" borderId="54" xfId="0" applyFill="1" applyBorder="1" applyAlignment="1">
      <alignment horizontal="left"/>
    </xf>
    <xf numFmtId="0" fontId="0" fillId="0" borderId="16" xfId="0" applyBorder="1" applyAlignment="1">
      <alignment horizontal="center"/>
    </xf>
    <xf numFmtId="0" fontId="0" fillId="0" borderId="16" xfId="0" applyBorder="1"/>
    <xf numFmtId="0" fontId="0" fillId="0" borderId="17" xfId="0" applyBorder="1" applyAlignment="1">
      <alignment horizontal="left"/>
    </xf>
    <xf numFmtId="0" fontId="0" fillId="0" borderId="1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10" borderId="130" xfId="0" applyFill="1" applyBorder="1" applyAlignment="1">
      <alignment horizontal="center" wrapText="1"/>
    </xf>
    <xf numFmtId="0" fontId="0" fillId="9" borderId="130" xfId="0" applyFill="1" applyBorder="1" applyAlignment="1">
      <alignment horizontal="center" wrapText="1"/>
    </xf>
    <xf numFmtId="0" fontId="0" fillId="5" borderId="37" xfId="0" applyFill="1" applyBorder="1" applyAlignment="1">
      <alignment horizontal="center" wrapText="1"/>
    </xf>
    <xf numFmtId="0" fontId="0" fillId="12" borderId="130" xfId="0" applyFill="1" applyBorder="1" applyAlignment="1">
      <alignment horizontal="left" wrapText="1"/>
    </xf>
    <xf numFmtId="0" fontId="0" fillId="5" borderId="153" xfId="0" applyFill="1" applyBorder="1" applyAlignment="1">
      <alignment horizontal="left" wrapText="1"/>
    </xf>
    <xf numFmtId="0" fontId="0" fillId="15" borderId="130" xfId="0" applyFill="1" applyBorder="1" applyAlignment="1">
      <alignment horizontal="left" wrapText="1"/>
    </xf>
    <xf numFmtId="0" fontId="0" fillId="14" borderId="130" xfId="0" applyFill="1" applyBorder="1" applyAlignment="1">
      <alignment horizontal="left" wrapText="1"/>
    </xf>
    <xf numFmtId="0" fontId="0" fillId="9" borderId="130" xfId="0" applyFill="1" applyBorder="1" applyAlignment="1">
      <alignment horizontal="left" wrapText="1"/>
    </xf>
    <xf numFmtId="0" fontId="0" fillId="0" borderId="151" xfId="0" applyBorder="1" applyAlignment="1">
      <alignment horizontal="center"/>
    </xf>
    <xf numFmtId="0" fontId="1" fillId="0" borderId="9" xfId="0" applyFont="1" applyBorder="1" applyAlignment="1" applyProtection="1">
      <alignment horizontal="center" vertical="center"/>
      <protection locked="0"/>
    </xf>
    <xf numFmtId="0" fontId="1" fillId="28" borderId="0" xfId="0" applyFont="1" applyFill="1"/>
    <xf numFmtId="0" fontId="1" fillId="28" borderId="0" xfId="0" applyFont="1" applyFill="1" applyAlignment="1">
      <alignment horizontal="center"/>
    </xf>
    <xf numFmtId="0" fontId="1" fillId="28" borderId="37" xfId="0" applyFont="1" applyFill="1" applyBorder="1"/>
    <xf numFmtId="0" fontId="1" fillId="5" borderId="0" xfId="0" applyFont="1" applyFill="1"/>
    <xf numFmtId="0" fontId="1" fillId="0" borderId="0" xfId="0" applyFont="1"/>
    <xf numFmtId="0" fontId="1" fillId="5" borderId="32" xfId="0" applyFont="1" applyFill="1" applyBorder="1" applyAlignment="1">
      <alignment horizontal="center"/>
    </xf>
    <xf numFmtId="0" fontId="1" fillId="5" borderId="33" xfId="0" applyFont="1" applyFill="1" applyBorder="1"/>
    <xf numFmtId="0" fontId="1" fillId="5" borderId="31" xfId="0" applyFont="1" applyFill="1" applyBorder="1"/>
    <xf numFmtId="0" fontId="1" fillId="5" borderId="32" xfId="0" applyFont="1" applyFill="1" applyBorder="1"/>
    <xf numFmtId="0" fontId="1" fillId="5" borderId="0" xfId="0" applyFont="1" applyFill="1" applyAlignment="1">
      <alignment horizontal="center"/>
    </xf>
    <xf numFmtId="0" fontId="1" fillId="5" borderId="35" xfId="0" applyFont="1" applyFill="1" applyBorder="1"/>
    <xf numFmtId="0" fontId="1" fillId="5" borderId="34" xfId="0" applyFont="1" applyFill="1" applyBorder="1"/>
    <xf numFmtId="0" fontId="1" fillId="5" borderId="0" xfId="0" applyFont="1" applyFill="1" applyAlignment="1">
      <alignment horizontal="center" vertical="center"/>
    </xf>
    <xf numFmtId="0" fontId="119" fillId="5" borderId="32" xfId="1" applyFont="1" applyFill="1" applyBorder="1" applyAlignment="1" applyProtection="1">
      <alignment horizontal="center" vertical="center"/>
    </xf>
    <xf numFmtId="0" fontId="1" fillId="5" borderId="36" xfId="0" applyFont="1" applyFill="1" applyBorder="1"/>
    <xf numFmtId="0" fontId="1" fillId="5" borderId="37" xfId="0" applyFont="1" applyFill="1" applyBorder="1"/>
    <xf numFmtId="0" fontId="120" fillId="5" borderId="37" xfId="1" applyFont="1" applyFill="1" applyBorder="1" applyAlignment="1" applyProtection="1">
      <alignment horizontal="center" vertical="center"/>
    </xf>
    <xf numFmtId="0" fontId="1" fillId="5" borderId="38" xfId="0" applyFont="1" applyFill="1" applyBorder="1"/>
    <xf numFmtId="0" fontId="1" fillId="28" borderId="34" xfId="0" applyFont="1" applyFill="1" applyBorder="1" applyAlignment="1">
      <alignment vertical="center"/>
    </xf>
    <xf numFmtId="0" fontId="1" fillId="28" borderId="0" xfId="0" applyFont="1" applyFill="1" applyAlignment="1">
      <alignment vertical="center"/>
    </xf>
    <xf numFmtId="0" fontId="1" fillId="28" borderId="0" xfId="0" applyFont="1" applyFill="1" applyAlignment="1">
      <alignment wrapText="1"/>
    </xf>
    <xf numFmtId="0" fontId="1" fillId="5" borderId="34" xfId="0" applyFont="1" applyFill="1" applyBorder="1" applyAlignment="1">
      <alignment wrapText="1"/>
    </xf>
    <xf numFmtId="0" fontId="1" fillId="5" borderId="0" xfId="0" applyFont="1" applyFill="1" applyAlignment="1">
      <alignment wrapText="1"/>
    </xf>
    <xf numFmtId="0" fontId="18" fillId="19" borderId="11" xfId="0" applyFont="1" applyFill="1" applyBorder="1" applyAlignment="1">
      <alignment vertical="center" wrapText="1"/>
    </xf>
    <xf numFmtId="0" fontId="18" fillId="19" borderId="16" xfId="0" applyFont="1" applyFill="1" applyBorder="1" applyAlignment="1">
      <alignment horizontal="center" vertical="center" wrapText="1"/>
    </xf>
    <xf numFmtId="0" fontId="18" fillId="19" borderId="17" xfId="0" applyFont="1" applyFill="1" applyBorder="1" applyAlignment="1">
      <alignment horizontal="center" vertical="center" wrapText="1"/>
    </xf>
    <xf numFmtId="0" fontId="1" fillId="5" borderId="35" xfId="0" applyFont="1" applyFill="1" applyBorder="1" applyAlignment="1">
      <alignment wrapText="1"/>
    </xf>
    <xf numFmtId="0" fontId="1" fillId="0" borderId="0" xfId="0" applyFont="1" applyAlignment="1">
      <alignment wrapText="1"/>
    </xf>
    <xf numFmtId="0" fontId="1" fillId="0" borderId="14" xfId="0" applyFont="1" applyBorder="1" applyAlignment="1">
      <alignment horizontal="left" vertical="center"/>
    </xf>
    <xf numFmtId="0" fontId="21" fillId="13" borderId="15" xfId="0" applyFont="1" applyFill="1" applyBorder="1" applyAlignment="1">
      <alignment horizontal="center" vertical="center"/>
    </xf>
    <xf numFmtId="0" fontId="1" fillId="0" borderId="13" xfId="0" applyFont="1" applyBorder="1" applyAlignment="1">
      <alignment horizontal="left" vertical="center"/>
    </xf>
    <xf numFmtId="0" fontId="34" fillId="6" borderId="18" xfId="0" applyFont="1" applyFill="1" applyBorder="1" applyAlignment="1">
      <alignment horizontal="center" vertical="center"/>
    </xf>
    <xf numFmtId="0" fontId="34" fillId="6" borderId="19" xfId="0" applyFont="1" applyFill="1" applyBorder="1" applyAlignment="1">
      <alignment horizontal="center" vertical="center"/>
    </xf>
    <xf numFmtId="0" fontId="1" fillId="5" borderId="0" xfId="0" applyFont="1" applyFill="1" applyAlignment="1">
      <alignment horizontal="left"/>
    </xf>
    <xf numFmtId="0" fontId="1" fillId="28" borderId="0" xfId="0" applyFont="1" applyFill="1" applyAlignment="1">
      <alignment horizontal="left" vertical="center" indent="3"/>
    </xf>
    <xf numFmtId="0" fontId="1" fillId="5" borderId="34" xfId="0" applyFont="1" applyFill="1" applyBorder="1" applyAlignment="1">
      <alignment horizontal="left" vertical="center" indent="3"/>
    </xf>
    <xf numFmtId="0" fontId="1" fillId="5" borderId="0" xfId="0" applyFont="1" applyFill="1" applyAlignment="1">
      <alignment horizontal="left" vertical="center" indent="3"/>
    </xf>
    <xf numFmtId="1" fontId="1" fillId="0" borderId="29" xfId="0" applyNumberFormat="1" applyFont="1" applyBorder="1" applyAlignment="1" applyProtection="1">
      <alignment horizontal="center" vertical="center"/>
      <protection locked="0"/>
    </xf>
    <xf numFmtId="1" fontId="1" fillId="0" borderId="40" xfId="0" applyNumberFormat="1" applyFont="1" applyBorder="1" applyAlignment="1" applyProtection="1">
      <alignment horizontal="center" vertical="center"/>
      <protection locked="0"/>
    </xf>
    <xf numFmtId="0" fontId="1" fillId="5" borderId="35" xfId="0" applyFont="1" applyFill="1" applyBorder="1" applyAlignment="1">
      <alignment horizontal="left" vertical="center" indent="3"/>
    </xf>
    <xf numFmtId="0" fontId="1" fillId="28" borderId="34" xfId="0" applyFont="1" applyFill="1" applyBorder="1" applyAlignment="1">
      <alignment horizontal="left" vertical="center" indent="3"/>
    </xf>
    <xf numFmtId="0" fontId="1" fillId="0" borderId="0" xfId="0" applyFont="1" applyAlignment="1">
      <alignment horizontal="left" vertical="center" indent="3"/>
    </xf>
    <xf numFmtId="1" fontId="1" fillId="0" borderId="52" xfId="0" applyNumberFormat="1" applyFont="1" applyBorder="1" applyAlignment="1" applyProtection="1">
      <alignment horizontal="center" vertical="center"/>
      <protection locked="0"/>
    </xf>
    <xf numFmtId="1" fontId="1" fillId="0" borderId="67" xfId="0" applyNumberFormat="1" applyFont="1" applyBorder="1" applyAlignment="1" applyProtection="1">
      <alignment horizontal="center" vertical="center"/>
      <protection locked="0"/>
    </xf>
    <xf numFmtId="0" fontId="1" fillId="5" borderId="37" xfId="0" applyFont="1" applyFill="1" applyBorder="1" applyAlignment="1">
      <alignment horizontal="center"/>
    </xf>
    <xf numFmtId="0" fontId="1" fillId="0" borderId="0" xfId="0" applyFont="1" applyAlignment="1">
      <alignment horizontal="center"/>
    </xf>
    <xf numFmtId="0" fontId="12" fillId="18" borderId="43" xfId="0" applyFont="1" applyFill="1" applyBorder="1" applyAlignment="1">
      <alignment horizontal="left" vertical="center" wrapText="1"/>
    </xf>
    <xf numFmtId="0" fontId="34" fillId="18" borderId="48" xfId="0" applyFont="1" applyFill="1" applyBorder="1" applyAlignment="1">
      <alignment horizontal="center" vertical="center" wrapText="1"/>
    </xf>
    <xf numFmtId="0" fontId="34" fillId="18" borderId="42" xfId="0" applyFont="1" applyFill="1" applyBorder="1" applyAlignment="1">
      <alignment horizontal="center" vertical="center" wrapText="1"/>
    </xf>
    <xf numFmtId="0" fontId="18" fillId="0" borderId="26" xfId="0" applyFont="1" applyBorder="1" applyAlignment="1">
      <alignment horizontal="left" vertical="center" wrapText="1" indent="3"/>
    </xf>
    <xf numFmtId="0" fontId="18" fillId="0" borderId="53" xfId="0" applyFont="1" applyBorder="1" applyAlignment="1">
      <alignment horizontal="left" vertical="center" wrapText="1" indent="3"/>
    </xf>
    <xf numFmtId="0" fontId="93" fillId="2" borderId="105" xfId="1" applyFont="1" applyFill="1" applyBorder="1" applyAlignment="1" applyProtection="1">
      <alignment horizontal="center" vertical="center"/>
    </xf>
    <xf numFmtId="0" fontId="106" fillId="5" borderId="231" xfId="0" applyFont="1" applyFill="1" applyBorder="1" applyAlignment="1">
      <alignment horizontal="center" vertical="top"/>
    </xf>
    <xf numFmtId="0" fontId="106" fillId="5" borderId="224" xfId="0" applyFont="1" applyFill="1" applyBorder="1" applyAlignment="1">
      <alignment horizontal="center" vertical="top"/>
    </xf>
    <xf numFmtId="0" fontId="106" fillId="5" borderId="34" xfId="0" applyFont="1" applyFill="1" applyBorder="1" applyAlignment="1">
      <alignment horizontal="center" vertical="top"/>
    </xf>
    <xf numFmtId="0" fontId="106" fillId="5" borderId="0" xfId="0" applyFont="1" applyFill="1" applyAlignment="1">
      <alignment horizontal="center" vertical="top"/>
    </xf>
    <xf numFmtId="0" fontId="106" fillId="5" borderId="224" xfId="0" applyFont="1" applyFill="1" applyBorder="1" applyAlignment="1">
      <alignment horizontal="center" vertical="top" wrapText="1"/>
    </xf>
    <xf numFmtId="0" fontId="60" fillId="5" borderId="0" xfId="0" applyFont="1" applyFill="1" applyAlignment="1">
      <alignment horizontal="center" vertical="center"/>
    </xf>
    <xf numFmtId="0" fontId="113" fillId="5" borderId="49" xfId="0" applyFont="1" applyFill="1" applyBorder="1" applyAlignment="1">
      <alignment horizontal="center" vertical="center" wrapText="1"/>
    </xf>
    <xf numFmtId="0" fontId="113" fillId="5" borderId="0" xfId="0" applyFont="1" applyFill="1" applyAlignment="1">
      <alignment horizontal="center" vertical="center" wrapText="1"/>
    </xf>
    <xf numFmtId="0" fontId="105" fillId="5" borderId="49" xfId="1" applyFont="1" applyFill="1" applyBorder="1" applyAlignment="1" applyProtection="1">
      <alignment horizontal="left" vertical="center" wrapText="1"/>
    </xf>
    <xf numFmtId="0" fontId="105" fillId="5" borderId="0" xfId="1" applyFont="1" applyFill="1" applyBorder="1" applyAlignment="1" applyProtection="1">
      <alignment horizontal="left" vertical="center" wrapText="1"/>
    </xf>
    <xf numFmtId="0" fontId="105" fillId="5" borderId="49" xfId="1" applyFont="1" applyFill="1" applyBorder="1" applyAlignment="1" applyProtection="1">
      <alignment horizontal="center" vertical="center" wrapText="1"/>
    </xf>
    <xf numFmtId="0" fontId="105" fillId="5" borderId="0" xfId="1" applyFont="1" applyFill="1" applyBorder="1" applyAlignment="1" applyProtection="1">
      <alignment horizontal="center" vertical="center" wrapText="1"/>
    </xf>
    <xf numFmtId="0" fontId="106" fillId="5" borderId="232" xfId="0" applyFont="1" applyFill="1" applyBorder="1" applyAlignment="1">
      <alignment horizontal="center"/>
    </xf>
    <xf numFmtId="0" fontId="106" fillId="5" borderId="226" xfId="0" applyFont="1" applyFill="1" applyBorder="1" applyAlignment="1">
      <alignment horizontal="center"/>
    </xf>
    <xf numFmtId="0" fontId="106" fillId="5" borderId="230" xfId="0" applyFont="1" applyFill="1" applyBorder="1" applyAlignment="1">
      <alignment horizontal="center"/>
    </xf>
    <xf numFmtId="0" fontId="106" fillId="5" borderId="229" xfId="0" applyFont="1" applyFill="1" applyBorder="1" applyAlignment="1">
      <alignment horizontal="center" vertical="center"/>
    </xf>
    <xf numFmtId="0" fontId="106" fillId="30" borderId="35" xfId="0" applyFont="1" applyFill="1" applyBorder="1" applyAlignment="1">
      <alignment horizontal="center" vertical="top"/>
    </xf>
    <xf numFmtId="0" fontId="106" fillId="30" borderId="38" xfId="0" applyFont="1" applyFill="1" applyBorder="1" applyAlignment="1">
      <alignment horizontal="center" vertical="top"/>
    </xf>
    <xf numFmtId="0" fontId="106" fillId="30" borderId="32" xfId="0" applyFont="1" applyFill="1" applyBorder="1" applyAlignment="1">
      <alignment horizontal="center"/>
    </xf>
    <xf numFmtId="0" fontId="106" fillId="30" borderId="33" xfId="0" applyFont="1" applyFill="1" applyBorder="1" applyAlignment="1">
      <alignment horizontal="center"/>
    </xf>
    <xf numFmtId="0" fontId="106" fillId="30" borderId="0" xfId="0" applyFont="1" applyFill="1" applyAlignment="1">
      <alignment horizontal="center"/>
    </xf>
    <xf numFmtId="0" fontId="106" fillId="30" borderId="35" xfId="0" applyFont="1" applyFill="1" applyBorder="1" applyAlignment="1">
      <alignment horizontal="center"/>
    </xf>
    <xf numFmtId="0" fontId="108" fillId="30" borderId="0" xfId="0" applyFont="1" applyFill="1" applyAlignment="1">
      <alignment horizontal="left" vertical="center" wrapText="1"/>
    </xf>
    <xf numFmtId="0" fontId="27" fillId="30" borderId="0" xfId="0" applyFont="1" applyFill="1" applyAlignment="1">
      <alignment horizontal="left" vertical="center" wrapText="1"/>
    </xf>
    <xf numFmtId="0" fontId="106" fillId="30" borderId="37" xfId="0" applyFont="1" applyFill="1" applyBorder="1" applyAlignment="1">
      <alignment horizontal="center"/>
    </xf>
    <xf numFmtId="0" fontId="106" fillId="30" borderId="31" xfId="0" applyFont="1" applyFill="1" applyBorder="1" applyAlignment="1">
      <alignment horizontal="center"/>
    </xf>
    <xf numFmtId="0" fontId="106" fillId="30" borderId="34" xfId="0" applyFont="1" applyFill="1" applyBorder="1" applyAlignment="1">
      <alignment horizontal="center"/>
    </xf>
    <xf numFmtId="0" fontId="118" fillId="37" borderId="234" xfId="0" applyFont="1" applyFill="1" applyBorder="1" applyAlignment="1">
      <alignment horizontal="center" vertical="center"/>
    </xf>
    <xf numFmtId="0" fontId="118" fillId="37" borderId="235" xfId="0" applyFont="1" applyFill="1" applyBorder="1" applyAlignment="1">
      <alignment horizontal="center" vertical="center"/>
    </xf>
    <xf numFmtId="0" fontId="18" fillId="34" borderId="41" xfId="0" applyFont="1" applyFill="1" applyBorder="1" applyAlignment="1">
      <alignment horizontal="left" vertical="center"/>
    </xf>
    <xf numFmtId="0" fontId="18" fillId="34" borderId="60" xfId="0" applyFont="1" applyFill="1" applyBorder="1" applyAlignment="1">
      <alignment horizontal="left" vertical="center"/>
    </xf>
    <xf numFmtId="0" fontId="115" fillId="34" borderId="27" xfId="0" applyFont="1" applyFill="1" applyBorder="1" applyAlignment="1">
      <alignment horizontal="left" vertical="center"/>
    </xf>
    <xf numFmtId="0" fontId="4" fillId="3" borderId="50" xfId="0" applyFont="1" applyFill="1" applyBorder="1" applyAlignment="1">
      <alignment horizontal="left" vertical="center" wrapText="1"/>
    </xf>
    <xf numFmtId="0" fontId="106" fillId="3" borderId="0" xfId="0" applyFont="1" applyFill="1" applyAlignment="1">
      <alignment horizontal="left" vertical="center" wrapText="1"/>
    </xf>
    <xf numFmtId="0" fontId="4" fillId="3" borderId="55" xfId="0" applyFont="1" applyFill="1" applyBorder="1" applyAlignment="1">
      <alignment horizontal="left" vertical="center" wrapText="1"/>
    </xf>
    <xf numFmtId="0" fontId="98" fillId="3" borderId="54" xfId="1" applyFont="1" applyFill="1" applyBorder="1" applyAlignment="1" applyProtection="1">
      <alignment horizontal="left" vertical="center" wrapText="1"/>
    </xf>
    <xf numFmtId="0" fontId="98" fillId="3" borderId="0" xfId="1" applyFont="1" applyFill="1" applyBorder="1" applyAlignment="1" applyProtection="1">
      <alignment horizontal="left" vertical="center" wrapText="1"/>
    </xf>
    <xf numFmtId="0" fontId="98" fillId="3" borderId="5" xfId="1" applyFont="1" applyFill="1" applyBorder="1" applyAlignment="1" applyProtection="1">
      <alignment horizontal="left" vertical="center" wrapText="1"/>
    </xf>
    <xf numFmtId="0" fontId="8" fillId="35" borderId="44" xfId="0" applyFont="1" applyFill="1" applyBorder="1" applyAlignment="1">
      <alignment vertical="center"/>
    </xf>
    <xf numFmtId="0" fontId="8" fillId="35" borderId="94" xfId="0" applyFont="1" applyFill="1" applyBorder="1" applyAlignment="1">
      <alignment vertical="center"/>
    </xf>
    <xf numFmtId="0" fontId="8" fillId="35" borderId="93" xfId="0" applyFont="1" applyFill="1" applyBorder="1" applyAlignment="1">
      <alignment vertical="center"/>
    </xf>
    <xf numFmtId="0" fontId="8" fillId="35" borderId="64" xfId="0" applyFont="1" applyFill="1" applyBorder="1" applyAlignment="1">
      <alignment vertical="center"/>
    </xf>
    <xf numFmtId="0" fontId="116" fillId="2" borderId="222" xfId="1" applyFont="1" applyFill="1" applyBorder="1" applyAlignment="1">
      <alignment horizontal="center" vertical="center" wrapText="1"/>
    </xf>
    <xf numFmtId="0" fontId="104" fillId="2" borderId="222" xfId="1" applyFont="1" applyFill="1" applyBorder="1" applyAlignment="1" applyProtection="1">
      <alignment horizontal="center" vertical="center" wrapText="1"/>
    </xf>
    <xf numFmtId="0" fontId="8" fillId="18" borderId="8" xfId="0" applyFont="1" applyFill="1" applyBorder="1" applyAlignment="1">
      <alignment horizontal="left" vertical="center" wrapText="1"/>
    </xf>
    <xf numFmtId="0" fontId="8" fillId="18" borderId="3" xfId="0" applyFont="1" applyFill="1" applyBorder="1" applyAlignment="1">
      <alignment horizontal="left" vertical="center" wrapText="1"/>
    </xf>
    <xf numFmtId="0" fontId="8" fillId="18" borderId="2" xfId="0" applyFont="1" applyFill="1" applyBorder="1" applyAlignment="1">
      <alignment horizontal="left" vertical="center" wrapText="1"/>
    </xf>
    <xf numFmtId="0" fontId="106" fillId="2" borderId="35" xfId="0" applyFont="1" applyFill="1" applyBorder="1" applyAlignment="1">
      <alignment horizontal="center"/>
    </xf>
    <xf numFmtId="0" fontId="106" fillId="2" borderId="0" xfId="0" applyFont="1" applyFill="1" applyAlignment="1">
      <alignment horizontal="center"/>
    </xf>
    <xf numFmtId="0" fontId="106" fillId="2" borderId="34" xfId="0" applyFont="1" applyFill="1" applyBorder="1" applyAlignment="1">
      <alignment horizontal="center"/>
    </xf>
    <xf numFmtId="0" fontId="107" fillId="2" borderId="0" xfId="1" applyFont="1" applyFill="1" applyBorder="1" applyAlignment="1">
      <alignment horizontal="center" vertical="center"/>
    </xf>
    <xf numFmtId="0" fontId="107" fillId="2" borderId="0" xfId="1" applyFont="1" applyFill="1" applyAlignment="1">
      <alignment horizontal="center" vertical="center"/>
    </xf>
    <xf numFmtId="0" fontId="106" fillId="30" borderId="31" xfId="0" applyFont="1" applyFill="1" applyBorder="1" applyAlignment="1">
      <alignment horizontal="center" vertical="top"/>
    </xf>
    <xf numFmtId="0" fontId="106" fillId="30" borderId="32" xfId="0" applyFont="1" applyFill="1" applyBorder="1" applyAlignment="1">
      <alignment horizontal="center" vertical="top"/>
    </xf>
    <xf numFmtId="0" fontId="106" fillId="30" borderId="34" xfId="0" applyFont="1" applyFill="1" applyBorder="1" applyAlignment="1">
      <alignment horizontal="center" vertical="top"/>
    </xf>
    <xf numFmtId="0" fontId="106" fillId="30" borderId="0" xfId="0" applyFont="1" applyFill="1" applyAlignment="1">
      <alignment horizontal="center" vertical="top"/>
    </xf>
    <xf numFmtId="0" fontId="109" fillId="30" borderId="0" xfId="1" applyFont="1" applyFill="1" applyBorder="1" applyAlignment="1">
      <alignment horizontal="center" vertical="center" wrapText="1"/>
    </xf>
    <xf numFmtId="0" fontId="109" fillId="30" borderId="0" xfId="1" applyFont="1" applyFill="1" applyAlignment="1">
      <alignment horizontal="center" vertical="center" wrapText="1"/>
    </xf>
    <xf numFmtId="0" fontId="109" fillId="30" borderId="37" xfId="1" applyFont="1" applyFill="1" applyBorder="1" applyAlignment="1">
      <alignment horizontal="center" vertical="center" wrapText="1"/>
    </xf>
    <xf numFmtId="0" fontId="106" fillId="5" borderId="32" xfId="0" applyFont="1" applyFill="1" applyBorder="1" applyAlignment="1">
      <alignment horizontal="center"/>
    </xf>
    <xf numFmtId="0" fontId="106" fillId="5" borderId="0" xfId="0" applyFont="1" applyFill="1" applyAlignment="1">
      <alignment horizontal="center"/>
    </xf>
    <xf numFmtId="0" fontId="106" fillId="5" borderId="37" xfId="0" applyFont="1" applyFill="1" applyBorder="1" applyAlignment="1">
      <alignment horizontal="center"/>
    </xf>
    <xf numFmtId="0" fontId="106" fillId="5" borderId="121" xfId="0" applyFont="1" applyFill="1" applyBorder="1" applyAlignment="1">
      <alignment horizontal="center"/>
    </xf>
    <xf numFmtId="0" fontId="106" fillId="5" borderId="34" xfId="0" applyFont="1" applyFill="1" applyBorder="1" applyAlignment="1">
      <alignment horizontal="center" vertical="center"/>
    </xf>
    <xf numFmtId="0" fontId="106" fillId="5" borderId="0" xfId="0" applyFont="1" applyFill="1" applyAlignment="1">
      <alignment horizontal="center" vertical="center"/>
    </xf>
    <xf numFmtId="0" fontId="106" fillId="5" borderId="36" xfId="0" applyFont="1" applyFill="1" applyBorder="1" applyAlignment="1">
      <alignment horizontal="center" vertical="center"/>
    </xf>
    <xf numFmtId="0" fontId="106" fillId="5" borderId="37" xfId="0" applyFont="1" applyFill="1" applyBorder="1" applyAlignment="1">
      <alignment horizontal="center" vertical="center"/>
    </xf>
    <xf numFmtId="0" fontId="63" fillId="0" borderId="32" xfId="0" applyFont="1" applyBorder="1" applyAlignment="1">
      <alignment horizontal="left" vertical="center"/>
    </xf>
    <xf numFmtId="0" fontId="63" fillId="0" borderId="0" xfId="0" applyFont="1" applyAlignment="1">
      <alignment horizontal="left" vertical="center"/>
    </xf>
    <xf numFmtId="0" fontId="111" fillId="5" borderId="225" xfId="0" applyFont="1" applyFill="1" applyBorder="1" applyAlignment="1">
      <alignment horizontal="center" vertical="center"/>
    </xf>
    <xf numFmtId="0" fontId="111" fillId="5" borderId="0" xfId="0" applyFont="1" applyFill="1" applyAlignment="1">
      <alignment horizontal="center" vertical="center"/>
    </xf>
    <xf numFmtId="0" fontId="111" fillId="5" borderId="227" xfId="0" applyFont="1" applyFill="1" applyBorder="1" applyAlignment="1">
      <alignment horizontal="center" vertical="center"/>
    </xf>
    <xf numFmtId="0" fontId="111" fillId="5" borderId="228" xfId="0" applyFont="1" applyFill="1" applyBorder="1" applyAlignment="1">
      <alignment horizontal="center" vertical="center"/>
    </xf>
    <xf numFmtId="0" fontId="63" fillId="5" borderId="31" xfId="0" applyFont="1" applyFill="1" applyBorder="1" applyAlignment="1">
      <alignment horizontal="left" vertical="center"/>
    </xf>
    <xf numFmtId="0" fontId="63" fillId="5" borderId="32" xfId="0" applyFont="1" applyFill="1" applyBorder="1" applyAlignment="1">
      <alignment horizontal="left" vertical="center"/>
    </xf>
    <xf numFmtId="0" fontId="63" fillId="5" borderId="36" xfId="0" applyFont="1" applyFill="1" applyBorder="1" applyAlignment="1">
      <alignment horizontal="left" vertical="center"/>
    </xf>
    <xf numFmtId="0" fontId="63" fillId="5" borderId="37" xfId="0" applyFont="1" applyFill="1" applyBorder="1" applyAlignment="1">
      <alignment horizontal="left" vertical="center"/>
    </xf>
    <xf numFmtId="0" fontId="93" fillId="7" borderId="101" xfId="1" applyFont="1" applyFill="1" applyBorder="1" applyAlignment="1">
      <alignment vertical="center"/>
    </xf>
    <xf numFmtId="0" fontId="93" fillId="7" borderId="102" xfId="1" applyFont="1" applyFill="1" applyBorder="1" applyAlignment="1">
      <alignment vertical="center"/>
    </xf>
    <xf numFmtId="0" fontId="93" fillId="20" borderId="67" xfId="1" applyFont="1" applyFill="1" applyBorder="1" applyAlignment="1">
      <alignment vertical="center"/>
    </xf>
    <xf numFmtId="0" fontId="93" fillId="20" borderId="53" xfId="1" applyFont="1" applyFill="1" applyBorder="1" applyAlignment="1">
      <alignment vertical="center"/>
    </xf>
    <xf numFmtId="0" fontId="93" fillId="16" borderId="95" xfId="1" applyFont="1" applyFill="1" applyBorder="1" applyAlignment="1">
      <alignment vertical="center"/>
    </xf>
    <xf numFmtId="0" fontId="93" fillId="16" borderId="96" xfId="1" applyFont="1" applyFill="1" applyBorder="1" applyAlignment="1">
      <alignment vertical="center"/>
    </xf>
    <xf numFmtId="0" fontId="93" fillId="7" borderId="98" xfId="1" applyFont="1" applyFill="1" applyBorder="1" applyAlignment="1">
      <alignment vertical="center"/>
    </xf>
    <xf numFmtId="0" fontId="93" fillId="7" borderId="99" xfId="1" applyFont="1" applyFill="1" applyBorder="1" applyAlignment="1">
      <alignment vertical="center"/>
    </xf>
    <xf numFmtId="0" fontId="93" fillId="16" borderId="67" xfId="1" applyFont="1" applyFill="1" applyBorder="1" applyAlignment="1">
      <alignment vertical="center"/>
    </xf>
    <xf numFmtId="0" fontId="93" fillId="16" borderId="53" xfId="1" applyFont="1" applyFill="1" applyBorder="1" applyAlignment="1">
      <alignment vertical="center"/>
    </xf>
    <xf numFmtId="0" fontId="4" fillId="3" borderId="40"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9" fillId="2" borderId="91" xfId="0" applyFont="1" applyFill="1" applyBorder="1" applyAlignment="1">
      <alignment horizontal="left" vertical="center"/>
    </xf>
    <xf numFmtId="0" fontId="49" fillId="2" borderId="89" xfId="0" applyFont="1" applyFill="1" applyBorder="1" applyAlignment="1">
      <alignment horizontal="left" vertical="center"/>
    </xf>
    <xf numFmtId="0" fontId="93" fillId="20" borderId="42" xfId="1" applyFont="1" applyFill="1" applyBorder="1" applyAlignment="1" applyProtection="1">
      <alignment vertical="center"/>
    </xf>
    <xf numFmtId="0" fontId="93" fillId="20" borderId="43" xfId="1" applyFont="1" applyFill="1" applyBorder="1" applyAlignment="1" applyProtection="1">
      <alignment vertical="center"/>
    </xf>
    <xf numFmtId="0" fontId="93" fillId="20" borderId="40" xfId="1" applyFont="1" applyFill="1" applyBorder="1" applyAlignment="1">
      <alignment vertical="center"/>
    </xf>
    <xf numFmtId="0" fontId="93" fillId="20" borderId="26" xfId="1" applyFont="1" applyFill="1" applyBorder="1" applyAlignment="1">
      <alignment vertical="center"/>
    </xf>
    <xf numFmtId="0" fontId="93" fillId="20" borderId="40" xfId="1" quotePrefix="1" applyFont="1" applyFill="1" applyBorder="1" applyAlignment="1">
      <alignment vertical="center"/>
    </xf>
    <xf numFmtId="0" fontId="4" fillId="3" borderId="41" xfId="0" applyFont="1" applyFill="1" applyBorder="1" applyAlignment="1">
      <alignment horizontal="left" vertical="center" wrapText="1"/>
    </xf>
    <xf numFmtId="0" fontId="4" fillId="3" borderId="60" xfId="0" applyFont="1" applyFill="1" applyBorder="1" applyAlignment="1">
      <alignment horizontal="left" vertical="center" wrapText="1"/>
    </xf>
    <xf numFmtId="0" fontId="4" fillId="3" borderId="92" xfId="0" applyFont="1" applyFill="1" applyBorder="1" applyAlignment="1">
      <alignment horizontal="left" vertical="center" wrapText="1"/>
    </xf>
    <xf numFmtId="0" fontId="95" fillId="3" borderId="15" xfId="1" applyFont="1" applyFill="1" applyBorder="1" applyAlignment="1" applyProtection="1">
      <alignment horizontal="left" vertical="center" wrapText="1"/>
    </xf>
    <xf numFmtId="0" fontId="95" fillId="3" borderId="21" xfId="1" applyFont="1" applyFill="1" applyBorder="1" applyAlignment="1" applyProtection="1">
      <alignment horizontal="left" vertical="center" wrapText="1"/>
    </xf>
    <xf numFmtId="0" fontId="95" fillId="3" borderId="26" xfId="1" applyFont="1" applyFill="1" applyBorder="1" applyAlignment="1" applyProtection="1">
      <alignment horizontal="left" vertical="center" wrapText="1"/>
    </xf>
    <xf numFmtId="0" fontId="95" fillId="3" borderId="47" xfId="1" applyFont="1" applyFill="1" applyBorder="1" applyAlignment="1" applyProtection="1">
      <alignment horizontal="left" vertical="center"/>
    </xf>
    <xf numFmtId="0" fontId="95" fillId="3" borderId="60" xfId="1" applyFont="1" applyFill="1" applyBorder="1" applyAlignment="1" applyProtection="1">
      <alignment horizontal="left" vertical="center"/>
    </xf>
    <xf numFmtId="0" fontId="95" fillId="3" borderId="27" xfId="1" applyFont="1" applyFill="1" applyBorder="1" applyAlignment="1" applyProtection="1">
      <alignment horizontal="left" vertical="center"/>
    </xf>
    <xf numFmtId="0" fontId="16" fillId="7" borderId="112" xfId="0" applyFont="1" applyFill="1" applyBorder="1" applyAlignment="1">
      <alignment horizontal="center" vertical="center" wrapText="1"/>
    </xf>
    <xf numFmtId="0" fontId="16" fillId="7" borderId="113" xfId="0" applyFont="1" applyFill="1" applyBorder="1" applyAlignment="1">
      <alignment horizontal="center" vertical="center" wrapText="1"/>
    </xf>
    <xf numFmtId="0" fontId="93" fillId="7" borderId="114" xfId="1" applyFont="1" applyFill="1" applyBorder="1" applyAlignment="1" applyProtection="1">
      <alignment horizontal="left" vertical="center"/>
    </xf>
    <xf numFmtId="0" fontId="93" fillId="7" borderId="115" xfId="1" applyFont="1" applyFill="1" applyBorder="1" applyAlignment="1" applyProtection="1">
      <alignment horizontal="left" vertical="center"/>
    </xf>
    <xf numFmtId="0" fontId="93" fillId="7" borderId="116" xfId="1" applyFont="1" applyFill="1" applyBorder="1" applyAlignment="1" applyProtection="1">
      <alignment horizontal="left" vertical="center"/>
    </xf>
    <xf numFmtId="0" fontId="93" fillId="7" borderId="117" xfId="1" applyFont="1" applyFill="1" applyBorder="1" applyAlignment="1" applyProtection="1">
      <alignment horizontal="left" vertical="center"/>
    </xf>
    <xf numFmtId="0" fontId="18" fillId="34" borderId="58" xfId="0" applyFont="1" applyFill="1" applyBorder="1" applyAlignment="1">
      <alignment horizontal="left" vertical="center"/>
    </xf>
    <xf numFmtId="0" fontId="18" fillId="34" borderId="59" xfId="0" applyFont="1" applyFill="1" applyBorder="1" applyAlignment="1">
      <alignment horizontal="left" vertical="center"/>
    </xf>
    <xf numFmtId="0" fontId="115" fillId="34" borderId="25" xfId="0" applyFont="1" applyFill="1" applyBorder="1" applyAlignment="1">
      <alignment horizontal="left" vertical="center"/>
    </xf>
    <xf numFmtId="0" fontId="18" fillId="34" borderId="40" xfId="0" applyFont="1" applyFill="1" applyBorder="1" applyAlignment="1">
      <alignment horizontal="left" vertical="center"/>
    </xf>
    <xf numFmtId="0" fontId="18" fillId="34" borderId="21" xfId="0" applyFont="1" applyFill="1" applyBorder="1" applyAlignment="1">
      <alignment horizontal="left" vertical="center"/>
    </xf>
    <xf numFmtId="0" fontId="115" fillId="34" borderId="26" xfId="0" applyFont="1" applyFill="1" applyBorder="1" applyAlignment="1">
      <alignment horizontal="left" vertical="center"/>
    </xf>
    <xf numFmtId="0" fontId="63" fillId="5" borderId="224" xfId="0" applyFont="1" applyFill="1" applyBorder="1" applyAlignment="1">
      <alignment horizontal="left" vertical="center"/>
    </xf>
    <xf numFmtId="0" fontId="63" fillId="5" borderId="0" xfId="0" applyFont="1" applyFill="1" applyAlignment="1">
      <alignment horizontal="left" vertical="center"/>
    </xf>
    <xf numFmtId="0" fontId="93" fillId="16" borderId="40" xfId="1" quotePrefix="1" applyFont="1" applyFill="1" applyBorder="1" applyAlignment="1">
      <alignment vertical="center"/>
    </xf>
    <xf numFmtId="0" fontId="93" fillId="16" borderId="26" xfId="1" applyFont="1" applyFill="1" applyBorder="1" applyAlignment="1">
      <alignment vertical="center"/>
    </xf>
    <xf numFmtId="0" fontId="57" fillId="2" borderId="32" xfId="1" applyFont="1" applyFill="1" applyBorder="1" applyAlignment="1">
      <alignment horizontal="center" vertical="center"/>
    </xf>
    <xf numFmtId="0" fontId="57" fillId="2" borderId="33" xfId="1" applyFont="1" applyFill="1" applyBorder="1" applyAlignment="1">
      <alignment horizontal="center" vertical="center"/>
    </xf>
    <xf numFmtId="0" fontId="57" fillId="2" borderId="37" xfId="1" applyFont="1" applyFill="1" applyBorder="1" applyAlignment="1">
      <alignment horizontal="center" vertical="center"/>
    </xf>
    <xf numFmtId="0" fontId="57" fillId="2" borderId="38" xfId="1" applyFont="1" applyFill="1" applyBorder="1" applyAlignment="1">
      <alignment horizontal="center" vertical="center"/>
    </xf>
    <xf numFmtId="0" fontId="57" fillId="6" borderId="31" xfId="1" applyFont="1" applyFill="1" applyBorder="1" applyAlignment="1">
      <alignment horizontal="center" vertical="center"/>
    </xf>
    <xf numFmtId="0" fontId="57" fillId="6" borderId="33" xfId="1" applyFont="1" applyFill="1" applyBorder="1" applyAlignment="1">
      <alignment horizontal="center" vertical="center"/>
    </xf>
    <xf numFmtId="0" fontId="57" fillId="6" borderId="36" xfId="1" applyFont="1" applyFill="1" applyBorder="1" applyAlignment="1">
      <alignment horizontal="center" vertical="center"/>
    </xf>
    <xf numFmtId="0" fontId="57" fillId="6" borderId="38" xfId="1" applyFont="1" applyFill="1" applyBorder="1" applyAlignment="1">
      <alignment horizontal="center" vertical="center"/>
    </xf>
    <xf numFmtId="0" fontId="16" fillId="31" borderId="97" xfId="0" applyFont="1" applyFill="1" applyBorder="1" applyAlignment="1">
      <alignment horizontal="center" vertical="center" wrapText="1"/>
    </xf>
    <xf numFmtId="0" fontId="16" fillId="31" borderId="121" xfId="0" applyFont="1" applyFill="1" applyBorder="1" applyAlignment="1">
      <alignment horizontal="center" vertical="center" wrapText="1"/>
    </xf>
    <xf numFmtId="0" fontId="4" fillId="5" borderId="98" xfId="0" applyFont="1" applyFill="1" applyBorder="1" applyAlignment="1" applyProtection="1">
      <alignment horizontal="left" vertical="center" wrapText="1"/>
      <protection locked="0"/>
    </xf>
    <xf numFmtId="0" fontId="4" fillId="5" borderId="121" xfId="0" applyFont="1" applyFill="1" applyBorder="1" applyAlignment="1" applyProtection="1">
      <alignment horizontal="left" vertical="center" wrapText="1"/>
      <protection locked="0"/>
    </xf>
    <xf numFmtId="0" fontId="4" fillId="5" borderId="100" xfId="0" applyFont="1" applyFill="1" applyBorder="1" applyAlignment="1" applyProtection="1">
      <alignment horizontal="left" vertical="center" wrapText="1"/>
      <protection locked="0"/>
    </xf>
    <xf numFmtId="0" fontId="28" fillId="32" borderId="31" xfId="0" applyFont="1" applyFill="1" applyBorder="1" applyAlignment="1">
      <alignment horizontal="left" vertical="center"/>
    </xf>
    <xf numFmtId="0" fontId="28" fillId="32" borderId="32" xfId="0" applyFont="1" applyFill="1" applyBorder="1" applyAlignment="1">
      <alignment horizontal="left" vertical="center"/>
    </xf>
    <xf numFmtId="0" fontId="28" fillId="32" borderId="33" xfId="0" applyFont="1" applyFill="1" applyBorder="1" applyAlignment="1">
      <alignment horizontal="left" vertical="center"/>
    </xf>
    <xf numFmtId="0" fontId="28" fillId="32" borderId="36" xfId="0" applyFont="1" applyFill="1" applyBorder="1" applyAlignment="1">
      <alignment horizontal="left" vertical="center"/>
    </xf>
    <xf numFmtId="0" fontId="28" fillId="32" borderId="37" xfId="0" applyFont="1" applyFill="1" applyBorder="1" applyAlignment="1">
      <alignment horizontal="left" vertical="center"/>
    </xf>
    <xf numFmtId="0" fontId="28" fillId="32" borderId="38" xfId="0" applyFont="1" applyFill="1" applyBorder="1" applyAlignment="1">
      <alignment horizontal="left" vertical="center"/>
    </xf>
    <xf numFmtId="0" fontId="4" fillId="2" borderId="32" xfId="0" applyFont="1" applyFill="1" applyBorder="1" applyAlignment="1">
      <alignment horizontal="center" vertical="center"/>
    </xf>
    <xf numFmtId="0" fontId="4" fillId="2" borderId="0" xfId="0" applyFont="1" applyFill="1" applyAlignment="1">
      <alignment horizontal="center"/>
    </xf>
    <xf numFmtId="0" fontId="27" fillId="2" borderId="0" xfId="0" applyFont="1" applyFill="1" applyAlignment="1">
      <alignment horizontal="center"/>
    </xf>
    <xf numFmtId="0" fontId="63" fillId="2" borderId="0" xfId="0" applyFont="1" applyFill="1" applyAlignment="1">
      <alignment horizontal="center"/>
    </xf>
    <xf numFmtId="0" fontId="52" fillId="2" borderId="0" xfId="0" applyFont="1" applyFill="1" applyAlignment="1">
      <alignment horizontal="center"/>
    </xf>
    <xf numFmtId="0" fontId="16" fillId="2" borderId="32" xfId="0" applyFont="1" applyFill="1" applyBorder="1" applyAlignment="1">
      <alignment vertical="center"/>
    </xf>
    <xf numFmtId="0" fontId="16" fillId="2" borderId="0" xfId="0" applyFont="1" applyFill="1" applyAlignment="1">
      <alignment vertical="center"/>
    </xf>
    <xf numFmtId="0" fontId="18" fillId="31" borderId="40" xfId="0" applyFont="1" applyFill="1" applyBorder="1" applyAlignment="1">
      <alignment horizontal="right" vertical="center"/>
    </xf>
    <xf numFmtId="0" fontId="18" fillId="31" borderId="26" xfId="0" applyFont="1" applyFill="1" applyBorder="1" applyAlignment="1">
      <alignment horizontal="right" vertical="center"/>
    </xf>
    <xf numFmtId="0" fontId="18" fillId="31" borderId="41" xfId="0" applyFont="1" applyFill="1" applyBorder="1" applyAlignment="1">
      <alignment horizontal="right" vertical="center"/>
    </xf>
    <xf numFmtId="0" fontId="18" fillId="31" borderId="27" xfId="0" applyFont="1" applyFill="1" applyBorder="1" applyAlignment="1">
      <alignment horizontal="right" vertical="center"/>
    </xf>
    <xf numFmtId="0" fontId="14" fillId="31" borderId="8" xfId="0" applyFont="1" applyFill="1" applyBorder="1" applyAlignment="1">
      <alignment horizontal="left" vertical="center"/>
    </xf>
    <xf numFmtId="0" fontId="14" fillId="31" borderId="3" xfId="0" applyFont="1" applyFill="1" applyBorder="1" applyAlignment="1">
      <alignment horizontal="left" vertical="center"/>
    </xf>
    <xf numFmtId="0" fontId="14" fillId="31" borderId="2" xfId="0" applyFont="1" applyFill="1" applyBorder="1" applyAlignment="1">
      <alignment horizontal="left" vertical="center"/>
    </xf>
    <xf numFmtId="0" fontId="16" fillId="2" borderId="32" xfId="0" applyFont="1" applyFill="1" applyBorder="1" applyAlignment="1">
      <alignment vertical="center" wrapText="1"/>
    </xf>
    <xf numFmtId="0" fontId="16" fillId="2" borderId="0" xfId="0" applyFont="1" applyFill="1" applyAlignment="1">
      <alignment vertical="center" wrapText="1"/>
    </xf>
    <xf numFmtId="0" fontId="18" fillId="31" borderId="58" xfId="0" applyFont="1" applyFill="1" applyBorder="1" applyAlignment="1">
      <alignment horizontal="right" vertical="center"/>
    </xf>
    <xf numFmtId="0" fontId="18" fillId="31" borderId="25" xfId="0" applyFont="1" applyFill="1" applyBorder="1" applyAlignment="1">
      <alignment horizontal="right" vertical="center"/>
    </xf>
    <xf numFmtId="0" fontId="19" fillId="5" borderId="205" xfId="0" applyFont="1" applyFill="1" applyBorder="1" applyAlignment="1" applyProtection="1">
      <alignment horizontal="left" vertical="top" wrapText="1"/>
      <protection locked="0"/>
    </xf>
    <xf numFmtId="0" fontId="19" fillId="5" borderId="0" xfId="0" applyFont="1" applyFill="1" applyAlignment="1" applyProtection="1">
      <alignment horizontal="left" vertical="top" wrapText="1"/>
      <protection locked="0"/>
    </xf>
    <xf numFmtId="0" fontId="19" fillId="5" borderId="204" xfId="0" applyFont="1" applyFill="1" applyBorder="1" applyAlignment="1" applyProtection="1">
      <alignment horizontal="left" vertical="top" wrapText="1"/>
      <protection locked="0"/>
    </xf>
    <xf numFmtId="0" fontId="19" fillId="5" borderId="206" xfId="0" applyFont="1" applyFill="1" applyBorder="1" applyAlignment="1" applyProtection="1">
      <alignment horizontal="left" vertical="top" wrapText="1"/>
      <protection locked="0"/>
    </xf>
    <xf numFmtId="0" fontId="19" fillId="5" borderId="207" xfId="0" applyFont="1" applyFill="1" applyBorder="1" applyAlignment="1" applyProtection="1">
      <alignment horizontal="left" vertical="top" wrapText="1"/>
      <protection locked="0"/>
    </xf>
    <xf numFmtId="0" fontId="19" fillId="5" borderId="208" xfId="0" applyFont="1" applyFill="1" applyBorder="1" applyAlignment="1" applyProtection="1">
      <alignment horizontal="left" vertical="top" wrapText="1"/>
      <protection locked="0"/>
    </xf>
    <xf numFmtId="0" fontId="76" fillId="2" borderId="0" xfId="0" applyFont="1" applyFill="1" applyAlignment="1">
      <alignment horizontal="left" vertical="top" wrapText="1"/>
    </xf>
    <xf numFmtId="0" fontId="27" fillId="2" borderId="0" xfId="0" applyFont="1" applyFill="1" applyAlignment="1">
      <alignment vertical="center"/>
    </xf>
    <xf numFmtId="0" fontId="16" fillId="31" borderId="210" xfId="0" applyFont="1" applyFill="1" applyBorder="1" applyAlignment="1">
      <alignment horizontal="left" vertical="center"/>
    </xf>
    <xf numFmtId="0" fontId="16" fillId="31" borderId="211" xfId="0" applyFont="1" applyFill="1" applyBorder="1" applyAlignment="1">
      <alignment horizontal="left" vertical="center"/>
    </xf>
    <xf numFmtId="0" fontId="16" fillId="31" borderId="212" xfId="0" applyFont="1" applyFill="1" applyBorder="1" applyAlignment="1">
      <alignment horizontal="left" vertical="center"/>
    </xf>
    <xf numFmtId="0" fontId="29" fillId="8" borderId="31"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9" fillId="8" borderId="36" xfId="0" applyFont="1" applyFill="1" applyBorder="1" applyAlignment="1">
      <alignment horizontal="center" vertical="center" wrapText="1"/>
    </xf>
    <xf numFmtId="0" fontId="30" fillId="5" borderId="171" xfId="0" applyFont="1" applyFill="1" applyBorder="1" applyAlignment="1">
      <alignment horizontal="center" vertical="center" wrapText="1"/>
    </xf>
    <xf numFmtId="0" fontId="30" fillId="5" borderId="172" xfId="0" applyFont="1" applyFill="1" applyBorder="1" applyAlignment="1">
      <alignment horizontal="center" vertical="center" wrapText="1"/>
    </xf>
    <xf numFmtId="0" fontId="30" fillId="5" borderId="173" xfId="0" applyFont="1" applyFill="1" applyBorder="1" applyAlignment="1">
      <alignment horizontal="center" vertical="center" wrapText="1"/>
    </xf>
    <xf numFmtId="0" fontId="18" fillId="12" borderId="56" xfId="0" applyFont="1" applyFill="1" applyBorder="1" applyAlignment="1">
      <alignment horizontal="center" vertical="center" wrapText="1"/>
    </xf>
    <xf numFmtId="0" fontId="18" fillId="12" borderId="49" xfId="0" applyFont="1" applyFill="1" applyBorder="1" applyAlignment="1">
      <alignment horizontal="center" vertical="center" wrapText="1"/>
    </xf>
    <xf numFmtId="0" fontId="18" fillId="12" borderId="57" xfId="0" applyFont="1" applyFill="1" applyBorder="1" applyAlignment="1">
      <alignment horizontal="center" vertical="center" wrapText="1"/>
    </xf>
    <xf numFmtId="0" fontId="18" fillId="12" borderId="51" xfId="0" applyFont="1" applyFill="1" applyBorder="1" applyAlignment="1">
      <alignment horizontal="center" vertical="center" wrapText="1"/>
    </xf>
    <xf numFmtId="0" fontId="18" fillId="12" borderId="39" xfId="0" applyFont="1" applyFill="1" applyBorder="1" applyAlignment="1">
      <alignment horizontal="center" vertical="center" wrapText="1"/>
    </xf>
    <xf numFmtId="0" fontId="18" fillId="12" borderId="6" xfId="0" applyFont="1" applyFill="1" applyBorder="1" applyAlignment="1">
      <alignment horizontal="center" vertical="center" wrapText="1"/>
    </xf>
    <xf numFmtId="0" fontId="99" fillId="6" borderId="56" xfId="1" applyFont="1" applyFill="1" applyBorder="1" applyAlignment="1">
      <alignment horizontal="center" vertical="center" wrapText="1"/>
    </xf>
    <xf numFmtId="0" fontId="99" fillId="6" borderId="57" xfId="1" applyFont="1" applyFill="1" applyBorder="1" applyAlignment="1">
      <alignment horizontal="center" vertical="center" wrapText="1"/>
    </xf>
    <xf numFmtId="0" fontId="99" fillId="6" borderId="51" xfId="1" applyFont="1" applyFill="1" applyBorder="1" applyAlignment="1">
      <alignment horizontal="center" vertical="center" wrapText="1"/>
    </xf>
    <xf numFmtId="0" fontId="99" fillId="6" borderId="6" xfId="1" applyFont="1" applyFill="1" applyBorder="1" applyAlignment="1">
      <alignment horizontal="center" vertical="center" wrapText="1"/>
    </xf>
    <xf numFmtId="1" fontId="18" fillId="12" borderId="1" xfId="0" applyNumberFormat="1" applyFont="1" applyFill="1" applyBorder="1" applyAlignment="1">
      <alignment horizontal="center" vertical="center" wrapText="1"/>
    </xf>
    <xf numFmtId="1" fontId="18" fillId="12" borderId="7" xfId="0" applyNumberFormat="1" applyFont="1" applyFill="1" applyBorder="1" applyAlignment="1">
      <alignment horizontal="center" vertical="center" wrapText="1"/>
    </xf>
    <xf numFmtId="0" fontId="18" fillId="3" borderId="0" xfId="0" applyFont="1" applyFill="1" applyAlignment="1">
      <alignment horizontal="left" vertical="center"/>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0" fillId="9" borderId="8" xfId="0" applyFont="1" applyFill="1" applyBorder="1" applyAlignment="1">
      <alignment horizontal="center" vertical="center"/>
    </xf>
    <xf numFmtId="0" fontId="30" fillId="9" borderId="2" xfId="0" applyFont="1" applyFill="1" applyBorder="1" applyAlignment="1">
      <alignment horizontal="center" vertical="center"/>
    </xf>
    <xf numFmtId="0" fontId="18" fillId="7" borderId="8"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55" fillId="5" borderId="134" xfId="0" applyFont="1" applyFill="1" applyBorder="1" applyAlignment="1">
      <alignment horizontal="left"/>
    </xf>
    <xf numFmtId="0" fontId="55" fillId="5" borderId="135" xfId="0" applyFont="1" applyFill="1" applyBorder="1" applyAlignment="1">
      <alignment horizontal="left"/>
    </xf>
    <xf numFmtId="0" fontId="55" fillId="5" borderId="136" xfId="0" applyFont="1" applyFill="1" applyBorder="1" applyAlignment="1">
      <alignment horizontal="left"/>
    </xf>
    <xf numFmtId="0" fontId="80" fillId="2" borderId="142" xfId="1" applyFont="1" applyFill="1" applyBorder="1" applyAlignment="1">
      <alignment horizontal="center" vertical="center" wrapText="1"/>
    </xf>
    <xf numFmtId="0" fontId="80" fillId="2" borderId="21" xfId="1" applyFont="1" applyFill="1" applyBorder="1" applyAlignment="1">
      <alignment horizontal="center" vertical="center" wrapText="1"/>
    </xf>
    <xf numFmtId="0" fontId="80" fillId="2" borderId="143" xfId="1" applyFont="1" applyFill="1" applyBorder="1" applyAlignment="1">
      <alignment horizontal="center" vertical="center" wrapText="1"/>
    </xf>
    <xf numFmtId="0" fontId="80" fillId="2" borderId="144" xfId="1" applyFont="1" applyFill="1" applyBorder="1" applyAlignment="1">
      <alignment horizontal="center" vertical="center" wrapText="1"/>
    </xf>
    <xf numFmtId="0" fontId="80" fillId="2" borderId="145" xfId="1" applyFont="1" applyFill="1" applyBorder="1" applyAlignment="1">
      <alignment horizontal="center" vertical="center" wrapText="1"/>
    </xf>
    <xf numFmtId="0" fontId="80" fillId="2" borderId="146" xfId="1" applyFont="1" applyFill="1" applyBorder="1" applyAlignment="1">
      <alignment horizontal="center" vertical="center" wrapText="1"/>
    </xf>
    <xf numFmtId="0" fontId="77" fillId="7" borderId="139" xfId="1" applyFont="1" applyFill="1" applyBorder="1" applyAlignment="1">
      <alignment horizontal="left" vertical="center"/>
    </xf>
    <xf numFmtId="0" fontId="77" fillId="7" borderId="140" xfId="1" applyFont="1" applyFill="1" applyBorder="1" applyAlignment="1">
      <alignment horizontal="left" vertical="center"/>
    </xf>
    <xf numFmtId="0" fontId="77" fillId="7" borderId="141" xfId="1" applyFont="1" applyFill="1" applyBorder="1" applyAlignment="1">
      <alignment horizontal="left" vertical="center"/>
    </xf>
    <xf numFmtId="0" fontId="77" fillId="9" borderId="142" xfId="1" applyFont="1" applyFill="1" applyBorder="1" applyAlignment="1">
      <alignment horizontal="left" vertical="center"/>
    </xf>
    <xf numFmtId="0" fontId="77" fillId="9" borderId="21" xfId="1" applyFont="1" applyFill="1" applyBorder="1" applyAlignment="1">
      <alignment horizontal="left" vertical="center"/>
    </xf>
    <xf numFmtId="0" fontId="77" fillId="9" borderId="143" xfId="1" applyFont="1" applyFill="1" applyBorder="1" applyAlignment="1">
      <alignment horizontal="left" vertical="center"/>
    </xf>
    <xf numFmtId="0" fontId="30" fillId="7" borderId="8" xfId="0" applyFont="1" applyFill="1" applyBorder="1" applyAlignment="1">
      <alignment horizontal="center" vertical="center"/>
    </xf>
    <xf numFmtId="0" fontId="30" fillId="7" borderId="2" xfId="0" applyFont="1" applyFill="1" applyBorder="1" applyAlignment="1">
      <alignment horizontal="center" vertical="center"/>
    </xf>
    <xf numFmtId="0" fontId="24" fillId="5" borderId="5" xfId="0" applyFont="1" applyFill="1" applyBorder="1" applyAlignment="1">
      <alignment horizontal="center" vertical="center"/>
    </xf>
    <xf numFmtId="0" fontId="24" fillId="5" borderId="6" xfId="0" applyFont="1" applyFill="1" applyBorder="1" applyAlignment="1">
      <alignment horizontal="center" vertical="center"/>
    </xf>
    <xf numFmtId="0" fontId="100" fillId="9" borderId="69" xfId="1" quotePrefix="1" applyFont="1" applyFill="1" applyBorder="1" applyAlignment="1">
      <alignment horizontal="center" vertical="center" wrapText="1"/>
    </xf>
    <xf numFmtId="0" fontId="100" fillId="9" borderId="118" xfId="1" quotePrefix="1" applyFont="1" applyFill="1" applyBorder="1" applyAlignment="1">
      <alignment horizontal="center" vertical="center" wrapText="1"/>
    </xf>
    <xf numFmtId="0" fontId="100" fillId="9" borderId="72" xfId="1" quotePrefix="1" applyFont="1" applyFill="1" applyBorder="1" applyAlignment="1">
      <alignment horizontal="center" vertical="center" wrapText="1"/>
    </xf>
    <xf numFmtId="0" fontId="16" fillId="14" borderId="195" xfId="0" applyFont="1" applyFill="1" applyBorder="1" applyAlignment="1">
      <alignment horizontal="center" vertical="center" wrapText="1"/>
    </xf>
    <xf numFmtId="0" fontId="16" fillId="14" borderId="203" xfId="0" applyFont="1" applyFill="1" applyBorder="1" applyAlignment="1">
      <alignment horizontal="center" vertical="center" wrapText="1"/>
    </xf>
    <xf numFmtId="0" fontId="16" fillId="14" borderId="190" xfId="0" applyFont="1" applyFill="1" applyBorder="1" applyAlignment="1">
      <alignment horizontal="center" vertical="center" wrapText="1"/>
    </xf>
    <xf numFmtId="0" fontId="8" fillId="14" borderId="195" xfId="0" applyFont="1" applyFill="1" applyBorder="1" applyAlignment="1">
      <alignment horizontal="center" vertical="center"/>
    </xf>
    <xf numFmtId="0" fontId="8" fillId="14" borderId="203" xfId="0" applyFont="1" applyFill="1" applyBorder="1" applyAlignment="1">
      <alignment horizontal="center" vertical="center"/>
    </xf>
    <xf numFmtId="0" fontId="8" fillId="14" borderId="190" xfId="0" applyFont="1" applyFill="1" applyBorder="1" applyAlignment="1">
      <alignment horizontal="center" vertical="center"/>
    </xf>
    <xf numFmtId="0" fontId="59" fillId="6" borderId="97" xfId="1" applyFont="1" applyFill="1" applyBorder="1" applyAlignment="1">
      <alignment horizontal="center" vertical="center" wrapText="1"/>
    </xf>
    <xf numFmtId="0" fontId="59" fillId="6" borderId="121" xfId="1" applyFont="1" applyFill="1" applyBorder="1" applyAlignment="1">
      <alignment horizontal="center" vertical="center" wrapText="1"/>
    </xf>
    <xf numFmtId="0" fontId="59" fillId="6" borderId="100" xfId="1" applyFont="1" applyFill="1" applyBorder="1" applyAlignment="1">
      <alignment horizontal="center" vertical="center" wrapText="1"/>
    </xf>
    <xf numFmtId="0" fontId="102" fillId="6" borderId="31" xfId="1" applyFont="1" applyFill="1" applyBorder="1" applyAlignment="1">
      <alignment horizontal="center" vertical="center" wrapText="1"/>
    </xf>
    <xf numFmtId="0" fontId="102" fillId="6" borderId="32" xfId="1" applyFont="1" applyFill="1" applyBorder="1" applyAlignment="1">
      <alignment horizontal="center" vertical="center" wrapText="1"/>
    </xf>
    <xf numFmtId="0" fontId="102" fillId="6" borderId="33" xfId="1" applyFont="1" applyFill="1" applyBorder="1" applyAlignment="1">
      <alignment horizontal="center" vertical="center" wrapText="1"/>
    </xf>
    <xf numFmtId="0" fontId="102" fillId="6" borderId="36" xfId="1" applyFont="1" applyFill="1" applyBorder="1" applyAlignment="1">
      <alignment horizontal="center" vertical="center" wrapText="1"/>
    </xf>
    <xf numFmtId="0" fontId="102" fillId="6" borderId="37" xfId="1" applyFont="1" applyFill="1" applyBorder="1" applyAlignment="1">
      <alignment horizontal="center" vertical="center" wrapText="1"/>
    </xf>
    <xf numFmtId="0" fontId="102" fillId="6" borderId="38" xfId="1" applyFont="1" applyFill="1" applyBorder="1" applyAlignment="1">
      <alignment horizontal="center" vertical="center" wrapText="1"/>
    </xf>
    <xf numFmtId="0" fontId="101" fillId="2" borderId="32" xfId="1" applyFont="1" applyFill="1" applyBorder="1" applyAlignment="1">
      <alignment horizontal="center" vertical="center" wrapText="1"/>
    </xf>
    <xf numFmtId="0" fontId="101" fillId="2" borderId="37" xfId="1" applyFont="1" applyFill="1" applyBorder="1" applyAlignment="1">
      <alignment horizontal="center" vertical="center" wrapText="1"/>
    </xf>
    <xf numFmtId="0" fontId="101" fillId="2" borderId="33" xfId="1" applyFont="1" applyFill="1" applyBorder="1" applyAlignment="1">
      <alignment horizontal="center" vertical="center" wrapText="1"/>
    </xf>
    <xf numFmtId="0" fontId="101" fillId="2" borderId="38" xfId="1" applyFont="1" applyFill="1" applyBorder="1" applyAlignment="1">
      <alignment horizontal="center" vertical="center" wrapText="1"/>
    </xf>
    <xf numFmtId="0" fontId="24" fillId="5" borderId="218" xfId="0" applyFont="1" applyFill="1" applyBorder="1" applyAlignment="1">
      <alignment horizontal="center" vertical="center"/>
    </xf>
    <xf numFmtId="0" fontId="18" fillId="9" borderId="8"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8" fillId="5" borderId="31" xfId="0" applyFont="1" applyFill="1" applyBorder="1" applyAlignment="1">
      <alignment horizontal="left" vertical="center"/>
    </xf>
    <xf numFmtId="0" fontId="8" fillId="5" borderId="32" xfId="0" applyFont="1" applyFill="1" applyBorder="1" applyAlignment="1">
      <alignment horizontal="left" vertical="center"/>
    </xf>
    <xf numFmtId="0" fontId="8" fillId="5" borderId="33" xfId="0" applyFont="1" applyFill="1" applyBorder="1" applyAlignment="1">
      <alignment horizontal="left" vertical="center"/>
    </xf>
    <xf numFmtId="0" fontId="8" fillId="20" borderId="109" xfId="0" applyFont="1" applyFill="1" applyBorder="1" applyAlignment="1">
      <alignment horizontal="left" vertical="center"/>
    </xf>
    <xf numFmtId="0" fontId="8" fillId="20" borderId="110" xfId="0" applyFont="1" applyFill="1" applyBorder="1" applyAlignment="1">
      <alignment horizontal="left" vertical="center"/>
    </xf>
    <xf numFmtId="0" fontId="8" fillId="20" borderId="111" xfId="0" applyFont="1" applyFill="1" applyBorder="1" applyAlignment="1">
      <alignment horizontal="left" vertical="center"/>
    </xf>
    <xf numFmtId="0" fontId="18" fillId="9" borderId="50" xfId="0" applyFont="1" applyFill="1" applyBorder="1" applyAlignment="1">
      <alignment horizontal="center" vertical="center" wrapText="1"/>
    </xf>
    <xf numFmtId="0" fontId="18" fillId="9" borderId="55" xfId="0" applyFont="1" applyFill="1" applyBorder="1" applyAlignment="1">
      <alignment horizontal="center" vertical="center" wrapText="1"/>
    </xf>
    <xf numFmtId="0" fontId="8" fillId="7" borderId="56" xfId="0" applyFont="1" applyFill="1" applyBorder="1" applyAlignment="1">
      <alignment horizontal="center" vertical="center" wrapText="1"/>
    </xf>
    <xf numFmtId="0" fontId="8" fillId="7" borderId="49" xfId="0" applyFont="1" applyFill="1" applyBorder="1" applyAlignment="1">
      <alignment horizontal="center" vertical="center" wrapText="1"/>
    </xf>
    <xf numFmtId="0" fontId="8" fillId="7" borderId="50" xfId="0" applyFont="1" applyFill="1" applyBorder="1" applyAlignment="1">
      <alignment horizontal="center" vertical="center" wrapText="1"/>
    </xf>
    <xf numFmtId="0" fontId="8" fillId="7" borderId="0" xfId="0" applyFont="1" applyFill="1" applyAlignment="1">
      <alignment horizontal="center" vertical="center" wrapText="1"/>
    </xf>
    <xf numFmtId="0" fontId="20" fillId="8" borderId="47" xfId="0" applyFont="1" applyFill="1" applyBorder="1" applyAlignment="1" applyProtection="1">
      <alignment vertical="top" wrapText="1"/>
      <protection locked="0"/>
    </xf>
    <xf numFmtId="0" fontId="20" fillId="8" borderId="60" xfId="0" applyFont="1" applyFill="1" applyBorder="1" applyAlignment="1" applyProtection="1">
      <alignment vertical="top" wrapText="1"/>
      <protection locked="0"/>
    </xf>
    <xf numFmtId="0" fontId="20" fillId="8" borderId="27" xfId="0" applyFont="1" applyFill="1" applyBorder="1" applyAlignment="1" applyProtection="1">
      <alignment vertical="top" wrapText="1"/>
      <protection locked="0"/>
    </xf>
    <xf numFmtId="0" fontId="16" fillId="9" borderId="8" xfId="0" applyFont="1" applyFill="1" applyBorder="1" applyAlignment="1">
      <alignment horizontal="left" vertical="center" wrapText="1"/>
    </xf>
    <xf numFmtId="0" fontId="16" fillId="9" borderId="3" xfId="0" applyFont="1" applyFill="1" applyBorder="1" applyAlignment="1">
      <alignment horizontal="left" vertical="center" wrapText="1"/>
    </xf>
    <xf numFmtId="0" fontId="16" fillId="9" borderId="2" xfId="0" applyFont="1" applyFill="1" applyBorder="1" applyAlignment="1">
      <alignment horizontal="left" vertical="center" wrapText="1"/>
    </xf>
    <xf numFmtId="0" fontId="18" fillId="2" borderId="50" xfId="0" applyFont="1" applyFill="1" applyBorder="1" applyAlignment="1">
      <alignment vertical="center" wrapText="1"/>
    </xf>
    <xf numFmtId="0" fontId="18" fillId="2" borderId="0" xfId="0" applyFont="1" applyFill="1" applyAlignment="1">
      <alignment vertical="center" wrapText="1"/>
    </xf>
    <xf numFmtId="0" fontId="18" fillId="2" borderId="5" xfId="0" applyFont="1" applyFill="1" applyBorder="1" applyAlignment="1">
      <alignment vertical="center" wrapText="1"/>
    </xf>
    <xf numFmtId="0" fontId="20" fillId="2" borderId="46" xfId="0" applyFont="1" applyFill="1" applyBorder="1" applyAlignment="1">
      <alignment vertical="center" wrapText="1"/>
    </xf>
    <xf numFmtId="0" fontId="20" fillId="2" borderId="59" xfId="0" applyFont="1" applyFill="1" applyBorder="1" applyAlignment="1">
      <alignment vertical="center" wrapText="1"/>
    </xf>
    <xf numFmtId="0" fontId="20" fillId="2" borderId="25" xfId="0" applyFont="1" applyFill="1" applyBorder="1" applyAlignment="1">
      <alignment vertical="center" wrapText="1"/>
    </xf>
    <xf numFmtId="0" fontId="20" fillId="2" borderId="15" xfId="0" applyFont="1" applyFill="1" applyBorder="1" applyAlignment="1">
      <alignment vertical="center" wrapText="1"/>
    </xf>
    <xf numFmtId="0" fontId="20" fillId="2" borderId="21" xfId="0" applyFont="1" applyFill="1" applyBorder="1" applyAlignment="1">
      <alignment vertical="center" wrapText="1"/>
    </xf>
    <xf numFmtId="0" fontId="20" fillId="2" borderId="26" xfId="0" applyFont="1" applyFill="1" applyBorder="1" applyAlignment="1">
      <alignment vertical="center" wrapText="1"/>
    </xf>
    <xf numFmtId="0" fontId="20" fillId="8" borderId="15" xfId="0" applyFont="1" applyFill="1" applyBorder="1" applyAlignment="1" applyProtection="1">
      <alignment vertical="top" wrapText="1"/>
      <protection locked="0"/>
    </xf>
    <xf numFmtId="0" fontId="20" fillId="8" borderId="21" xfId="0" applyFont="1" applyFill="1" applyBorder="1" applyAlignment="1" applyProtection="1">
      <alignment vertical="top" wrapText="1"/>
      <protection locked="0"/>
    </xf>
    <xf numFmtId="0" fontId="20" fillId="8" borderId="26" xfId="0" applyFont="1" applyFill="1" applyBorder="1" applyAlignment="1" applyProtection="1">
      <alignment vertical="top" wrapText="1"/>
      <protection locked="0"/>
    </xf>
    <xf numFmtId="0" fontId="73" fillId="2" borderId="31" xfId="1" applyFont="1" applyFill="1" applyBorder="1" applyAlignment="1" applyProtection="1">
      <alignment horizontal="center" vertical="center"/>
    </xf>
    <xf numFmtId="0" fontId="73" fillId="2" borderId="36" xfId="1" applyFont="1" applyFill="1" applyBorder="1" applyAlignment="1" applyProtection="1">
      <alignment horizontal="center" vertical="center"/>
    </xf>
    <xf numFmtId="0" fontId="73" fillId="2" borderId="69" xfId="1" applyFont="1" applyFill="1" applyBorder="1" applyAlignment="1" applyProtection="1">
      <alignment horizontal="center" vertical="center"/>
    </xf>
    <xf numFmtId="0" fontId="73" fillId="2" borderId="72" xfId="1" applyFont="1" applyFill="1" applyBorder="1" applyAlignment="1" applyProtection="1">
      <alignment horizontal="center" vertical="center"/>
    </xf>
    <xf numFmtId="0" fontId="8" fillId="5" borderId="73" xfId="0" applyFont="1" applyFill="1" applyBorder="1" applyAlignment="1">
      <alignment horizontal="left" vertical="center"/>
    </xf>
    <xf numFmtId="0" fontId="8" fillId="5" borderId="10" xfId="0" applyFont="1" applyFill="1" applyBorder="1" applyAlignment="1">
      <alignment horizontal="left" vertical="center"/>
    </xf>
    <xf numFmtId="0" fontId="8" fillId="5" borderId="74" xfId="0" applyFont="1" applyFill="1" applyBorder="1" applyAlignment="1">
      <alignment horizontal="left" vertical="center"/>
    </xf>
    <xf numFmtId="0" fontId="8" fillId="20" borderId="76" xfId="0" applyFont="1" applyFill="1" applyBorder="1" applyAlignment="1">
      <alignment horizontal="left"/>
    </xf>
    <xf numFmtId="0" fontId="8" fillId="20" borderId="77" xfId="0" applyFont="1" applyFill="1" applyBorder="1" applyAlignment="1">
      <alignment horizontal="left"/>
    </xf>
    <xf numFmtId="0" fontId="8" fillId="20" borderId="78" xfId="0" applyFont="1" applyFill="1" applyBorder="1" applyAlignment="1">
      <alignment horizontal="left"/>
    </xf>
    <xf numFmtId="0" fontId="23" fillId="6" borderId="69" xfId="1" applyFont="1" applyFill="1" applyBorder="1" applyAlignment="1">
      <alignment horizontal="center" vertical="center" wrapText="1"/>
    </xf>
    <xf numFmtId="0" fontId="23" fillId="6" borderId="72" xfId="1" applyFont="1" applyFill="1" applyBorder="1" applyAlignment="1">
      <alignment horizontal="center" vertical="center" wrapText="1"/>
    </xf>
    <xf numFmtId="0" fontId="18" fillId="8" borderId="166" xfId="0" applyFont="1" applyFill="1" applyBorder="1" applyAlignment="1">
      <alignment horizontal="center" vertical="top" wrapText="1"/>
    </xf>
    <xf numFmtId="0" fontId="18" fillId="8" borderId="167" xfId="0" applyFont="1" applyFill="1" applyBorder="1" applyAlignment="1">
      <alignment horizontal="center" vertical="top" wrapText="1"/>
    </xf>
    <xf numFmtId="0" fontId="18" fillId="8" borderId="168" xfId="0" applyFont="1" applyFill="1" applyBorder="1" applyAlignment="1">
      <alignment horizontal="center" vertical="top" wrapText="1"/>
    </xf>
    <xf numFmtId="0" fontId="4" fillId="7" borderId="51" xfId="0" applyFont="1" applyFill="1" applyBorder="1" applyAlignment="1">
      <alignment horizontal="center"/>
    </xf>
    <xf numFmtId="0" fontId="4" fillId="7" borderId="6" xfId="0" applyFont="1" applyFill="1" applyBorder="1" applyAlignment="1">
      <alignment horizontal="center"/>
    </xf>
    <xf numFmtId="0" fontId="18" fillId="4" borderId="56" xfId="0" applyFont="1" applyFill="1" applyBorder="1" applyAlignment="1">
      <alignment horizontal="center" vertical="top" wrapText="1"/>
    </xf>
    <xf numFmtId="0" fontId="18" fillId="4" borderId="57" xfId="0" applyFont="1" applyFill="1" applyBorder="1" applyAlignment="1">
      <alignment horizontal="center" vertical="top" wrapText="1"/>
    </xf>
    <xf numFmtId="0" fontId="18" fillId="4" borderId="50" xfId="0" applyFont="1" applyFill="1" applyBorder="1" applyAlignment="1">
      <alignment horizontal="center" vertical="top" wrapText="1"/>
    </xf>
    <xf numFmtId="0" fontId="18" fillId="4" borderId="5" xfId="0" applyFont="1" applyFill="1" applyBorder="1" applyAlignment="1">
      <alignment horizontal="center" vertical="top" wrapText="1"/>
    </xf>
    <xf numFmtId="0" fontId="18" fillId="9" borderId="56" xfId="0" applyFont="1" applyFill="1" applyBorder="1" applyAlignment="1">
      <alignment horizontal="center" vertical="top" wrapText="1"/>
    </xf>
    <xf numFmtId="0" fontId="18" fillId="9" borderId="57" xfId="0" applyFont="1" applyFill="1" applyBorder="1" applyAlignment="1">
      <alignment horizontal="center" vertical="top" wrapText="1"/>
    </xf>
    <xf numFmtId="0" fontId="18" fillId="9" borderId="50" xfId="0" applyFont="1" applyFill="1" applyBorder="1" applyAlignment="1">
      <alignment horizontal="center" vertical="top" wrapText="1"/>
    </xf>
    <xf numFmtId="0" fontId="18" fillId="9" borderId="5" xfId="0" applyFont="1" applyFill="1" applyBorder="1" applyAlignment="1">
      <alignment horizontal="center" vertical="top" wrapText="1"/>
    </xf>
    <xf numFmtId="0" fontId="18" fillId="8" borderId="31" xfId="0" applyFont="1" applyFill="1" applyBorder="1" applyAlignment="1">
      <alignment horizontal="center" vertical="top" wrapText="1"/>
    </xf>
    <xf numFmtId="0" fontId="18" fillId="8" borderId="34" xfId="0" applyFont="1" applyFill="1" applyBorder="1" applyAlignment="1">
      <alignment horizontal="center" vertical="top" wrapText="1"/>
    </xf>
    <xf numFmtId="0" fontId="18" fillId="8" borderId="36" xfId="0" applyFont="1" applyFill="1" applyBorder="1" applyAlignment="1">
      <alignment horizontal="center" vertical="top" wrapText="1"/>
    </xf>
    <xf numFmtId="0" fontId="18" fillId="7" borderId="56" xfId="0" applyFont="1" applyFill="1" applyBorder="1" applyAlignment="1">
      <alignment horizontal="center" vertical="top" wrapText="1"/>
    </xf>
    <xf numFmtId="0" fontId="18" fillId="7" borderId="57" xfId="0" applyFont="1" applyFill="1" applyBorder="1" applyAlignment="1">
      <alignment horizontal="center" vertical="top" wrapText="1"/>
    </xf>
    <xf numFmtId="0" fontId="18" fillId="7" borderId="50" xfId="0" applyFont="1" applyFill="1" applyBorder="1" applyAlignment="1">
      <alignment horizontal="center" vertical="top" wrapText="1"/>
    </xf>
    <xf numFmtId="0" fontId="18" fillId="7" borderId="5" xfId="0" applyFont="1" applyFill="1" applyBorder="1" applyAlignment="1">
      <alignment horizontal="center" vertical="top" wrapText="1"/>
    </xf>
    <xf numFmtId="0" fontId="49" fillId="5" borderId="39" xfId="0" applyFont="1" applyFill="1" applyBorder="1" applyAlignment="1">
      <alignment horizontal="center" vertical="center"/>
    </xf>
    <xf numFmtId="0" fontId="30" fillId="5" borderId="174" xfId="0" applyFont="1" applyFill="1" applyBorder="1" applyAlignment="1">
      <alignment horizontal="center" vertical="center" wrapText="1"/>
    </xf>
    <xf numFmtId="0" fontId="30" fillId="5" borderId="175" xfId="0" applyFont="1" applyFill="1" applyBorder="1" applyAlignment="1">
      <alignment horizontal="center" vertical="center" wrapText="1"/>
    </xf>
    <xf numFmtId="0" fontId="30" fillId="5" borderId="176" xfId="0" applyFont="1" applyFill="1" applyBorder="1" applyAlignment="1">
      <alignment horizontal="center" vertical="center" wrapText="1"/>
    </xf>
    <xf numFmtId="0" fontId="30" fillId="5" borderId="177" xfId="0" applyFont="1" applyFill="1" applyBorder="1" applyAlignment="1">
      <alignment horizontal="center" vertical="center" wrapText="1"/>
    </xf>
    <xf numFmtId="0" fontId="57" fillId="4" borderId="147" xfId="1" applyFont="1" applyFill="1" applyBorder="1" applyAlignment="1">
      <alignment horizontal="left" vertical="center" wrapText="1"/>
    </xf>
    <xf numFmtId="0" fontId="57" fillId="4" borderId="59" xfId="1" applyFont="1" applyFill="1" applyBorder="1" applyAlignment="1">
      <alignment horizontal="left" vertical="center" wrapText="1"/>
    </xf>
    <xf numFmtId="0" fontId="57" fillId="4" borderId="148" xfId="1" applyFont="1" applyFill="1" applyBorder="1" applyAlignment="1">
      <alignment horizontal="left" vertical="center" wrapText="1"/>
    </xf>
    <xf numFmtId="0" fontId="57" fillId="9" borderId="149" xfId="1" applyFont="1" applyFill="1" applyBorder="1" applyAlignment="1">
      <alignment horizontal="left" vertical="center" wrapText="1"/>
    </xf>
    <xf numFmtId="0" fontId="57" fillId="9" borderId="21" xfId="1" applyFont="1" applyFill="1" applyBorder="1" applyAlignment="1">
      <alignment horizontal="left" vertical="center" wrapText="1"/>
    </xf>
    <xf numFmtId="0" fontId="57" fillId="9" borderId="123" xfId="1" applyFont="1" applyFill="1" applyBorder="1" applyAlignment="1">
      <alignment horizontal="left" vertical="center" wrapText="1"/>
    </xf>
    <xf numFmtId="0" fontId="57" fillId="7" borderId="76" xfId="1" applyFont="1" applyFill="1" applyBorder="1" applyAlignment="1">
      <alignment horizontal="left" vertical="center" wrapText="1"/>
    </xf>
    <xf numFmtId="0" fontId="57" fillId="7" borderId="77" xfId="1" applyFont="1" applyFill="1" applyBorder="1" applyAlignment="1">
      <alignment horizontal="left" vertical="center" wrapText="1"/>
    </xf>
    <xf numFmtId="0" fontId="57" fillId="7" borderId="78" xfId="1" applyFont="1" applyFill="1" applyBorder="1" applyAlignment="1">
      <alignment horizontal="left" vertical="center" wrapText="1"/>
    </xf>
    <xf numFmtId="0" fontId="16" fillId="12" borderId="1" xfId="0" applyFont="1" applyFill="1" applyBorder="1" applyAlignment="1">
      <alignment horizontal="center" vertical="center" wrapText="1"/>
    </xf>
    <xf numFmtId="0" fontId="16" fillId="12" borderId="7" xfId="0" applyFont="1" applyFill="1" applyBorder="1" applyAlignment="1">
      <alignment horizontal="center" vertical="center" wrapText="1"/>
    </xf>
    <xf numFmtId="1" fontId="8" fillId="12" borderId="1" xfId="0" applyNumberFormat="1" applyFont="1" applyFill="1" applyBorder="1" applyAlignment="1">
      <alignment horizontal="center" vertical="center"/>
    </xf>
    <xf numFmtId="0" fontId="8" fillId="12" borderId="7" xfId="0" applyFont="1" applyFill="1" applyBorder="1" applyAlignment="1">
      <alignment horizontal="center" vertical="center"/>
    </xf>
    <xf numFmtId="0" fontId="16" fillId="5" borderId="39" xfId="0" applyFont="1" applyFill="1" applyBorder="1" applyAlignment="1">
      <alignment horizontal="center" vertical="center"/>
    </xf>
    <xf numFmtId="0" fontId="66" fillId="5" borderId="103" xfId="0" applyFont="1" applyFill="1" applyBorder="1"/>
    <xf numFmtId="0" fontId="66" fillId="5" borderId="104" xfId="0" applyFont="1" applyFill="1" applyBorder="1"/>
    <xf numFmtId="0" fontId="80" fillId="7" borderId="147" xfId="1" applyFont="1" applyFill="1" applyBorder="1" applyAlignment="1">
      <alignment horizontal="left" vertical="center" wrapText="1"/>
    </xf>
    <xf numFmtId="0" fontId="80" fillId="7" borderId="148" xfId="1" applyFont="1" applyFill="1" applyBorder="1" applyAlignment="1">
      <alignment horizontal="left" vertical="center" wrapText="1"/>
    </xf>
    <xf numFmtId="0" fontId="80" fillId="9" borderId="76" xfId="1" applyFont="1" applyFill="1" applyBorder="1" applyAlignment="1">
      <alignment horizontal="left" vertical="center" wrapText="1"/>
    </xf>
    <xf numFmtId="0" fontId="80" fillId="9" borderId="78" xfId="1" applyFont="1" applyFill="1" applyBorder="1" applyAlignment="1">
      <alignment horizontal="left" vertical="center" wrapText="1"/>
    </xf>
    <xf numFmtId="0" fontId="14" fillId="8" borderId="166" xfId="0" applyFont="1" applyFill="1" applyBorder="1" applyAlignment="1">
      <alignment horizontal="center" vertical="top" wrapText="1"/>
    </xf>
    <xf numFmtId="0" fontId="14" fillId="8" borderId="167" xfId="0" applyFont="1" applyFill="1" applyBorder="1" applyAlignment="1">
      <alignment horizontal="center" vertical="top" wrapText="1"/>
    </xf>
    <xf numFmtId="0" fontId="14" fillId="8" borderId="168" xfId="0" applyFont="1" applyFill="1" applyBorder="1" applyAlignment="1">
      <alignment horizontal="center" vertical="top" wrapText="1"/>
    </xf>
    <xf numFmtId="0" fontId="18" fillId="7" borderId="51"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71" fillId="2" borderId="31" xfId="1" applyFont="1" applyFill="1" applyBorder="1" applyAlignment="1" applyProtection="1">
      <alignment horizontal="center" vertical="center"/>
    </xf>
    <xf numFmtId="0" fontId="71" fillId="2" borderId="36" xfId="1" applyFont="1" applyFill="1" applyBorder="1" applyAlignment="1" applyProtection="1">
      <alignment horizontal="center" vertical="center"/>
    </xf>
    <xf numFmtId="0" fontId="71" fillId="2" borderId="69" xfId="1" applyFont="1" applyFill="1" applyBorder="1" applyAlignment="1" applyProtection="1">
      <alignment horizontal="center" vertical="center"/>
    </xf>
    <xf numFmtId="0" fontId="71" fillId="2" borderId="72" xfId="1" applyFont="1" applyFill="1" applyBorder="1" applyAlignment="1" applyProtection="1">
      <alignment horizontal="center" vertical="center"/>
    </xf>
    <xf numFmtId="0" fontId="80" fillId="6" borderId="69" xfId="1" applyFont="1" applyFill="1" applyBorder="1" applyAlignment="1">
      <alignment horizontal="center" vertical="center" wrapText="1"/>
    </xf>
    <xf numFmtId="0" fontId="80" fillId="6" borderId="72" xfId="1" applyFont="1" applyFill="1" applyBorder="1" applyAlignment="1">
      <alignment horizontal="center" vertical="center" wrapText="1"/>
    </xf>
    <xf numFmtId="0" fontId="16" fillId="15" borderId="8" xfId="0" applyFont="1" applyFill="1" applyBorder="1" applyAlignment="1">
      <alignment horizontal="left" vertical="center" wrapText="1"/>
    </xf>
    <xf numFmtId="0" fontId="16" fillId="15" borderId="3" xfId="0" applyFont="1" applyFill="1" applyBorder="1" applyAlignment="1">
      <alignment horizontal="left" vertical="center" wrapText="1"/>
    </xf>
    <xf numFmtId="0" fontId="16" fillId="15" borderId="2" xfId="0" applyFont="1" applyFill="1" applyBorder="1" applyAlignment="1">
      <alignment horizontal="left" vertical="center" wrapText="1"/>
    </xf>
    <xf numFmtId="1" fontId="16" fillId="12" borderId="1" xfId="0" applyNumberFormat="1" applyFont="1" applyFill="1" applyBorder="1" applyAlignment="1">
      <alignment horizontal="center" vertical="center"/>
    </xf>
    <xf numFmtId="0" fontId="16" fillId="12" borderId="7" xfId="0" applyFont="1" applyFill="1" applyBorder="1" applyAlignment="1">
      <alignment horizontal="center" vertical="center"/>
    </xf>
    <xf numFmtId="0" fontId="18" fillId="2" borderId="8" xfId="0" applyFont="1" applyFill="1" applyBorder="1" applyAlignment="1">
      <alignment vertical="center" wrapText="1"/>
    </xf>
    <xf numFmtId="0" fontId="18" fillId="2" borderId="3" xfId="0" applyFont="1" applyFill="1" applyBorder="1" applyAlignment="1">
      <alignment vertical="center" wrapText="1"/>
    </xf>
    <xf numFmtId="0" fontId="18" fillId="2" borderId="2" xfId="0" applyFont="1" applyFill="1" applyBorder="1" applyAlignment="1">
      <alignment vertical="center" wrapText="1"/>
    </xf>
    <xf numFmtId="0" fontId="22" fillId="2" borderId="46" xfId="0" applyFont="1" applyFill="1" applyBorder="1" applyAlignment="1">
      <alignment vertical="center" wrapText="1"/>
    </xf>
    <xf numFmtId="0" fontId="22" fillId="2" borderId="59" xfId="0" applyFont="1" applyFill="1" applyBorder="1" applyAlignment="1">
      <alignment vertical="center" wrapText="1"/>
    </xf>
    <xf numFmtId="0" fontId="22" fillId="2" borderId="25" xfId="0" applyFont="1" applyFill="1" applyBorder="1" applyAlignment="1">
      <alignment vertical="center" wrapText="1"/>
    </xf>
    <xf numFmtId="0" fontId="32" fillId="5" borderId="0" xfId="0" applyFont="1" applyFill="1" applyAlignment="1">
      <alignment vertical="center" wrapText="1"/>
    </xf>
    <xf numFmtId="0" fontId="32" fillId="5" borderId="5" xfId="0" applyFont="1" applyFill="1" applyBorder="1" applyAlignment="1">
      <alignment vertical="center" wrapText="1"/>
    </xf>
    <xf numFmtId="0" fontId="22" fillId="2" borderId="15" xfId="0" applyFont="1" applyFill="1" applyBorder="1" applyAlignment="1">
      <alignment vertical="center" wrapText="1"/>
    </xf>
    <xf numFmtId="0" fontId="22" fillId="2" borderId="21" xfId="0" applyFont="1" applyFill="1" applyBorder="1" applyAlignment="1">
      <alignment vertical="center" wrapText="1"/>
    </xf>
    <xf numFmtId="0" fontId="22" fillId="2" borderId="26" xfId="0" applyFont="1" applyFill="1" applyBorder="1" applyAlignment="1">
      <alignment vertical="center" wrapText="1"/>
    </xf>
    <xf numFmtId="0" fontId="68" fillId="8" borderId="31" xfId="0" applyFont="1" applyFill="1" applyBorder="1" applyAlignment="1">
      <alignment horizontal="center" vertical="center" wrapText="1"/>
    </xf>
    <xf numFmtId="0" fontId="68" fillId="8" borderId="33" xfId="0" applyFont="1" applyFill="1" applyBorder="1" applyAlignment="1">
      <alignment horizontal="center" vertical="center" wrapText="1"/>
    </xf>
    <xf numFmtId="0" fontId="68" fillId="8" borderId="34" xfId="0" applyFont="1" applyFill="1" applyBorder="1" applyAlignment="1">
      <alignment horizontal="center" vertical="center" wrapText="1"/>
    </xf>
    <xf numFmtId="0" fontId="68" fillId="8" borderId="35" xfId="0" applyFont="1" applyFill="1" applyBorder="1" applyAlignment="1">
      <alignment horizontal="center" vertical="center" wrapText="1"/>
    </xf>
    <xf numFmtId="0" fontId="68" fillId="8" borderId="36" xfId="0" applyFont="1" applyFill="1" applyBorder="1" applyAlignment="1">
      <alignment horizontal="center" vertical="center" wrapText="1"/>
    </xf>
    <xf numFmtId="0" fontId="68" fillId="8" borderId="38" xfId="0" applyFont="1" applyFill="1" applyBorder="1" applyAlignment="1">
      <alignment horizontal="center" vertical="center" wrapText="1"/>
    </xf>
    <xf numFmtId="0" fontId="12" fillId="2" borderId="56" xfId="0" applyFont="1" applyFill="1" applyBorder="1" applyAlignment="1">
      <alignment horizontal="center" vertical="top" wrapText="1"/>
    </xf>
    <xf numFmtId="0" fontId="12" fillId="2" borderId="49" xfId="0" applyFont="1" applyFill="1" applyBorder="1" applyAlignment="1">
      <alignment horizontal="center" vertical="top" wrapText="1"/>
    </xf>
    <xf numFmtId="0" fontId="12" fillId="2" borderId="57" xfId="0" applyFont="1" applyFill="1" applyBorder="1" applyAlignment="1">
      <alignment horizontal="center" vertical="top" wrapText="1"/>
    </xf>
    <xf numFmtId="0" fontId="12" fillId="2" borderId="50" xfId="0" applyFont="1" applyFill="1" applyBorder="1" applyAlignment="1">
      <alignment horizontal="center" vertical="top" wrapText="1"/>
    </xf>
    <xf numFmtId="0" fontId="12" fillId="2" borderId="0" xfId="0" applyFont="1" applyFill="1" applyAlignment="1">
      <alignment horizontal="center" vertical="top" wrapText="1"/>
    </xf>
    <xf numFmtId="0" fontId="12" fillId="2" borderId="5" xfId="0" applyFont="1" applyFill="1" applyBorder="1" applyAlignment="1">
      <alignment horizontal="center" vertical="top" wrapText="1"/>
    </xf>
    <xf numFmtId="0" fontId="32" fillId="5" borderId="0" xfId="0" applyFont="1" applyFill="1" applyAlignment="1">
      <alignment horizontal="left" vertical="center" wrapText="1"/>
    </xf>
    <xf numFmtId="0" fontId="32" fillId="5" borderId="5" xfId="0" applyFont="1" applyFill="1" applyBorder="1" applyAlignment="1">
      <alignment horizontal="left" vertical="center" wrapText="1"/>
    </xf>
    <xf numFmtId="0" fontId="57" fillId="6" borderId="69" xfId="1" applyFont="1" applyFill="1" applyBorder="1" applyAlignment="1">
      <alignment horizontal="center" vertical="center" wrapText="1"/>
    </xf>
    <xf numFmtId="0" fontId="57" fillId="6" borderId="72" xfId="1" applyFont="1" applyFill="1" applyBorder="1" applyAlignment="1">
      <alignment horizontal="center" vertical="center" wrapText="1"/>
    </xf>
    <xf numFmtId="0" fontId="8" fillId="5" borderId="73" xfId="0" applyFont="1" applyFill="1" applyBorder="1" applyAlignment="1">
      <alignment vertical="center"/>
    </xf>
    <xf numFmtId="0" fontId="8" fillId="5" borderId="10" xfId="0" applyFont="1" applyFill="1" applyBorder="1" applyAlignment="1">
      <alignment vertical="center"/>
    </xf>
    <xf numFmtId="0" fontId="8" fillId="5" borderId="74" xfId="0" applyFont="1" applyFill="1" applyBorder="1" applyAlignment="1">
      <alignment vertical="center"/>
    </xf>
    <xf numFmtId="0" fontId="8" fillId="20" borderId="76" xfId="0" applyFont="1" applyFill="1" applyBorder="1" applyAlignment="1">
      <alignment vertical="center"/>
    </xf>
    <xf numFmtId="0" fontId="8" fillId="20" borderId="77" xfId="0" applyFont="1" applyFill="1" applyBorder="1" applyAlignment="1">
      <alignment vertical="center"/>
    </xf>
    <xf numFmtId="0" fontId="8" fillId="20" borderId="78" xfId="0" applyFont="1" applyFill="1" applyBorder="1" applyAlignment="1">
      <alignment vertical="center"/>
    </xf>
    <xf numFmtId="0" fontId="20" fillId="5" borderId="81" xfId="0" applyFont="1" applyFill="1" applyBorder="1" applyAlignment="1" applyProtection="1">
      <alignment horizontal="left" vertical="top" wrapText="1"/>
      <protection locked="0"/>
    </xf>
    <xf numFmtId="0" fontId="20" fillId="5" borderId="82" xfId="0" applyFont="1" applyFill="1" applyBorder="1" applyAlignment="1" applyProtection="1">
      <alignment horizontal="left" vertical="top" wrapText="1"/>
      <protection locked="0"/>
    </xf>
    <xf numFmtId="0" fontId="20" fillId="5" borderId="83" xfId="0" applyFont="1" applyFill="1" applyBorder="1" applyAlignment="1" applyProtection="1">
      <alignment horizontal="left" vertical="top" wrapText="1"/>
      <protection locked="0"/>
    </xf>
    <xf numFmtId="0" fontId="20" fillId="5" borderId="84" xfId="0" applyFont="1" applyFill="1" applyBorder="1" applyAlignment="1" applyProtection="1">
      <alignment horizontal="left" vertical="top" wrapText="1"/>
      <protection locked="0"/>
    </xf>
    <xf numFmtId="0" fontId="20" fillId="5" borderId="9" xfId="0" applyFont="1" applyFill="1" applyBorder="1" applyAlignment="1" applyProtection="1">
      <alignment horizontal="left" vertical="top" wrapText="1"/>
      <protection locked="0"/>
    </xf>
    <xf numFmtId="0" fontId="20" fillId="5" borderId="85" xfId="0" applyFont="1" applyFill="1" applyBorder="1" applyAlignment="1" applyProtection="1">
      <alignment horizontal="left" vertical="top" wrapText="1"/>
      <protection locked="0"/>
    </xf>
    <xf numFmtId="0" fontId="20" fillId="5" borderId="86" xfId="0" applyFont="1" applyFill="1" applyBorder="1" applyAlignment="1" applyProtection="1">
      <alignment horizontal="left" vertical="top" wrapText="1"/>
      <protection locked="0"/>
    </xf>
    <xf numFmtId="0" fontId="20" fillId="5" borderId="87" xfId="0" applyFont="1" applyFill="1" applyBorder="1" applyAlignment="1" applyProtection="1">
      <alignment horizontal="left" vertical="top" wrapText="1"/>
      <protection locked="0"/>
    </xf>
    <xf numFmtId="0" fontId="20" fillId="5" borderId="88" xfId="0" applyFont="1" applyFill="1" applyBorder="1" applyAlignment="1" applyProtection="1">
      <alignment horizontal="left" vertical="top" wrapText="1"/>
      <protection locked="0"/>
    </xf>
    <xf numFmtId="0" fontId="57" fillId="6" borderId="97" xfId="1" applyFont="1" applyFill="1" applyBorder="1" applyAlignment="1" applyProtection="1">
      <alignment horizontal="center" vertical="center" wrapText="1"/>
    </xf>
    <xf numFmtId="0" fontId="57" fillId="6" borderId="121" xfId="1" applyFont="1" applyFill="1" applyBorder="1" applyAlignment="1" applyProtection="1">
      <alignment horizontal="center" vertical="center" wrapText="1"/>
    </xf>
    <xf numFmtId="0" fontId="57" fillId="6" borderId="100" xfId="1" applyFont="1" applyFill="1" applyBorder="1" applyAlignment="1" applyProtection="1">
      <alignment horizontal="center" vertical="center" wrapText="1"/>
    </xf>
    <xf numFmtId="0" fontId="18" fillId="3" borderId="56" xfId="0" applyFont="1" applyFill="1" applyBorder="1" applyAlignment="1">
      <alignment horizontal="left" vertical="center"/>
    </xf>
    <xf numFmtId="0" fontId="18" fillId="3" borderId="49" xfId="0" applyFont="1" applyFill="1" applyBorder="1" applyAlignment="1">
      <alignment horizontal="left" vertical="center"/>
    </xf>
    <xf numFmtId="0" fontId="18" fillId="3" borderId="57" xfId="0" applyFont="1" applyFill="1" applyBorder="1" applyAlignment="1">
      <alignment horizontal="left" vertical="center"/>
    </xf>
    <xf numFmtId="0" fontId="8" fillId="3" borderId="10" xfId="0" applyFont="1" applyFill="1" applyBorder="1" applyAlignment="1">
      <alignment horizontal="center" vertical="top" wrapText="1"/>
    </xf>
    <xf numFmtId="0" fontId="18" fillId="7" borderId="56" xfId="0" applyFont="1" applyFill="1" applyBorder="1" applyAlignment="1">
      <alignment horizontal="center" vertical="center" wrapText="1"/>
    </xf>
    <xf numFmtId="0" fontId="18" fillId="7" borderId="155" xfId="0" applyFont="1" applyFill="1" applyBorder="1" applyAlignment="1">
      <alignment horizontal="center" vertical="center" wrapText="1"/>
    </xf>
    <xf numFmtId="0" fontId="18" fillId="7" borderId="50" xfId="0" applyFont="1" applyFill="1" applyBorder="1" applyAlignment="1">
      <alignment horizontal="center" vertical="center" wrapText="1"/>
    </xf>
    <xf numFmtId="0" fontId="18" fillId="7" borderId="55" xfId="0" applyFont="1" applyFill="1" applyBorder="1" applyAlignment="1">
      <alignment horizontal="center" vertical="center" wrapText="1"/>
    </xf>
    <xf numFmtId="0" fontId="18" fillId="9" borderId="90" xfId="0" applyFont="1" applyFill="1" applyBorder="1" applyAlignment="1">
      <alignment horizontal="center" vertical="center" wrapText="1"/>
    </xf>
    <xf numFmtId="0" fontId="18" fillId="9" borderId="120" xfId="0" applyFont="1" applyFill="1" applyBorder="1" applyAlignment="1">
      <alignment horizontal="center" vertical="center" wrapText="1"/>
    </xf>
    <xf numFmtId="0" fontId="29" fillId="8" borderId="124" xfId="0" applyFont="1" applyFill="1" applyBorder="1" applyAlignment="1">
      <alignment horizontal="center" vertical="center" wrapText="1"/>
    </xf>
    <xf numFmtId="0" fontId="29" fillId="8" borderId="127" xfId="0" applyFont="1" applyFill="1" applyBorder="1" applyAlignment="1">
      <alignment horizontal="center" vertical="center" wrapText="1"/>
    </xf>
    <xf numFmtId="0" fontId="29" fillId="8" borderId="152" xfId="0" applyFont="1" applyFill="1" applyBorder="1" applyAlignment="1">
      <alignment horizontal="center" vertical="center" wrapText="1"/>
    </xf>
    <xf numFmtId="0" fontId="18" fillId="14" borderId="8" xfId="0" applyFont="1" applyFill="1" applyBorder="1" applyAlignment="1">
      <alignment horizontal="right" vertical="center" wrapText="1"/>
    </xf>
    <xf numFmtId="0" fontId="18" fillId="14" borderId="3" xfId="0" applyFont="1" applyFill="1" applyBorder="1" applyAlignment="1">
      <alignment horizontal="right" vertical="center" wrapText="1"/>
    </xf>
    <xf numFmtId="0" fontId="18" fillId="14" borderId="2" xfId="0" applyFont="1" applyFill="1" applyBorder="1" applyAlignment="1">
      <alignment horizontal="right" vertical="center" wrapText="1"/>
    </xf>
    <xf numFmtId="0" fontId="71" fillId="2" borderId="31" xfId="1" applyFont="1" applyFill="1" applyBorder="1" applyAlignment="1">
      <alignment horizontal="center" vertical="center" wrapText="1"/>
    </xf>
    <xf numFmtId="0" fontId="71" fillId="2" borderId="32" xfId="1" applyFont="1" applyFill="1" applyBorder="1" applyAlignment="1">
      <alignment horizontal="center" vertical="center" wrapText="1"/>
    </xf>
    <xf numFmtId="0" fontId="71" fillId="2" borderId="33" xfId="1" applyFont="1" applyFill="1" applyBorder="1" applyAlignment="1">
      <alignment horizontal="center" vertical="center" wrapText="1"/>
    </xf>
    <xf numFmtId="0" fontId="71" fillId="2" borderId="36" xfId="1" applyFont="1" applyFill="1" applyBorder="1" applyAlignment="1">
      <alignment horizontal="center" vertical="center" wrapText="1"/>
    </xf>
    <xf numFmtId="0" fontId="71" fillId="2" borderId="37" xfId="1" applyFont="1" applyFill="1" applyBorder="1" applyAlignment="1">
      <alignment horizontal="center" vertical="center" wrapText="1"/>
    </xf>
    <xf numFmtId="0" fontId="71" fillId="2" borderId="38" xfId="1" applyFont="1" applyFill="1" applyBorder="1" applyAlignment="1">
      <alignment horizontal="center" vertical="center" wrapText="1"/>
    </xf>
    <xf numFmtId="0" fontId="8" fillId="5" borderId="31" xfId="0" applyFont="1" applyFill="1" applyBorder="1" applyAlignment="1">
      <alignment vertical="center"/>
    </xf>
    <xf numFmtId="0" fontId="8" fillId="5" borderId="32" xfId="0" applyFont="1" applyFill="1" applyBorder="1" applyAlignment="1">
      <alignment vertical="center"/>
    </xf>
    <xf numFmtId="0" fontId="8" fillId="5" borderId="33" xfId="0" applyFont="1" applyFill="1" applyBorder="1" applyAlignment="1">
      <alignment vertical="center"/>
    </xf>
    <xf numFmtId="0" fontId="8" fillId="16" borderId="109" xfId="0" applyFont="1" applyFill="1" applyBorder="1" applyAlignment="1">
      <alignment vertical="center"/>
    </xf>
    <xf numFmtId="0" fontId="8" fillId="16" borderId="110" xfId="0" applyFont="1" applyFill="1" applyBorder="1" applyAlignment="1">
      <alignment vertical="center"/>
    </xf>
    <xf numFmtId="0" fontId="8" fillId="16" borderId="111" xfId="0" applyFont="1" applyFill="1" applyBorder="1" applyAlignment="1">
      <alignment vertical="center"/>
    </xf>
    <xf numFmtId="0" fontId="18" fillId="7" borderId="8" xfId="0" applyFont="1" applyFill="1" applyBorder="1" applyAlignment="1">
      <alignment horizontal="center" vertical="center"/>
    </xf>
    <xf numFmtId="0" fontId="18" fillId="7" borderId="2" xfId="0" applyFont="1" applyFill="1" applyBorder="1" applyAlignment="1">
      <alignment horizontal="center" vertical="center"/>
    </xf>
    <xf numFmtId="0" fontId="18" fillId="9" borderId="159" xfId="0" applyFont="1" applyFill="1" applyBorder="1" applyAlignment="1">
      <alignment horizontal="center" vertical="center"/>
    </xf>
    <xf numFmtId="0" fontId="18" fillId="9" borderId="160" xfId="0" applyFont="1" applyFill="1" applyBorder="1" applyAlignment="1">
      <alignment horizontal="center" vertical="center"/>
    </xf>
    <xf numFmtId="0" fontId="23" fillId="6" borderId="31" xfId="1" applyFont="1" applyFill="1" applyBorder="1" applyAlignment="1">
      <alignment horizontal="center" vertical="center" wrapText="1"/>
    </xf>
    <xf numFmtId="0" fontId="23" fillId="6" borderId="32" xfId="1" applyFont="1" applyFill="1" applyBorder="1" applyAlignment="1">
      <alignment horizontal="center" vertical="center" wrapText="1"/>
    </xf>
    <xf numFmtId="0" fontId="23" fillId="6" borderId="33" xfId="1" applyFont="1" applyFill="1" applyBorder="1" applyAlignment="1">
      <alignment horizontal="center" vertical="center" wrapText="1"/>
    </xf>
    <xf numFmtId="0" fontId="23" fillId="6" borderId="36" xfId="1" applyFont="1" applyFill="1" applyBorder="1" applyAlignment="1">
      <alignment horizontal="center" vertical="center" wrapText="1"/>
    </xf>
    <xf numFmtId="0" fontId="23" fillId="6" borderId="37" xfId="1" applyFont="1" applyFill="1" applyBorder="1" applyAlignment="1">
      <alignment horizontal="center" vertical="center" wrapText="1"/>
    </xf>
    <xf numFmtId="0" fontId="23" fillId="6" borderId="38" xfId="1" applyFont="1" applyFill="1" applyBorder="1" applyAlignment="1">
      <alignment horizontal="center" vertical="center" wrapText="1"/>
    </xf>
    <xf numFmtId="0" fontId="4" fillId="5" borderId="0" xfId="0" applyFont="1" applyFill="1" applyAlignment="1">
      <alignment horizontal="left"/>
    </xf>
    <xf numFmtId="0" fontId="14" fillId="12" borderId="1"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14" fillId="12" borderId="7" xfId="0" applyFont="1" applyFill="1" applyBorder="1" applyAlignment="1">
      <alignment horizontal="center" vertical="center" wrapText="1"/>
    </xf>
    <xf numFmtId="0" fontId="14" fillId="12" borderId="1" xfId="0" applyFont="1" applyFill="1" applyBorder="1" applyAlignment="1">
      <alignment horizontal="center" vertical="center"/>
    </xf>
    <xf numFmtId="0" fontId="14" fillId="12" borderId="4" xfId="0" applyFont="1" applyFill="1" applyBorder="1" applyAlignment="1">
      <alignment horizontal="center" vertical="center"/>
    </xf>
    <xf numFmtId="0" fontId="14" fillId="12" borderId="7" xfId="0" applyFont="1" applyFill="1" applyBorder="1" applyAlignment="1">
      <alignment horizontal="center" vertical="center"/>
    </xf>
    <xf numFmtId="0" fontId="18" fillId="2" borderId="56" xfId="0" applyFont="1" applyFill="1" applyBorder="1" applyAlignment="1">
      <alignment horizontal="center" vertical="top" wrapText="1"/>
    </xf>
    <xf numFmtId="0" fontId="18" fillId="2" borderId="57" xfId="0" applyFont="1" applyFill="1" applyBorder="1" applyAlignment="1">
      <alignment horizontal="center" vertical="top" wrapText="1"/>
    </xf>
    <xf numFmtId="0" fontId="18" fillId="2" borderId="50" xfId="0" applyFont="1" applyFill="1" applyBorder="1" applyAlignment="1">
      <alignment horizontal="center" vertical="top" wrapText="1"/>
    </xf>
    <xf numFmtId="0" fontId="18" fillId="2" borderId="5" xfId="0" applyFont="1" applyFill="1" applyBorder="1" applyAlignment="1">
      <alignment horizontal="center" vertical="top" wrapText="1"/>
    </xf>
    <xf numFmtId="0" fontId="8" fillId="16" borderId="76" xfId="0" applyFont="1" applyFill="1" applyBorder="1" applyAlignment="1">
      <alignment horizontal="left" vertical="center"/>
    </xf>
    <xf numFmtId="0" fontId="8" fillId="16" borderId="77" xfId="0" applyFont="1" applyFill="1" applyBorder="1" applyAlignment="1">
      <alignment horizontal="left" vertical="center"/>
    </xf>
    <xf numFmtId="0" fontId="8" fillId="16" borderId="78" xfId="0" applyFont="1" applyFill="1" applyBorder="1" applyAlignment="1">
      <alignment horizontal="left" vertical="center"/>
    </xf>
    <xf numFmtId="0" fontId="71" fillId="2" borderId="33" xfId="1" applyFont="1" applyFill="1" applyBorder="1" applyAlignment="1" applyProtection="1">
      <alignment horizontal="center" vertical="center"/>
    </xf>
    <xf numFmtId="0" fontId="71" fillId="2" borderId="38" xfId="1" applyFont="1" applyFill="1" applyBorder="1" applyAlignment="1" applyProtection="1">
      <alignment horizontal="center" vertical="center"/>
    </xf>
    <xf numFmtId="1" fontId="4" fillId="12" borderId="1" xfId="0" applyNumberFormat="1" applyFont="1" applyFill="1" applyBorder="1" applyAlignment="1">
      <alignment horizontal="center" vertical="center" wrapText="1"/>
    </xf>
    <xf numFmtId="1" fontId="4" fillId="12" borderId="7" xfId="0" applyNumberFormat="1" applyFont="1" applyFill="1" applyBorder="1" applyAlignment="1">
      <alignment horizontal="center" vertical="center" wrapText="1"/>
    </xf>
    <xf numFmtId="0" fontId="14" fillId="8" borderId="166" xfId="0" applyFont="1" applyFill="1" applyBorder="1" applyAlignment="1">
      <alignment horizontal="center" vertical="center" wrapText="1"/>
    </xf>
    <xf numFmtId="0" fontId="14" fillId="8" borderId="167" xfId="0" applyFont="1" applyFill="1" applyBorder="1" applyAlignment="1">
      <alignment horizontal="center" vertical="center"/>
    </xf>
    <xf numFmtId="0" fontId="14" fillId="8" borderId="168" xfId="0" applyFont="1" applyFill="1" applyBorder="1" applyAlignment="1">
      <alignment horizontal="center" vertical="center"/>
    </xf>
    <xf numFmtId="1" fontId="19" fillId="12" borderId="1" xfId="0" applyNumberFormat="1" applyFont="1" applyFill="1" applyBorder="1" applyAlignment="1">
      <alignment horizontal="center" vertical="center" wrapText="1"/>
    </xf>
    <xf numFmtId="1" fontId="19" fillId="12" borderId="7" xfId="0" applyNumberFormat="1" applyFont="1" applyFill="1" applyBorder="1" applyAlignment="1">
      <alignment horizontal="center" vertical="center" wrapText="1"/>
    </xf>
    <xf numFmtId="0" fontId="22" fillId="2" borderId="15"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22" fillId="2" borderId="26" xfId="0" applyFont="1" applyFill="1" applyBorder="1" applyAlignment="1">
      <alignment horizontal="left" vertical="center" wrapText="1"/>
    </xf>
    <xf numFmtId="0" fontId="8" fillId="16" borderId="76" xfId="0" applyFont="1" applyFill="1" applyBorder="1" applyAlignment="1">
      <alignment horizontal="left"/>
    </xf>
    <xf numFmtId="0" fontId="8" fillId="16" borderId="77" xfId="0" applyFont="1" applyFill="1" applyBorder="1" applyAlignment="1">
      <alignment horizontal="left"/>
    </xf>
    <xf numFmtId="0" fontId="8" fillId="16" borderId="78" xfId="0" applyFont="1" applyFill="1" applyBorder="1" applyAlignment="1">
      <alignment horizontal="left"/>
    </xf>
    <xf numFmtId="0" fontId="22" fillId="2" borderId="46" xfId="0" applyFont="1" applyFill="1" applyBorder="1" applyAlignment="1">
      <alignment horizontal="left" vertical="center" wrapText="1"/>
    </xf>
    <xf numFmtId="0" fontId="22" fillId="2" borderId="59" xfId="0" applyFont="1" applyFill="1" applyBorder="1" applyAlignment="1">
      <alignment horizontal="left" vertical="center" wrapText="1"/>
    </xf>
    <xf numFmtId="0" fontId="22" fillId="2" borderId="25" xfId="0" applyFont="1" applyFill="1" applyBorder="1" applyAlignment="1">
      <alignment horizontal="left" vertical="center" wrapText="1"/>
    </xf>
    <xf numFmtId="0" fontId="8" fillId="16" borderId="76" xfId="0" applyFont="1" applyFill="1" applyBorder="1" applyAlignment="1">
      <alignment vertical="center"/>
    </xf>
    <xf numFmtId="0" fontId="8" fillId="16" borderId="77" xfId="0" applyFont="1" applyFill="1" applyBorder="1" applyAlignment="1">
      <alignment vertical="center"/>
    </xf>
    <xf numFmtId="0" fontId="8" fillId="16" borderId="78" xfId="0" applyFont="1" applyFill="1" applyBorder="1" applyAlignment="1">
      <alignment vertical="center"/>
    </xf>
    <xf numFmtId="0" fontId="8" fillId="33" borderId="76" xfId="0" applyFont="1" applyFill="1" applyBorder="1" applyAlignment="1">
      <alignment horizontal="left" vertical="center"/>
    </xf>
    <xf numFmtId="0" fontId="8" fillId="33" borderId="77" xfId="0" applyFont="1" applyFill="1" applyBorder="1" applyAlignment="1">
      <alignment horizontal="left" vertical="center"/>
    </xf>
    <xf numFmtId="0" fontId="8" fillId="33" borderId="78" xfId="0" applyFont="1" applyFill="1" applyBorder="1" applyAlignment="1">
      <alignment horizontal="left" vertical="center"/>
    </xf>
    <xf numFmtId="0" fontId="4" fillId="5" borderId="0" xfId="0" applyFont="1" applyFill="1" applyAlignment="1">
      <alignment horizontal="left" vertical="center" wrapText="1"/>
    </xf>
    <xf numFmtId="0" fontId="4" fillId="5" borderId="0" xfId="0" applyFont="1" applyFill="1" applyAlignment="1">
      <alignment horizontal="left" vertical="top" wrapText="1"/>
    </xf>
    <xf numFmtId="0" fontId="8" fillId="2" borderId="36" xfId="0" applyFont="1" applyFill="1" applyBorder="1" applyAlignment="1">
      <alignment horizontal="left" vertical="center"/>
    </xf>
    <xf numFmtId="0" fontId="8" fillId="2" borderId="37" xfId="0" applyFont="1" applyFill="1" applyBorder="1" applyAlignment="1">
      <alignment horizontal="left" vertical="center"/>
    </xf>
    <xf numFmtId="0" fontId="8" fillId="2" borderId="38" xfId="0" applyFont="1" applyFill="1" applyBorder="1" applyAlignment="1">
      <alignment horizontal="left" vertical="center"/>
    </xf>
    <xf numFmtId="0" fontId="50" fillId="5" borderId="32" xfId="0" applyFont="1" applyFill="1" applyBorder="1" applyAlignment="1">
      <alignment horizontal="left"/>
    </xf>
    <xf numFmtId="0" fontId="50" fillId="5" borderId="0" xfId="0" applyFont="1" applyFill="1" applyAlignment="1">
      <alignment horizontal="left" vertical="center" wrapText="1"/>
    </xf>
    <xf numFmtId="0" fontId="34" fillId="5" borderId="0" xfId="0" applyFont="1" applyFill="1" applyAlignment="1">
      <alignment horizontal="left" vertical="top" wrapText="1"/>
    </xf>
    <xf numFmtId="0" fontId="34" fillId="5" borderId="0" xfId="0" applyFont="1" applyFill="1" applyAlignment="1">
      <alignment horizontal="left" vertical="center" wrapText="1"/>
    </xf>
    <xf numFmtId="0" fontId="121" fillId="5" borderId="0" xfId="0" applyFont="1" applyFill="1" applyAlignment="1">
      <alignment horizontal="left" vertical="center"/>
    </xf>
  </cellXfs>
  <cellStyles count="3">
    <cellStyle name="Hyperlink" xfId="1" builtinId="8"/>
    <cellStyle name="Normal" xfId="0" builtinId="0"/>
    <cellStyle name="Percent" xfId="2" builtinId="5"/>
  </cellStyles>
  <dxfs count="371">
    <dxf>
      <font>
        <color rgb="FF9C0006"/>
      </font>
      <fill>
        <patternFill>
          <bgColor rgb="FFFFC7CE"/>
        </patternFill>
      </fill>
    </dxf>
    <dxf>
      <fill>
        <patternFill>
          <bgColor theme="6" tint="0.59996337778862885"/>
        </patternFill>
      </fill>
    </dxf>
    <dxf>
      <fill>
        <patternFill>
          <bgColor theme="6" tint="0.59996337778862885"/>
        </patternFill>
      </fill>
    </dxf>
    <dxf>
      <font>
        <b val="0"/>
        <i val="0"/>
        <strike val="0"/>
        <condense val="0"/>
        <extend val="0"/>
        <outline val="0"/>
        <shadow val="0"/>
        <u val="none"/>
        <vertAlign val="baseline"/>
        <sz val="8"/>
        <color theme="1"/>
        <name val="Aptos Narrow"/>
        <family val="2"/>
        <scheme val="minor"/>
      </font>
      <alignment horizontal="left" vertical="bottom" textRotation="0" wrapText="0" indent="0" justifyLastLine="0" shrinkToFit="0" readingOrder="0"/>
    </dxf>
    <dxf>
      <font>
        <strike val="0"/>
        <outline val="0"/>
        <shadow val="0"/>
        <u val="none"/>
        <vertAlign val="baseline"/>
        <sz val="8"/>
        <color theme="1"/>
        <name val="Calibri"/>
        <family val="2"/>
        <scheme val="none"/>
      </font>
      <alignment horizontal="left" vertical="center" textRotation="0" wrapText="1" indent="0" justifyLastLine="0" shrinkToFit="0" readingOrder="0"/>
      <protection locked="1" hidden="0"/>
    </dxf>
    <dxf>
      <font>
        <b val="0"/>
        <i val="0"/>
        <strike val="0"/>
        <condense val="0"/>
        <extend val="0"/>
        <outline val="0"/>
        <shadow val="0"/>
        <u val="none"/>
        <vertAlign val="baseline"/>
        <sz val="8"/>
        <color theme="1"/>
        <name val="Aptos Narrow"/>
        <family val="2"/>
        <scheme val="minor"/>
      </font>
      <alignment horizontal="left" vertical="bottom" textRotation="0" wrapText="0" indent="0" justifyLastLine="0" shrinkToFit="0" readingOrder="0"/>
    </dxf>
    <dxf>
      <font>
        <strike val="0"/>
        <outline val="0"/>
        <shadow val="0"/>
        <u val="none"/>
        <vertAlign val="baseline"/>
        <sz val="8"/>
        <color theme="1"/>
        <name val="Calibri"/>
        <family val="2"/>
        <scheme val="none"/>
      </font>
      <alignment horizontal="left" vertical="bottom" textRotation="0" wrapText="0" indent="0" justifyLastLine="0" shrinkToFit="0" readingOrder="0"/>
      <protection locked="1" hidden="0"/>
    </dxf>
    <dxf>
      <fill>
        <patternFill patternType="solid">
          <fgColor indexed="64"/>
          <bgColor theme="0"/>
        </patternFill>
      </fill>
      <alignment horizontal="left" vertical="bottom" textRotation="0" wrapText="0" indent="0" justifyLastLine="0" shrinkToFit="0" readingOrder="0"/>
    </dxf>
    <dxf>
      <font>
        <strike val="0"/>
        <outline val="0"/>
        <shadow val="0"/>
        <vertAlign val="baseline"/>
        <name val="Calibri"/>
        <family val="2"/>
        <scheme val="none"/>
      </font>
      <border diagonalUp="0" diagonalDown="0">
        <left style="thin">
          <color auto="1"/>
        </left>
        <right/>
        <vertical style="thin">
          <color auto="1"/>
        </vertical>
      </border>
      <protection locked="1" hidden="0"/>
    </dxf>
    <dxf>
      <fill>
        <patternFill patternType="solid">
          <fgColor indexed="64"/>
          <bgColor theme="0"/>
        </patternFill>
      </fill>
      <alignment horizontal="left" vertical="bottom" textRotation="0" wrapText="0" indent="0" justifyLastLine="0" shrinkToFit="0" readingOrder="0"/>
    </dxf>
    <dxf>
      <font>
        <strike val="0"/>
        <outline val="0"/>
        <shadow val="0"/>
        <vertAlign val="baseline"/>
        <name val="Calibri"/>
        <family val="2"/>
        <scheme val="none"/>
      </font>
      <numFmt numFmtId="0" formatCode="General"/>
      <alignment horizontal="left" vertical="bottom" textRotation="0" wrapText="0" indent="0" justifyLastLine="0" shrinkToFit="0" readingOrder="0"/>
      <border diagonalUp="0" diagonalDown="0">
        <left style="thin">
          <color auto="1"/>
        </left>
        <right style="thin">
          <color auto="1"/>
        </right>
        <top/>
        <bottom/>
        <vertical style="thin">
          <color auto="1"/>
        </vertical>
      </border>
      <protection locked="1" hidden="0"/>
    </dxf>
    <dxf>
      <font>
        <b val="0"/>
        <i val="0"/>
        <strike val="0"/>
        <condense val="0"/>
        <extend val="0"/>
        <outline val="0"/>
        <shadow val="0"/>
        <u val="none"/>
        <vertAlign val="baseline"/>
        <sz val="8"/>
        <color theme="1"/>
        <name val="Aptos Narrow"/>
        <family val="2"/>
        <scheme val="minor"/>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sz val="8"/>
        <color theme="1"/>
        <name val="Calibri"/>
        <family val="2"/>
        <scheme val="none"/>
      </font>
      <alignment horizontal="left" vertical="bottom" textRotation="0" wrapText="0" indent="0" justifyLastLine="0" shrinkToFit="0" readingOrder="0"/>
      <border diagonalUp="0" diagonalDown="0">
        <left style="thin">
          <color auto="1"/>
        </left>
        <right style="thin">
          <color auto="1"/>
        </right>
        <vertical style="thin">
          <color auto="1"/>
        </vertical>
      </border>
      <protection locked="1" hidden="0"/>
    </dxf>
    <dxf>
      <font>
        <b val="0"/>
        <i val="0"/>
        <strike val="0"/>
        <condense val="0"/>
        <extend val="0"/>
        <outline val="0"/>
        <shadow val="0"/>
        <u val="none"/>
        <vertAlign val="baseline"/>
        <sz val="8"/>
        <color theme="1"/>
        <name val="Aptos Narrow"/>
        <family val="2"/>
        <scheme val="minor"/>
      </font>
      <fill>
        <patternFill patternType="solid">
          <fgColor indexed="64"/>
          <bgColor theme="0"/>
        </patternFill>
      </fill>
      <alignment horizontal="center" vertical="bottom" textRotation="0" wrapText="0" indent="0" justifyLastLine="0" shrinkToFit="0" readingOrder="0"/>
    </dxf>
    <dxf>
      <font>
        <b/>
        <strike val="0"/>
        <outline val="0"/>
        <shadow val="0"/>
        <u val="none"/>
        <vertAlign val="baseline"/>
        <sz val="9"/>
        <color theme="1"/>
        <name val="Calibri"/>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auto="1"/>
        </left>
        <right style="thin">
          <color auto="1"/>
        </right>
        <vertical style="thin">
          <color auto="1"/>
        </vertical>
      </border>
      <protection locked="1" hidden="0"/>
    </dxf>
    <dxf>
      <fill>
        <patternFill patternType="solid">
          <fgColor indexed="64"/>
          <bgColor theme="0"/>
        </patternFill>
      </fill>
      <alignment horizontal="left" vertical="bottom" textRotation="0" wrapText="0" indent="0" justifyLastLine="0" shrinkToFit="0" readingOrder="0"/>
    </dxf>
    <dxf>
      <font>
        <strike val="0"/>
        <outline val="0"/>
        <shadow val="0"/>
        <vertAlign val="baseline"/>
        <name val="Calibri"/>
        <family val="2"/>
        <scheme val="none"/>
      </font>
      <alignment horizontal="left" vertical="bottom" textRotation="0" wrapText="0" indent="0" justifyLastLine="0" shrinkToFit="0" readingOrder="0"/>
      <border diagonalUp="0" diagonalDown="0">
        <left style="thin">
          <color auto="1"/>
        </left>
        <right style="thin">
          <color auto="1"/>
        </right>
        <vertical style="thin">
          <color auto="1"/>
        </vertical>
      </border>
      <protection locked="1" hidden="0"/>
    </dxf>
    <dxf>
      <fill>
        <patternFill patternType="solid">
          <fgColor indexed="64"/>
          <bgColor theme="0"/>
        </patternFill>
      </fill>
      <alignment horizontal="left" vertical="bottom" textRotation="0" wrapText="0" indent="0" justifyLastLine="0" shrinkToFit="0" readingOrder="0"/>
    </dxf>
    <dxf>
      <font>
        <strike val="0"/>
        <outline val="0"/>
        <shadow val="0"/>
        <vertAlign val="baseline"/>
        <name val="Calibri"/>
        <family val="2"/>
        <scheme val="none"/>
      </font>
      <alignment horizontal="left" vertical="bottom" textRotation="0" wrapText="0" indent="0" justifyLastLine="0" shrinkToFit="0" readingOrder="0"/>
      <border diagonalUp="0" diagonalDown="0">
        <right style="thin">
          <color auto="1"/>
        </right>
        <vertical style="thin">
          <color auto="1"/>
        </vertical>
      </border>
      <protection locked="1" hidden="0"/>
    </dxf>
    <dxf>
      <protection locked="1" hidden="0"/>
    </dxf>
    <dxf>
      <font>
        <strike val="0"/>
        <outline val="0"/>
        <shadow val="0"/>
        <vertAlign val="baseline"/>
        <name val="Calibri"/>
        <family val="2"/>
        <scheme val="none"/>
      </font>
      <alignment horizontal="left" vertical="bottom" textRotation="0" wrapText="0" indent="0" justifyLastLine="0" shrinkToFit="0" readingOrder="0"/>
      <protection locked="1" hidden="0"/>
    </dxf>
    <dxf>
      <alignment horizontal="left" vertical="center" textRotation="0" wrapText="1" indent="0" justifyLastLine="0" shrinkToFit="0" readingOrder="0"/>
      <protection locked="1" hidden="0"/>
    </dxf>
    <dxf>
      <font>
        <strike val="0"/>
        <outline val="0"/>
        <shadow val="0"/>
        <vertAlign val="baseline"/>
        <name val="Calibri"/>
        <family val="2"/>
        <scheme val="none"/>
      </font>
      <numFmt numFmtId="1" formatCode="0"/>
      <alignment horizontal="center" vertical="center" textRotation="0" wrapText="0" indent="0" justifyLastLine="0" shrinkToFit="0" readingOrder="0"/>
      <border diagonalUp="0" diagonalDown="0" outline="0">
        <left style="medium">
          <color indexed="64"/>
        </left>
        <right/>
        <top style="thin">
          <color indexed="64"/>
        </top>
        <bottom style="thin">
          <color indexed="64"/>
        </bottom>
      </border>
      <protection locked="0" hidden="0"/>
    </dxf>
    <dxf>
      <font>
        <strike val="0"/>
        <outline val="0"/>
        <shadow val="0"/>
        <vertAlign val="baseline"/>
        <name val="Calibri"/>
        <family val="2"/>
        <scheme val="none"/>
      </font>
      <numFmt numFmtId="1" formatCode="0"/>
      <alignment horizontal="center" vertical="center" textRotation="0" wrapText="0" indent="0" justifyLastLine="0" shrinkToFit="0" readingOrder="0"/>
      <border diagonalUp="0" diagonalDown="0" outline="0">
        <left/>
        <right style="medium">
          <color indexed="64"/>
        </right>
        <top style="thin">
          <color indexed="64"/>
        </top>
        <bottom style="thin">
          <color indexed="64"/>
        </bottom>
      </border>
      <protection locked="0" hidden="0"/>
    </dxf>
    <dxf>
      <font>
        <b/>
        <strike val="0"/>
        <outline val="0"/>
        <shadow val="0"/>
        <vertAlign val="baseline"/>
        <name val="Calibri"/>
        <family val="2"/>
        <scheme val="none"/>
      </font>
      <alignment horizontal="left" vertical="center" textRotation="0" wrapText="1" indent="3" justifyLastLine="0" shrinkToFit="0" readingOrder="0"/>
      <border diagonalUp="0" diagonalDown="0" outline="0">
        <left/>
        <right style="medium">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Calibri"/>
        <family val="2"/>
        <scheme val="none"/>
      </font>
    </dxf>
    <dxf>
      <border>
        <bottom style="thin">
          <color indexed="64"/>
        </bottom>
      </border>
    </dxf>
    <dxf>
      <font>
        <strike val="0"/>
        <outline val="0"/>
        <shadow val="0"/>
        <u val="none"/>
        <vertAlign val="baseline"/>
        <sz val="11"/>
        <color auto="1"/>
        <name val="Calibri"/>
        <family val="2"/>
        <scheme val="none"/>
      </font>
      <alignment vertical="bottom"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name val="Calibri"/>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Calibri"/>
        <family val="2"/>
        <scheme val="none"/>
      </font>
      <alignmen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Calibri"/>
        <family val="2"/>
        <scheme val="none"/>
      </font>
      <alignment vertical="center" textRotation="0" wrapText="0" indent="0" justifyLastLine="0" shrinkToFit="0" readingOrder="0"/>
    </dxf>
    <dxf>
      <border>
        <bottom style="thin">
          <color indexed="64"/>
        </bottom>
      </border>
    </dxf>
    <dxf>
      <font>
        <b/>
        <strike val="0"/>
        <outline val="0"/>
        <shadow val="0"/>
        <vertAlign val="baseline"/>
        <name val="Calibri"/>
        <family val="2"/>
        <scheme val="none"/>
      </font>
      <fill>
        <patternFill patternType="solid">
          <fgColor indexed="64"/>
          <bgColor rgb="FFB4FF8F"/>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u val="none"/>
        <vertAlign val="baseline"/>
        <sz val="11"/>
        <color theme="1"/>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name val="Calibri"/>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1"/>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1"/>
        <color theme="1"/>
        <name val="Calibri"/>
        <family val="2"/>
        <scheme val="none"/>
      </font>
      <fill>
        <patternFill patternType="none">
          <fgColor indexed="64"/>
          <bgColor auto="1"/>
        </patternFill>
      </fill>
      <alignment horizontal="left" vertical="center" textRotation="0" wrapText="0" indent="0" justifyLastLine="0" shrinkToFit="0" readingOrder="0"/>
    </dxf>
    <dxf>
      <border outline="0">
        <bottom style="thin">
          <color indexed="64"/>
        </bottom>
      </border>
    </dxf>
    <dxf>
      <font>
        <b/>
        <strike val="0"/>
        <outline val="0"/>
        <shadow val="0"/>
        <u val="none"/>
        <vertAlign val="baseline"/>
        <sz val="12"/>
        <color theme="0"/>
        <name val="Calibri"/>
        <family val="2"/>
        <scheme val="none"/>
      </font>
      <fill>
        <patternFill patternType="solid">
          <fgColor indexed="64"/>
          <bgColor theme="5" tint="-0.249977111117893"/>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family val="2"/>
        <scheme val="none"/>
      </font>
      <alignment horizontal="left" vertical="center" textRotation="0" wrapText="0" indent="0" justifyLastLine="0" shrinkToFit="0" readingOrder="0"/>
    </dxf>
    <dxf>
      <border outline="0">
        <bottom style="thin">
          <color indexed="64"/>
        </bottom>
      </border>
    </dxf>
    <dxf>
      <font>
        <strike val="0"/>
        <outline val="0"/>
        <shadow val="0"/>
        <u val="none"/>
        <vertAlign val="baseline"/>
        <sz val="11"/>
        <color theme="1"/>
        <name val="Calibri"/>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right style="medium">
          <color indexed="64"/>
        </right>
        <top/>
        <bottom/>
      </border>
    </dxf>
    <dxf>
      <font>
        <b val="0"/>
        <i val="0"/>
        <strike val="0"/>
        <condense val="0"/>
        <extend val="0"/>
        <outline val="0"/>
        <shadow val="0"/>
        <u val="none"/>
        <vertAlign val="baseline"/>
        <sz val="8"/>
        <color theme="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right style="medium">
          <color indexed="64"/>
        </right>
        <top/>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general"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9"/>
        <color theme="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strike val="0"/>
        <outline val="0"/>
        <shadow val="0"/>
        <vertAlign val="baseline"/>
        <name val="Calibri"/>
        <family val="2"/>
        <scheme val="none"/>
      </font>
      <protection locked="1" hidden="0"/>
    </dxf>
    <dxf>
      <border outline="0">
        <left style="medium">
          <color indexed="64"/>
        </left>
        <right style="medium">
          <color indexed="64"/>
        </right>
        <top style="medium">
          <color indexed="64"/>
        </top>
        <bottom style="medium">
          <color indexed="64"/>
        </bottom>
      </border>
    </dxf>
    <dxf>
      <font>
        <strike val="0"/>
        <outline val="0"/>
        <shadow val="0"/>
        <vertAlign val="baseline"/>
        <name val="Calibri"/>
        <family val="2"/>
        <scheme val="none"/>
      </font>
      <fill>
        <patternFill patternType="none">
          <fgColor indexed="64"/>
          <bgColor auto="1"/>
        </patternFill>
      </fill>
      <alignment vertical="center" textRotation="0" indent="0" justifyLastLine="0" shrinkToFit="0" readingOrder="0"/>
      <protection locked="1" hidden="0"/>
    </dxf>
    <dxf>
      <border outline="0">
        <bottom style="medium">
          <color indexed="64"/>
        </bottom>
      </border>
    </dxf>
    <dxf>
      <font>
        <strike val="0"/>
        <outline val="0"/>
        <shadow val="0"/>
        <vertAlign val="baseline"/>
        <name val="Calibri"/>
        <family val="2"/>
        <scheme val="none"/>
      </font>
      <fill>
        <patternFill patternType="solid">
          <fgColor indexed="64"/>
          <bgColor theme="0" tint="-0.14999847407452621"/>
        </patternFill>
      </fill>
      <protection locked="1" hidden="0"/>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outline="0">
        <left/>
        <right/>
        <top style="thin">
          <color indexed="64"/>
        </top>
        <bottom style="thin">
          <color indexed="64"/>
        </bottom>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border outline="0">
        <bottom style="medium">
          <color indexed="64"/>
        </bottom>
      </border>
    </dxf>
    <dxf>
      <font>
        <strike val="0"/>
        <outline val="0"/>
        <shadow val="0"/>
        <vertAlign val="baseline"/>
        <name val="Calibri"/>
        <family val="2"/>
        <scheme val="none"/>
      </font>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89999084444715716"/>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none"/>
      </font>
      <fill>
        <patternFill patternType="solid">
          <fgColor indexed="64"/>
          <bgColor theme="8" tint="0.79998168889431442"/>
        </patternFill>
      </fill>
      <alignment horizontal="lef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5" tint="0.79998168889431442"/>
        </patternFill>
      </fill>
      <alignment horizontal="left" vertical="center" textRotation="0" wrapText="0" indent="0" justifyLastLine="0" shrinkToFit="0" readingOrder="0"/>
      <border diagonalUp="0" diagonalDown="0">
        <left/>
        <right style="thick">
          <color indexed="64"/>
        </right>
        <top style="thin">
          <color indexed="64"/>
        </top>
        <bottom style="thin">
          <color indexed="64"/>
        </bottom>
        <vertical/>
        <horizontal/>
      </border>
      <protection locked="0" hidden="0"/>
    </dxf>
    <dxf>
      <border outline="0">
        <right style="medium">
          <color indexed="64"/>
        </right>
      </border>
    </dxf>
    <dxf>
      <font>
        <b/>
        <i val="0"/>
        <strike val="0"/>
        <condense val="0"/>
        <extend val="0"/>
        <outline val="0"/>
        <shadow val="0"/>
        <u val="none"/>
        <vertAlign val="baseline"/>
        <sz val="11"/>
        <color auto="1"/>
        <name val="Calibri"/>
        <family val="2"/>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b/>
        <i/>
        <strike val="0"/>
        <condense val="0"/>
        <extend val="0"/>
        <outline val="0"/>
        <shadow val="0"/>
        <u val="none"/>
        <vertAlign val="baseline"/>
        <sz val="14"/>
        <color theme="1"/>
        <name val="Calibri"/>
        <family val="2"/>
        <scheme val="none"/>
      </font>
      <fill>
        <patternFill patternType="solid">
          <fgColor indexed="64"/>
          <bgColor theme="7" tint="0.59999389629810485"/>
        </patternFill>
      </fill>
      <alignment horizontal="center" vertical="bottom" textRotation="0" wrapText="0" indent="0" justifyLastLine="0" shrinkToFit="0" readingOrder="0"/>
      <border diagonalUp="0" diagonalDown="0" outline="0">
        <left style="medium">
          <color indexed="64"/>
        </left>
        <right style="thick">
          <color indexed="64"/>
        </right>
        <top/>
        <bottom style="thick">
          <color indexed="64"/>
        </bottom>
      </border>
    </dxf>
    <dxf>
      <font>
        <strike val="0"/>
        <outline val="0"/>
        <shadow val="0"/>
        <u val="none"/>
        <vertAlign val="baseline"/>
        <name val="Calibri"/>
        <family val="2"/>
        <scheme val="none"/>
      </font>
      <fill>
        <patternFill patternType="solid">
          <fgColor indexed="64"/>
          <bgColor theme="3" tint="0.89999084444715716"/>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border>
    </dxf>
    <dxf>
      <font>
        <b/>
        <i/>
        <strike val="0"/>
        <condense val="0"/>
        <extend val="0"/>
        <outline val="0"/>
        <shadow val="0"/>
        <u val="none"/>
        <vertAlign val="baseline"/>
        <sz val="14"/>
        <color theme="1"/>
        <name val="Calibri"/>
        <family val="2"/>
        <scheme val="none"/>
      </font>
      <fill>
        <patternFill patternType="solid">
          <fgColor indexed="64"/>
          <bgColor theme="7" tint="0.59999389629810485"/>
        </patternFill>
      </fill>
      <alignment horizontal="right" vertical="bottom" textRotation="0" wrapText="0" indent="0" justifyLastLine="0" shrinkToFit="0" readingOrder="0"/>
      <border diagonalUp="0" diagonalDown="0" outline="0">
        <left/>
        <right style="medium">
          <color auto="1"/>
        </right>
        <top/>
        <bottom style="thick">
          <color indexed="64"/>
        </bottom>
      </border>
    </dxf>
    <dxf>
      <font>
        <strike val="0"/>
        <outline val="0"/>
        <shadow val="0"/>
        <u val="none"/>
        <vertAlign val="baseline"/>
        <sz val="8"/>
        <name val="Calibri"/>
        <family val="2"/>
        <scheme val="none"/>
      </font>
      <fill>
        <patternFill patternType="solid">
          <fgColor indexed="64"/>
          <bgColor theme="8"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right/>
        <top/>
        <bottom/>
      </border>
    </dxf>
    <dxf>
      <font>
        <strike val="0"/>
        <outline val="0"/>
        <shadow val="0"/>
        <u val="none"/>
        <vertAlign val="baseline"/>
        <name val="Calibri"/>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alignment horizontal="center" vertical="center" textRotation="0" wrapText="0" indent="0" justifyLastLine="0" shrinkToFit="0" readingOrder="0"/>
    </dxf>
    <dxf>
      <border>
        <bottom style="thick">
          <color indexed="64"/>
        </bottom>
      </border>
    </dxf>
    <dxf>
      <font>
        <b/>
        <i val="0"/>
        <strike val="0"/>
        <condense val="0"/>
        <extend val="0"/>
        <outline val="0"/>
        <shadow val="0"/>
        <u val="none"/>
        <vertAlign val="baseline"/>
        <sz val="11"/>
        <color theme="3" tint="0.249977111117893"/>
        <name val="Calibri"/>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color theme="1"/>
        <name val="Calibri"/>
        <family val="2"/>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color theme="1"/>
        <name val="Calibri"/>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theme="1"/>
        <name val="Calibri"/>
        <family val="2"/>
        <scheme val="none"/>
      </font>
      <alignment horizontal="left" vertical="center" textRotation="0" wrapText="0" indent="0" justifyLastLine="0" shrinkToFit="0" readingOrder="0"/>
      <protection locked="1" hidden="0"/>
    </dxf>
    <dxf>
      <border outline="0">
        <bottom style="thin">
          <color indexed="64"/>
        </bottom>
      </border>
    </dxf>
    <dxf>
      <font>
        <strike val="0"/>
        <outline val="0"/>
        <shadow val="0"/>
        <u val="none"/>
        <vertAlign val="baseline"/>
        <color theme="1"/>
        <name val="Calibri"/>
        <family val="2"/>
        <scheme val="none"/>
      </font>
      <alignment horizontal="left"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right style="medium">
          <color indexed="64"/>
        </right>
        <top/>
        <bottom/>
      </border>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general"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1" indent="0" justifyLastLine="0" shrinkToFit="0" readingOrder="0"/>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9"/>
        <color theme="1"/>
        <name val="Times New Roman"/>
        <family val="1"/>
        <scheme val="none"/>
      </font>
      <alignment horizontal="general"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9"/>
        <color theme="1"/>
        <name val="Calibri"/>
        <family val="2"/>
        <scheme val="none"/>
      </font>
      <alignment horizontal="left" vertical="center" textRotation="0" wrapText="1" indent="0" justifyLastLine="0" shrinkToFit="0" readingOrder="0"/>
      <border diagonalUp="0" diagonalDown="0" outline="0">
        <left/>
        <right/>
        <top style="thin">
          <color indexed="64"/>
        </top>
        <bottom style="thin">
          <color indexed="64"/>
        </bottom>
      </border>
      <protection locked="0" hidden="0"/>
    </dxf>
    <dxf>
      <font>
        <strike val="0"/>
        <outline val="0"/>
        <shadow val="0"/>
        <vertAlign val="baseline"/>
        <name val="Calibri"/>
        <family val="2"/>
        <scheme val="none"/>
      </font>
    </dxf>
    <dxf>
      <border outline="0">
        <left style="medium">
          <color indexed="64"/>
        </left>
        <right style="medium">
          <color indexed="64"/>
        </right>
        <top style="medium">
          <color indexed="64"/>
        </top>
        <bottom style="medium">
          <color indexed="64"/>
        </bottom>
      </border>
    </dxf>
    <dxf>
      <font>
        <strike val="0"/>
        <outline val="0"/>
        <shadow val="0"/>
        <vertAlign val="baseline"/>
        <name val="Calibri"/>
        <family val="2"/>
        <scheme val="none"/>
      </font>
      <alignment vertical="center" textRotation="0" indent="0" justifyLastLine="0" shrinkToFit="0" readingOrder="0"/>
      <protection locked="1" hidden="0"/>
    </dxf>
    <dxf>
      <border outline="0">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 formatCode="0"/>
      <fill>
        <patternFill patternType="solid">
          <fgColor indexed="64"/>
          <bgColor theme="0" tint="-0.149967955565050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4"/>
        <name val="Calibri"/>
        <family val="2"/>
        <scheme val="none"/>
      </font>
      <fill>
        <patternFill patternType="solid">
          <fgColor indexed="64"/>
          <bgColor theme="0"/>
        </patternFill>
      </fill>
      <alignmen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vertical/>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left style="medium">
          <color indexed="64"/>
        </left>
        <right style="medium">
          <color indexed="64"/>
        </right>
        <top/>
        <bottom/>
        <horizontal/>
      </border>
      <protection locked="0" hidden="0"/>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bottom/>
        <horizontal/>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bottom/>
        <horizontal/>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bottom/>
        <horizontal/>
      </border>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1" indent="0" justifyLastLine="0" shrinkToFit="0" readingOrder="0"/>
      <border diagonalUp="0" diagonalDown="0">
        <left style="medium">
          <color indexed="64"/>
        </left>
        <right/>
        <top/>
        <bottom/>
        <horizontal/>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general"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9"/>
        <color theme="1"/>
        <name val="Times New Roman"/>
        <family val="1"/>
        <scheme val="none"/>
      </font>
      <alignment horizontal="general"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9"/>
        <color theme="1"/>
        <name val="Calibri"/>
        <family val="2"/>
        <scheme val="none"/>
      </font>
      <alignment horizontal="left" vertical="center" textRotation="0" wrapText="1" indent="0" justifyLastLine="0" shrinkToFit="0" readingOrder="0"/>
      <border diagonalUp="0" diagonalDown="0">
        <left/>
        <right/>
        <top style="thin">
          <color indexed="64"/>
        </top>
        <bottom style="thin">
          <color indexed="64"/>
        </bottom>
        <horizontal style="thin">
          <color indexed="64"/>
        </horizontal>
      </border>
      <protection locked="0" hidden="0"/>
    </dxf>
    <dxf>
      <font>
        <strike val="0"/>
        <outline val="0"/>
        <shadow val="0"/>
        <vertAlign val="baseline"/>
        <name val="Calibri"/>
        <family val="2"/>
        <scheme val="none"/>
      </font>
    </dxf>
    <dxf>
      <border outline="0">
        <left style="medium">
          <color indexed="64"/>
        </left>
        <right style="medium">
          <color indexed="64"/>
        </right>
        <top style="medium">
          <color indexed="64"/>
        </top>
        <bottom style="medium">
          <color indexed="64"/>
        </bottom>
      </border>
    </dxf>
    <dxf>
      <font>
        <strike val="0"/>
        <outline val="0"/>
        <shadow val="0"/>
        <vertAlign val="baseline"/>
        <name val="Calibri"/>
        <family val="2"/>
        <scheme val="none"/>
      </font>
      <alignment vertical="center" textRotation="0" indent="0" justifyLastLine="0" shrinkToFit="0" readingOrder="0"/>
      <protection locked="0" hidden="0"/>
    </dxf>
    <dxf>
      <border outline="0">
        <bottom style="medium">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 formatCode="0"/>
      <fill>
        <patternFill patternType="solid">
          <fgColor indexed="64"/>
          <bgColor theme="0" tint="-0.149967955565050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4"/>
        <name val="Calibri"/>
        <family val="2"/>
        <scheme val="none"/>
      </font>
      <fill>
        <patternFill patternType="solid">
          <fgColor indexed="64"/>
          <bgColor theme="0"/>
        </patternFill>
      </fill>
      <alignmen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 formatCode="0"/>
      <fill>
        <patternFill patternType="solid">
          <fgColor indexed="64"/>
          <bgColor theme="0" tint="-0.149967955565050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4"/>
        <name val="Calibri"/>
        <family val="2"/>
        <scheme val="none"/>
      </font>
      <fill>
        <patternFill patternType="solid">
          <fgColor indexed="64"/>
          <bgColor theme="0"/>
        </patternFill>
      </fill>
      <alignmen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none"/>
      </font>
      <alignment horizontal="general"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8"/>
        <color theme="1"/>
        <name val="Calibri"/>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medium">
          <color indexed="64"/>
        </left>
        <right style="medium">
          <color indexed="64"/>
        </right>
        <top/>
        <bottom/>
      </border>
      <protection locked="0" hidden="0"/>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FFFF00"/>
        </patternFill>
      </fill>
      <alignment horizontal="left" vertical="center" textRotation="0" wrapText="1"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rgb="FFFFFF00"/>
        </patternFill>
      </fill>
      <alignment horizontal="left" vertical="center" textRotation="0" wrapText="1"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0"/>
        <color theme="1"/>
        <name val="Calibri"/>
        <family val="2"/>
        <scheme val="none"/>
      </font>
      <numFmt numFmtId="1" formatCode="0"/>
      <fill>
        <patternFill patternType="solid">
          <fgColor indexed="64"/>
          <bgColor rgb="FFFFFF00"/>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border outline="0">
        <bottom style="medium">
          <color indexed="64"/>
        </bottom>
      </border>
    </dxf>
    <dxf>
      <font>
        <strike val="0"/>
        <outline val="0"/>
        <shadow val="0"/>
        <vertAlign val="baseline"/>
        <name val="Calibri"/>
        <family val="2"/>
        <scheme val="none"/>
      </font>
    </dxf>
    <dxf>
      <font>
        <b val="0"/>
        <i val="0"/>
        <strike val="0"/>
        <condense val="0"/>
        <extend val="0"/>
        <outline val="0"/>
        <shadow val="0"/>
        <u val="none"/>
        <vertAlign val="baseline"/>
        <sz val="8"/>
        <color theme="1"/>
        <name val="Calibri"/>
        <family val="2"/>
        <scheme val="none"/>
      </font>
      <alignment horizontal="general" vertical="center" textRotation="0" wrapText="1" indent="0" justifyLastLine="0" shrinkToFit="0" readingOrder="0"/>
      <border diagonalUp="0" diagonalDown="0">
        <top style="thin">
          <color indexed="64"/>
        </top>
        <bottom style="thin">
          <color indexed="64"/>
        </bottom>
        <horizontal style="thin">
          <color indexed="64"/>
        </horizontal>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horizontal style="thin">
          <color indexed="64"/>
        </horizontal>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right/>
        <top style="thin">
          <color indexed="64"/>
        </top>
        <bottom style="thin">
          <color indexed="64"/>
        </bottom>
        <horizontal style="thin">
          <color indexed="64"/>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border>
        <bottom style="medium">
          <color indexed="64"/>
        </bottom>
      </border>
    </dxf>
    <dxf>
      <font>
        <strike val="0"/>
        <outline val="0"/>
        <shadow val="0"/>
        <vertAlign val="baseline"/>
        <name val="Calibri"/>
        <family val="2"/>
        <scheme val="none"/>
      </font>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right style="medium">
          <color indexed="64"/>
        </right>
        <top/>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center"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left"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general"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10"/>
        <color theme="1"/>
        <name val="Times New Roman"/>
        <family val="1"/>
        <scheme val="none"/>
      </font>
      <alignment horizontal="center" vertical="center" textRotation="0" wrapText="1"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1" indent="0" justifyLastLine="0" shrinkToFit="0" readingOrder="0"/>
      <border diagonalUp="0" diagonalDown="0">
        <left style="medium">
          <color indexed="64"/>
        </left>
        <right/>
        <top style="thin">
          <color indexed="64"/>
        </top>
        <bottom style="thin">
          <color indexed="64"/>
        </bottom>
        <horizontal style="thin">
          <color indexed="64"/>
        </horizontal>
      </border>
      <protection locked="0" hidden="0"/>
    </dxf>
    <dxf>
      <font>
        <b val="0"/>
        <i val="0"/>
        <strike val="0"/>
        <condense val="0"/>
        <extend val="0"/>
        <outline val="0"/>
        <shadow val="0"/>
        <u val="none"/>
        <vertAlign val="baseline"/>
        <sz val="9"/>
        <color theme="1"/>
        <name val="Calibri"/>
        <family val="2"/>
        <scheme val="none"/>
      </font>
      <alignment horizontal="left" vertical="center" textRotation="0" wrapText="1" indent="0" justifyLastLine="0" shrinkToFit="0" readingOrder="0"/>
      <border diagonalUp="0" diagonalDown="0">
        <left/>
        <right/>
        <top style="thin">
          <color indexed="64"/>
        </top>
        <bottom style="thin">
          <color indexed="64"/>
        </bottom>
        <horizontal style="thin">
          <color indexed="64"/>
        </horizontal>
      </border>
      <protection locked="0" hidden="0"/>
    </dxf>
    <dxf>
      <font>
        <strike val="0"/>
        <outline val="0"/>
        <shadow val="0"/>
        <vertAlign val="baseline"/>
        <name val="Calibri"/>
        <family val="2"/>
        <scheme val="none"/>
      </font>
    </dxf>
    <dxf>
      <border outline="0">
        <left style="medium">
          <color indexed="64"/>
        </left>
        <right style="medium">
          <color indexed="64"/>
        </right>
        <top style="medium">
          <color indexed="64"/>
        </top>
        <bottom style="medium">
          <color indexed="64"/>
        </bottom>
      </border>
    </dxf>
    <dxf>
      <font>
        <strike val="0"/>
        <outline val="0"/>
        <shadow val="0"/>
        <vertAlign val="baseline"/>
        <name val="Calibri"/>
        <family val="2"/>
        <scheme val="none"/>
      </font>
      <alignment vertical="center" textRotation="0" indent="0" justifyLastLine="0" shrinkToFit="0" readingOrder="0"/>
      <protection locked="0" hidden="0"/>
    </dxf>
    <dxf>
      <border outline="0">
        <bottom style="medium">
          <color indexed="64"/>
        </bottom>
      </border>
    </dxf>
    <dxf>
      <font>
        <strike val="0"/>
        <outline val="0"/>
        <shadow val="0"/>
        <vertAlign val="baseline"/>
        <name val="Calibri"/>
        <family val="2"/>
        <scheme val="none"/>
      </font>
      <fill>
        <patternFill patternType="solid">
          <fgColor indexed="64"/>
          <bgColor theme="0" tint="-0.14999847407452621"/>
        </patternFill>
      </fill>
      <protection locked="1" hidden="0"/>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 formatCode="0"/>
      <fill>
        <patternFill patternType="solid">
          <fgColor indexed="64"/>
          <bgColor theme="0" tint="-0.149967955565050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0" tint="-0.1499679555650502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4"/>
        <name val="Calibri"/>
        <family val="2"/>
        <scheme val="none"/>
      </font>
      <fill>
        <patternFill patternType="solid">
          <fgColor indexed="64"/>
          <bgColor theme="0" tint="-0.149967955565050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border diagonalUp="0" diagonalDown="0">
        <left/>
        <right style="thick">
          <color auto="1"/>
        </right>
        <top/>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0" formatCode="General"/>
      <border diagonalUp="0" diagonalDown="0">
        <left style="thick">
          <color auto="1"/>
        </left>
        <right/>
        <top/>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1"/>
        <color theme="4"/>
        <name val="Calibri"/>
        <family val="2"/>
        <scheme val="none"/>
      </font>
      <fill>
        <patternFill patternType="solid">
          <fgColor indexed="64"/>
          <bgColor theme="0" tint="-0.149967955565050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dxf>
    <dxf>
      <border outline="0">
        <top style="thin">
          <color indexed="64"/>
        </top>
      </border>
    </dxf>
    <dxf>
      <font>
        <b val="0"/>
        <i val="0"/>
        <strike val="0"/>
        <condense val="0"/>
        <extend val="0"/>
        <outline val="0"/>
        <shadow val="0"/>
        <u val="none"/>
        <vertAlign val="baseline"/>
        <sz val="11"/>
        <color theme="1"/>
        <name val="Calibri"/>
        <family val="2"/>
        <scheme val="none"/>
      </font>
    </dxf>
    <dxf>
      <border outline="0">
        <bottom style="thin">
          <color indexed="64"/>
        </bottom>
      </border>
    </dxf>
    <dxf>
      <font>
        <b/>
        <i val="0"/>
        <strike val="0"/>
        <condense val="0"/>
        <extend val="0"/>
        <outline val="0"/>
        <shadow val="0"/>
        <u val="none"/>
        <vertAlign val="baseline"/>
        <sz val="11"/>
        <color theme="4"/>
        <name val="Calibri"/>
        <family val="2"/>
        <scheme val="none"/>
      </font>
      <fill>
        <patternFill patternType="solid">
          <fgColor indexed="64"/>
          <bgColor theme="0" tint="-0.149967955565050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1" formatCode="0"/>
      <fill>
        <patternFill patternType="solid">
          <fgColor indexed="64"/>
          <bgColor theme="0" tint="-0.149967955565050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fill>
        <patternFill patternType="solid">
          <fgColor indexed="64"/>
          <bgColor theme="0" tint="-0.1499679555650502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0" tint="-0.1499679555650502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4"/>
        <name val="Calibri"/>
        <family val="2"/>
        <scheme val="none"/>
      </font>
      <fill>
        <patternFill patternType="solid">
          <fgColor indexed="64"/>
          <bgColor theme="0" tint="-0.149967955565050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fill>
        <patternFill patternType="solid">
          <fgColor indexed="64"/>
          <bgColor theme="3" tint="0.89999084444715716"/>
        </patternFill>
      </fill>
      <alignment horizontal="center" vertical="center" textRotation="0" wrapText="0" indent="0" justifyLastLine="0" shrinkToFit="0" readingOrder="0"/>
      <border diagonalUp="0" diagonalDown="0">
        <left style="medium">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none"/>
      </font>
      <fill>
        <patternFill patternType="solid">
          <fgColor indexed="64"/>
          <bgColor theme="8" tint="0.79998168889431442"/>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numFmt numFmtId="1" formatCode="0"/>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none"/>
      </font>
      <fill>
        <patternFill patternType="solid">
          <fgColor indexed="64"/>
          <bgColor theme="5" tint="0.79998168889431442"/>
        </patternFill>
      </fill>
      <alignment horizontal="left" vertical="center" textRotation="0" wrapText="0" indent="0" justifyLastLine="0" shrinkToFit="0" readingOrder="0"/>
      <border diagonalUp="0" diagonalDown="0">
        <left/>
        <right style="thick">
          <color indexed="64"/>
        </right>
        <top style="thin">
          <color indexed="64"/>
        </top>
        <bottom style="thin">
          <color indexed="64"/>
        </bottom>
        <vertical/>
        <horizontal/>
      </border>
      <protection locked="0" hidden="0"/>
    </dxf>
    <dxf>
      <border outline="0">
        <right style="medium">
          <color indexed="64"/>
        </right>
      </border>
    </dxf>
    <dxf>
      <font>
        <b val="0"/>
        <i val="0"/>
        <strike val="0"/>
        <condense val="0"/>
        <extend val="0"/>
        <outline val="0"/>
        <shadow val="0"/>
        <u val="none"/>
        <vertAlign val="baseline"/>
        <sz val="10"/>
        <color theme="1"/>
        <name val="Calibri"/>
        <family val="2"/>
        <scheme val="none"/>
      </font>
      <alignment horizontal="center" vertical="center" textRotation="0" wrapText="0" indent="0" justifyLastLine="0" shrinkToFit="0" readingOrder="0"/>
      <protection locked="0" hidden="0"/>
    </dxf>
    <dxf>
      <border outline="0">
        <bottom style="medium">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vertAlign val="baseline"/>
        <name val="Calibri"/>
        <family val="2"/>
        <scheme val="none"/>
      </font>
      <border diagonalUp="0" diagonalDown="0">
        <left style="thin">
          <color indexed="64"/>
        </left>
        <right/>
        <vertical style="thin">
          <color indexed="64"/>
        </vertical>
      </border>
      <protection locked="0" hidden="0"/>
    </dxf>
    <dxf>
      <font>
        <strike val="0"/>
        <outline val="0"/>
        <shadow val="0"/>
        <vertAlign val="baseline"/>
        <name val="Calibri"/>
        <family val="2"/>
        <scheme val="none"/>
      </font>
      <border diagonalUp="0" diagonalDown="0">
        <left style="thin">
          <color indexed="64"/>
        </left>
        <right style="thin">
          <color indexed="64"/>
        </right>
        <vertical style="thin">
          <color indexed="64"/>
        </vertical>
      </border>
      <protection locked="0" hidden="0"/>
    </dxf>
    <dxf>
      <font>
        <strike val="0"/>
        <outline val="0"/>
        <shadow val="0"/>
        <vertAlign val="baseline"/>
        <name val="Calibr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strike val="0"/>
        <outline val="0"/>
        <shadow val="0"/>
        <vertAlign val="baseline"/>
        <name val="Calibri"/>
        <family val="2"/>
        <scheme val="none"/>
      </font>
      <border diagonalUp="0" diagonalDown="0">
        <left style="thin">
          <color indexed="64"/>
        </left>
        <right style="thin">
          <color indexed="64"/>
        </right>
        <top style="thin">
          <color indexed="64"/>
        </top>
        <bottom style="thin">
          <color indexed="64"/>
        </bottom>
        <vertical style="thin">
          <color indexed="64"/>
        </vertical>
      </border>
      <protection locked="0" hidden="0"/>
    </dxf>
    <dxf>
      <font>
        <strike val="0"/>
        <outline val="0"/>
        <shadow val="0"/>
        <vertAlign val="baseline"/>
        <name val="Calibri"/>
        <family val="2"/>
        <scheme val="none"/>
      </font>
      <border diagonalUp="0" diagonalDown="0">
        <left style="thin">
          <color indexed="64"/>
        </left>
        <right style="thin">
          <color indexed="64"/>
        </right>
        <top style="thin">
          <color indexed="64"/>
        </top>
        <bottom style="thin">
          <color indexed="64"/>
        </bottom>
        <vertical style="thin">
          <color indexed="64"/>
        </vertical>
      </border>
      <protection locked="0" hidden="0"/>
    </dxf>
    <dxf>
      <font>
        <strike val="0"/>
        <outline val="0"/>
        <shadow val="0"/>
        <vertAlign val="baseline"/>
        <name val="Calibr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strike val="0"/>
        <outline val="0"/>
        <shadow val="0"/>
        <vertAlign val="baseline"/>
        <name val="Calibri"/>
        <family val="2"/>
        <scheme val="none"/>
      </font>
      <border diagonalUp="0" diagonalDown="0">
        <left/>
        <right style="thin">
          <color indexed="64"/>
        </right>
        <top style="thin">
          <color indexed="64"/>
        </top>
        <bottom style="thin">
          <color indexed="64"/>
        </bottom>
        <vertical style="thin">
          <color indexed="64"/>
        </vertical>
      </border>
      <protection locked="0" hidden="0"/>
    </dxf>
    <dxf>
      <border diagonalUp="0" diagonalDown="0">
        <left style="thick">
          <color rgb="FFC00000"/>
        </left>
        <right style="thick">
          <color rgb="FFC00000"/>
        </right>
        <top style="thick">
          <color rgb="FFC00000"/>
        </top>
        <bottom style="thick">
          <color rgb="FFC00000"/>
        </bottom>
      </border>
    </dxf>
    <dxf>
      <font>
        <strike val="0"/>
        <outline val="0"/>
        <shadow val="0"/>
        <vertAlign val="baseline"/>
        <name val="Calibri"/>
        <family val="2"/>
        <scheme val="none"/>
      </font>
      <protection locked="0" hidden="0"/>
    </dxf>
    <dxf>
      <border>
        <bottom style="thick">
          <color rgb="FFC00000"/>
        </bottom>
      </border>
    </dxf>
    <dxf>
      <font>
        <b/>
        <i val="0"/>
        <strike val="0"/>
        <condense val="0"/>
        <extend val="0"/>
        <outline val="0"/>
        <shadow val="0"/>
        <u val="none"/>
        <vertAlign val="baseline"/>
        <sz val="11"/>
        <color theme="1"/>
        <name val="Calibri"/>
        <family val="2"/>
        <scheme val="none"/>
      </font>
      <fill>
        <patternFill patternType="solid">
          <fgColor indexed="64"/>
          <bgColor rgb="FFFFCC66"/>
        </patternFill>
      </fill>
      <alignment vertical="center" textRotation="0" indent="0" justifyLastLine="0" shrinkToFit="0" readingOrder="0"/>
      <border diagonalUp="0" diagonalDown="0">
        <left style="thin">
          <color indexed="64"/>
        </left>
        <right style="thin">
          <color indexed="64"/>
        </right>
        <top/>
        <bottom/>
        <vertical style="thin">
          <color indexed="64"/>
        </vertical>
        <horizontal/>
      </border>
    </dxf>
    <dxf>
      <font>
        <strike val="0"/>
        <outline val="0"/>
        <shadow val="0"/>
        <u val="none"/>
        <vertAlign val="baseline"/>
        <name val="Calibri"/>
        <family val="2"/>
        <scheme val="none"/>
      </font>
      <fill>
        <patternFill patternType="solid">
          <fgColor indexed="64"/>
          <bgColor theme="3" tint="0.89999084444715716"/>
        </patternFill>
      </fill>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border>
    </dxf>
    <dxf>
      <font>
        <strike val="0"/>
        <outline val="0"/>
        <shadow val="0"/>
        <u val="none"/>
        <vertAlign val="baseline"/>
        <sz val="8"/>
        <name val="Calibri"/>
        <family val="2"/>
        <scheme val="none"/>
      </font>
      <fill>
        <patternFill patternType="solid">
          <fgColor indexed="64"/>
          <bgColor theme="8"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3" tint="0.249977111117893"/>
        <name val="Calibri"/>
        <family val="2"/>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family val="2"/>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none">
          <bgColor auto="1"/>
        </patternFill>
      </fill>
      <border>
        <left style="thin">
          <color theme="7"/>
        </left>
      </border>
    </dxf>
    <dxf>
      <border>
        <left style="thin">
          <color theme="7"/>
        </left>
      </border>
    </dxf>
    <dxf>
      <fill>
        <patternFill>
          <bgColor rgb="FFF1D5FF"/>
        </patternFill>
      </fill>
      <border>
        <top style="thin">
          <color theme="7"/>
        </top>
      </border>
    </dxf>
    <dxf>
      <border>
        <top style="thin">
          <color theme="7"/>
        </top>
      </border>
    </dxf>
    <dxf>
      <font>
        <b/>
        <color theme="1"/>
      </font>
    </dxf>
    <dxf>
      <font>
        <b/>
        <color theme="1"/>
      </font>
    </dxf>
    <dxf>
      <font>
        <b/>
        <color theme="1"/>
      </font>
      <border>
        <top style="double">
          <color theme="7"/>
        </top>
      </border>
    </dxf>
    <dxf>
      <font>
        <b/>
        <color theme="0"/>
      </font>
      <fill>
        <patternFill patternType="solid">
          <fgColor theme="7"/>
          <bgColor theme="7" tint="0.79998168889431442"/>
        </patternFill>
      </fill>
    </dxf>
    <dxf>
      <font>
        <color theme="1"/>
      </font>
      <border>
        <left style="thin">
          <color theme="7"/>
        </left>
        <right style="thin">
          <color theme="7"/>
        </right>
        <top style="thin">
          <color theme="7"/>
        </top>
        <bottom style="thin">
          <color theme="7"/>
        </bottom>
      </border>
    </dxf>
    <dxf>
      <border>
        <left style="thick">
          <color auto="1"/>
        </left>
        <right style="thick">
          <color auto="1"/>
        </right>
        <top style="thick">
          <color auto="1"/>
        </top>
        <bottom style="thick">
          <color auto="1"/>
        </bottom>
      </border>
    </dxf>
  </dxfs>
  <tableStyles count="2" defaultTableStyle="TableStyleMedium2" defaultPivotStyle="PivotStyleLight16">
    <tableStyle name="Table Style 1" pivot="0" count="1" xr9:uid="{621D7A76-E2E7-40F9-9F5A-4C7639D15884}">
      <tableStyleElement type="wholeTable" dxfId="370"/>
    </tableStyle>
    <tableStyle name="TableStyleLight12 2" pivot="0" count="9" xr9:uid="{E420D8E9-8206-4730-A5F1-98271B16E536}">
      <tableStyleElement type="wholeTable" dxfId="369"/>
      <tableStyleElement type="headerRow" dxfId="368"/>
      <tableStyleElement type="totalRow" dxfId="367"/>
      <tableStyleElement type="firstColumn" dxfId="366"/>
      <tableStyleElement type="lastColumn" dxfId="365"/>
      <tableStyleElement type="firstRowStripe" dxfId="364"/>
      <tableStyleElement type="secondRowStripe" dxfId="363"/>
      <tableStyleElement type="firstColumnStripe" dxfId="362"/>
      <tableStyleElement type="secondColumnStripe" dxfId="361"/>
    </tableStyle>
  </tableStyles>
  <colors>
    <mruColors>
      <color rgb="FFEDF8FD"/>
      <color rgb="FFFFFAB9"/>
      <color rgb="FFFFFEEB"/>
      <color rgb="FFFFFFC1"/>
      <color rgb="FFFFC9FF"/>
      <color rgb="FFF1D5FF"/>
      <color rgb="FFFFE4AF"/>
      <color rgb="FFB4FF8F"/>
      <color rgb="FFFFE38B"/>
      <color rgb="FFACF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C.1. C&amp;D Accepted'!X13:AD32"/></Relationships>
</file>

<file path=xl/drawings/drawing1.xml><?xml version="1.0" encoding="utf-8"?>
<xdr:wsDr xmlns:xdr="http://schemas.openxmlformats.org/drawingml/2006/spreadsheetDrawing" xmlns:a="http://schemas.openxmlformats.org/drawingml/2006/main">
  <xdr:twoCellAnchor>
    <xdr:from>
      <xdr:col>12</xdr:col>
      <xdr:colOff>571500</xdr:colOff>
      <xdr:row>3</xdr:row>
      <xdr:rowOff>133350</xdr:rowOff>
    </xdr:from>
    <xdr:to>
      <xdr:col>14</xdr:col>
      <xdr:colOff>95249</xdr:colOff>
      <xdr:row>4</xdr:row>
      <xdr:rowOff>161925</xdr:rowOff>
    </xdr:to>
    <xdr:sp macro="" textlink="">
      <xdr:nvSpPr>
        <xdr:cNvPr id="2" name="Arrow: Right 1">
          <a:extLst>
            <a:ext uri="{FF2B5EF4-FFF2-40B4-BE49-F238E27FC236}">
              <a16:creationId xmlns:a16="http://schemas.microsoft.com/office/drawing/2014/main" id="{A696AC37-8C9F-9F0A-8669-6D27B754C916}"/>
            </a:ext>
          </a:extLst>
        </xdr:cNvPr>
        <xdr:cNvSpPr/>
      </xdr:nvSpPr>
      <xdr:spPr>
        <a:xfrm>
          <a:off x="8772525" y="685800"/>
          <a:ext cx="1304924" cy="323850"/>
        </a:xfrm>
        <a:prstGeom prst="rightArrow">
          <a:avLst>
            <a:gd name="adj1" fmla="val 50000"/>
            <a:gd name="adj2" fmla="val 170589"/>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165734</xdr:colOff>
      <xdr:row>2</xdr:row>
      <xdr:rowOff>57150</xdr:rowOff>
    </xdr:from>
    <xdr:to>
      <xdr:col>17</xdr:col>
      <xdr:colOff>495300</xdr:colOff>
      <xdr:row>4</xdr:row>
      <xdr:rowOff>49530</xdr:rowOff>
    </xdr:to>
    <xdr:grpSp>
      <xdr:nvGrpSpPr>
        <xdr:cNvPr id="5" name="Group 4">
          <a:extLst>
            <a:ext uri="{FF2B5EF4-FFF2-40B4-BE49-F238E27FC236}">
              <a16:creationId xmlns:a16="http://schemas.microsoft.com/office/drawing/2014/main" id="{7DD7C599-90B4-94F7-56E2-7238E9B393DC}"/>
            </a:ext>
          </a:extLst>
        </xdr:cNvPr>
        <xdr:cNvGrpSpPr/>
      </xdr:nvGrpSpPr>
      <xdr:grpSpPr>
        <a:xfrm>
          <a:off x="11043284" y="254000"/>
          <a:ext cx="1320166" cy="633730"/>
          <a:chOff x="10538459" y="276225"/>
          <a:chExt cx="1272541" cy="640080"/>
        </a:xfrm>
      </xdr:grpSpPr>
      <xdr:sp macro="" textlink="">
        <xdr:nvSpPr>
          <xdr:cNvPr id="3" name="Arrow: Right 2">
            <a:extLst>
              <a:ext uri="{FF2B5EF4-FFF2-40B4-BE49-F238E27FC236}">
                <a16:creationId xmlns:a16="http://schemas.microsoft.com/office/drawing/2014/main" id="{ACD76397-8FE3-46DB-B7FF-8470492BB2AD}"/>
              </a:ext>
            </a:extLst>
          </xdr:cNvPr>
          <xdr:cNvSpPr/>
        </xdr:nvSpPr>
        <xdr:spPr>
          <a:xfrm rot="5400000">
            <a:off x="10445114" y="369570"/>
            <a:ext cx="640080" cy="453390"/>
          </a:xfrm>
          <a:prstGeom prst="rightArrow">
            <a:avLst>
              <a:gd name="adj1" fmla="val 50000"/>
              <a:gd name="adj2" fmla="val 7008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sp macro="" textlink="">
        <xdr:nvSpPr>
          <xdr:cNvPr id="4" name="Arrow: Right 3">
            <a:extLst>
              <a:ext uri="{FF2B5EF4-FFF2-40B4-BE49-F238E27FC236}">
                <a16:creationId xmlns:a16="http://schemas.microsoft.com/office/drawing/2014/main" id="{9DBADD8A-E0D5-4C15-9635-76C6AF445BF2}"/>
              </a:ext>
            </a:extLst>
          </xdr:cNvPr>
          <xdr:cNvSpPr/>
        </xdr:nvSpPr>
        <xdr:spPr>
          <a:xfrm rot="5400000">
            <a:off x="11264265" y="369570"/>
            <a:ext cx="640080" cy="453390"/>
          </a:xfrm>
          <a:prstGeom prst="rightArrow">
            <a:avLst>
              <a:gd name="adj1" fmla="val 50000"/>
              <a:gd name="adj2" fmla="val 7008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twoCellAnchor>
    <xdr:from>
      <xdr:col>16</xdr:col>
      <xdr:colOff>165734</xdr:colOff>
      <xdr:row>8</xdr:row>
      <xdr:rowOff>381000</xdr:rowOff>
    </xdr:from>
    <xdr:to>
      <xdr:col>17</xdr:col>
      <xdr:colOff>495300</xdr:colOff>
      <xdr:row>11</xdr:row>
      <xdr:rowOff>87630</xdr:rowOff>
    </xdr:to>
    <xdr:grpSp>
      <xdr:nvGrpSpPr>
        <xdr:cNvPr id="6" name="Group 5">
          <a:extLst>
            <a:ext uri="{FF2B5EF4-FFF2-40B4-BE49-F238E27FC236}">
              <a16:creationId xmlns:a16="http://schemas.microsoft.com/office/drawing/2014/main" id="{0CBA36AB-FE7C-4371-A1A8-D547EA9C15A9}"/>
            </a:ext>
          </a:extLst>
        </xdr:cNvPr>
        <xdr:cNvGrpSpPr/>
      </xdr:nvGrpSpPr>
      <xdr:grpSpPr>
        <a:xfrm flipV="1">
          <a:off x="11043284" y="2419350"/>
          <a:ext cx="1320166" cy="633730"/>
          <a:chOff x="10538459" y="276225"/>
          <a:chExt cx="1272541" cy="640080"/>
        </a:xfrm>
      </xdr:grpSpPr>
      <xdr:sp macro="" textlink="">
        <xdr:nvSpPr>
          <xdr:cNvPr id="7" name="Arrow: Right 6">
            <a:extLst>
              <a:ext uri="{FF2B5EF4-FFF2-40B4-BE49-F238E27FC236}">
                <a16:creationId xmlns:a16="http://schemas.microsoft.com/office/drawing/2014/main" id="{0FAB5ED8-4B85-CB43-2A73-8680D6E3AD0B}"/>
              </a:ext>
            </a:extLst>
          </xdr:cNvPr>
          <xdr:cNvSpPr/>
        </xdr:nvSpPr>
        <xdr:spPr>
          <a:xfrm rot="5400000">
            <a:off x="10445114" y="369570"/>
            <a:ext cx="640080" cy="453390"/>
          </a:xfrm>
          <a:prstGeom prst="rightArrow">
            <a:avLst>
              <a:gd name="adj1" fmla="val 50000"/>
              <a:gd name="adj2" fmla="val 7008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sp macro="" textlink="">
        <xdr:nvSpPr>
          <xdr:cNvPr id="8" name="Arrow: Right 7">
            <a:extLst>
              <a:ext uri="{FF2B5EF4-FFF2-40B4-BE49-F238E27FC236}">
                <a16:creationId xmlns:a16="http://schemas.microsoft.com/office/drawing/2014/main" id="{BABA200D-F8C6-20DE-6E8B-637C4BC64A82}"/>
              </a:ext>
            </a:extLst>
          </xdr:cNvPr>
          <xdr:cNvSpPr/>
        </xdr:nvSpPr>
        <xdr:spPr>
          <a:xfrm rot="5400000">
            <a:off x="11264265" y="369570"/>
            <a:ext cx="640080" cy="453390"/>
          </a:xfrm>
          <a:prstGeom prst="rightArrow">
            <a:avLst>
              <a:gd name="adj1" fmla="val 50000"/>
              <a:gd name="adj2" fmla="val 70081"/>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47626</xdr:colOff>
      <xdr:row>4</xdr:row>
      <xdr:rowOff>85725</xdr:rowOff>
    </xdr:from>
    <xdr:to>
      <xdr:col>6</xdr:col>
      <xdr:colOff>2143126</xdr:colOff>
      <xdr:row>14</xdr:row>
      <xdr:rowOff>0</xdr:rowOff>
    </xdr:to>
    <xdr:sp macro="" textlink="">
      <xdr:nvSpPr>
        <xdr:cNvPr id="2" name="TextBox 1">
          <a:extLst>
            <a:ext uri="{FF2B5EF4-FFF2-40B4-BE49-F238E27FC236}">
              <a16:creationId xmlns:a16="http://schemas.microsoft.com/office/drawing/2014/main" id="{FBF7D7AD-7233-4155-B56B-9FCA5762B4F0}"/>
            </a:ext>
          </a:extLst>
        </xdr:cNvPr>
        <xdr:cNvSpPr txBox="1"/>
      </xdr:nvSpPr>
      <xdr:spPr>
        <a:xfrm>
          <a:off x="238126" y="819150"/>
          <a:ext cx="5686425" cy="2533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 the table below, please complete all the columns.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For each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list tonnage that was disposed and the location (including the City/Town and State) where the material was sent for disposal.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For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definitions see the Material/Waste Type Table in Section 4 (pages 6 – 9) of “</a:t>
          </a:r>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 for Annual Solid Waste Facility Report – Construction and Demolition Processors and Transfer Stations</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Record the tonnage (to the nearest ton) and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handled by each vendor/end-user.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a:latin typeface="Calibri" panose="020F0502020204030204" pitchFamily="34" charset="0"/>
              <a:ea typeface="Calibri" panose="020F0502020204030204" pitchFamily="34" charset="0"/>
              <a:cs typeface="Calibri" panose="020F0502020204030204" pitchFamily="34" charset="0"/>
            </a:rPr>
            <a:t>·  Use applicable </a:t>
          </a:r>
          <a:r>
            <a:rPr lang="en-US" u="sng">
              <a:latin typeface="Calibri" panose="020F0502020204030204" pitchFamily="34" charset="0"/>
              <a:ea typeface="Calibri" panose="020F0502020204030204" pitchFamily="34" charset="0"/>
              <a:cs typeface="Calibri" panose="020F0502020204030204" pitchFamily="34" charset="0"/>
            </a:rPr>
            <a:t>Disposal Types</a:t>
          </a:r>
          <a:r>
            <a:rPr lang="en-US" u="none">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listed in the table in top right corner of this sheet.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a:latin typeface="Calibri" panose="020F0502020204030204" pitchFamily="34" charset="0"/>
              <a:ea typeface="Calibri" panose="020F0502020204030204" pitchFamily="34" charset="0"/>
              <a:cs typeface="Calibri" panose="020F0502020204030204" pitchFamily="34" charset="0"/>
            </a:rPr>
            <a:t>·  If Material was disposed at more than one location, list each location separately.</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C&amp;D materials in this table.</a:t>
          </a:r>
          <a:r>
            <a:rPr lang="en-US">
              <a:latin typeface="Calibri" panose="020F0502020204030204" pitchFamily="34" charset="0"/>
              <a:ea typeface="Calibri" panose="020F0502020204030204" pitchFamily="34" charset="0"/>
              <a:cs typeface="Calibri" panose="020F0502020204030204" pitchFamily="34" charset="0"/>
            </a:rPr>
            <a:t> </a:t>
          </a:r>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160020</xdr:colOff>
      <xdr:row>4</xdr:row>
      <xdr:rowOff>38100</xdr:rowOff>
    </xdr:from>
    <xdr:to>
      <xdr:col>5</xdr:col>
      <xdr:colOff>342900</xdr:colOff>
      <xdr:row>7</xdr:row>
      <xdr:rowOff>219075</xdr:rowOff>
    </xdr:to>
    <xdr:sp macro="" textlink="">
      <xdr:nvSpPr>
        <xdr:cNvPr id="2" name="TextBox 1">
          <a:extLst>
            <a:ext uri="{FF2B5EF4-FFF2-40B4-BE49-F238E27FC236}">
              <a16:creationId xmlns:a16="http://schemas.microsoft.com/office/drawing/2014/main" id="{C5612BB6-7F50-F7EF-277B-00BD8DA35767}"/>
            </a:ext>
          </a:extLst>
        </xdr:cNvPr>
        <xdr:cNvSpPr txBox="1"/>
      </xdr:nvSpPr>
      <xdr:spPr>
        <a:xfrm>
          <a:off x="264795" y="771525"/>
          <a:ext cx="8622030" cy="952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The table below calculates the mass balance of MSW materials handled during the reporting period based on the data reported in the previous tables.  </a:t>
          </a:r>
        </a:p>
        <a:p>
          <a:r>
            <a:rPr lang="en-US" sz="400">
              <a:latin typeface="Calibri" panose="020F0502020204030204" pitchFamily="34" charset="0"/>
              <a:ea typeface="Calibri" panose="020F0502020204030204" pitchFamily="34" charset="0"/>
              <a:cs typeface="Calibri" panose="020F0502020204030204" pitchFamily="34" charset="0"/>
            </a:rPr>
            <a:t> </a:t>
          </a: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Using the "Discrepancy Explanation" text box, please briefly explain any difference in the mass balance that exceeds +/- 1%.</a:t>
          </a:r>
          <a:r>
            <a:rPr lang="en-US">
              <a:latin typeface="Calibri" panose="020F0502020204030204" pitchFamily="34" charset="0"/>
              <a:ea typeface="Calibri" panose="020F0502020204030204" pitchFamily="34" charset="0"/>
              <a:cs typeface="Calibri" panose="020F0502020204030204" pitchFamily="34" charset="0"/>
            </a:rPr>
            <a:t> </a:t>
          </a:r>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38100</xdr:colOff>
      <xdr:row>4</xdr:row>
      <xdr:rowOff>60960</xdr:rowOff>
    </xdr:from>
    <xdr:to>
      <xdr:col>4</xdr:col>
      <xdr:colOff>388620</xdr:colOff>
      <xdr:row>7</xdr:row>
      <xdr:rowOff>68580</xdr:rowOff>
    </xdr:to>
    <xdr:sp macro="" textlink="">
      <xdr:nvSpPr>
        <xdr:cNvPr id="2" name="TextBox 1">
          <a:extLst>
            <a:ext uri="{FF2B5EF4-FFF2-40B4-BE49-F238E27FC236}">
              <a16:creationId xmlns:a16="http://schemas.microsoft.com/office/drawing/2014/main" id="{EA347803-C488-90C0-A3C0-30805D3FE838}"/>
            </a:ext>
          </a:extLst>
        </xdr:cNvPr>
        <xdr:cNvSpPr txBox="1"/>
      </xdr:nvSpPr>
      <xdr:spPr>
        <a:xfrm>
          <a:off x="251460" y="784860"/>
          <a:ext cx="7498080" cy="967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The table below calculates the mass balance of the combined C&amp;D and MSW materials handled during the reporting period based on the data reported in the previous tables.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Using the "Discrepancy Explanation" text box, please briefly explain any difference in the mass balance that exceeds +/- 1%.</a:t>
          </a:r>
          <a:r>
            <a:rPr lang="en-US">
              <a:latin typeface="Calibri" panose="020F0502020204030204" pitchFamily="34" charset="0"/>
              <a:ea typeface="Calibri" panose="020F0502020204030204" pitchFamily="34" charset="0"/>
              <a:cs typeface="Calibri" panose="020F0502020204030204" pitchFamily="34" charset="0"/>
            </a:rPr>
            <a:t> </a:t>
          </a:r>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152400</xdr:colOff>
      <xdr:row>4</xdr:row>
      <xdr:rowOff>66675</xdr:rowOff>
    </xdr:from>
    <xdr:to>
      <xdr:col>6</xdr:col>
      <xdr:colOff>247650</xdr:colOff>
      <xdr:row>7</xdr:row>
      <xdr:rowOff>133350</xdr:rowOff>
    </xdr:to>
    <xdr:sp macro="" textlink="">
      <xdr:nvSpPr>
        <xdr:cNvPr id="2" name="TextBox 1">
          <a:extLst>
            <a:ext uri="{FF2B5EF4-FFF2-40B4-BE49-F238E27FC236}">
              <a16:creationId xmlns:a16="http://schemas.microsoft.com/office/drawing/2014/main" id="{9DD54F94-1E03-4565-863B-6A5A3855DEB0}"/>
            </a:ext>
          </a:extLst>
        </xdr:cNvPr>
        <xdr:cNvSpPr txBox="1"/>
      </xdr:nvSpPr>
      <xdr:spPr>
        <a:xfrm>
          <a:off x="723900" y="942975"/>
          <a:ext cx="6067425"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 Please provide load counts (numbers, not text like ‘all’) based on Waste Ban compliance activities.  </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 For the number of loads failing by material type, enter the number of failed loads, not the count of items or percent of the loads.  </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example, two failed loads for CRTs where first load has 5 CRTs and second load has 3 CRTs should be entered as 2 loads, not 8 CRTs.</a:t>
          </a:r>
          <a:r>
            <a:rPr lang="en-US"/>
            <a:t> </a:t>
          </a:r>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10</xdr:row>
      <xdr:rowOff>66674</xdr:rowOff>
    </xdr:from>
    <xdr:to>
      <xdr:col>15</xdr:col>
      <xdr:colOff>914400</xdr:colOff>
      <xdr:row>14</xdr:row>
      <xdr:rowOff>66674</xdr:rowOff>
    </xdr:to>
    <xdr:sp macro="" textlink="">
      <xdr:nvSpPr>
        <xdr:cNvPr id="3" name="TextBox 2">
          <a:extLst>
            <a:ext uri="{FF2B5EF4-FFF2-40B4-BE49-F238E27FC236}">
              <a16:creationId xmlns:a16="http://schemas.microsoft.com/office/drawing/2014/main" id="{919E524F-A532-15E6-D6A4-79B10AC56611}"/>
            </a:ext>
          </a:extLst>
        </xdr:cNvPr>
        <xdr:cNvSpPr txBox="1"/>
      </xdr:nvSpPr>
      <xdr:spPr>
        <a:xfrm>
          <a:off x="247650" y="1695449"/>
          <a:ext cx="12706350"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sng" strike="noStrike">
              <a:solidFill>
                <a:srgbClr val="C00000"/>
              </a:solidFill>
              <a:effectLst/>
              <a:latin typeface="Calibri" panose="020F0502020204030204" pitchFamily="34" charset="0"/>
              <a:ea typeface="Calibri" panose="020F0502020204030204" pitchFamily="34" charset="0"/>
              <a:cs typeface="Calibri" panose="020F0502020204030204" pitchFamily="34" charset="0"/>
            </a:rPr>
            <a:t>Important Notice: by submitting this Report form to MassDEP, I agree to the following statement:</a:t>
          </a:r>
        </a:p>
        <a:p>
          <a:br>
            <a:rPr lang="en-US" sz="400" b="0" i="0" u="none" strike="noStrike">
              <a:solidFill>
                <a:srgbClr val="C00000"/>
              </a:solidFill>
              <a:effectLst/>
              <a:latin typeface="Calibri" panose="020F0502020204030204" pitchFamily="34" charset="0"/>
              <a:ea typeface="Calibri" panose="020F0502020204030204" pitchFamily="34" charset="0"/>
              <a:cs typeface="Calibri" panose="020F0502020204030204" pitchFamily="34" charset="0"/>
            </a:rPr>
          </a:br>
          <a:r>
            <a:rPr lang="en-US" sz="1200" b="0" i="0" u="none" strike="noStrike">
              <a:solidFill>
                <a:srgbClr val="C00000"/>
              </a:solidFill>
              <a:effectLst/>
              <a:latin typeface="Calibri" panose="020F0502020204030204" pitchFamily="34" charset="0"/>
              <a:ea typeface="Calibri" panose="020F0502020204030204" pitchFamily="34" charset="0"/>
              <a:cs typeface="Calibri" panose="020F0502020204030204" pitchFamily="34" charset="0"/>
            </a:rPr>
            <a:t>I hereby certify that I have personally examined and am familiar with the information contained in this document and all attachments, and that based on my inquiry of those individuals immediately responsible for obtaining this information, I believe that the information is true, accurate and complete.  I am fully authorized to make this attestation on behalf of this facility and am aware that there are significant penalties for submitting false information, including possible fines and imprisonment.</a:t>
          </a:r>
          <a:r>
            <a:rPr lang="en-US" sz="1200">
              <a:solidFill>
                <a:srgbClr val="C00000"/>
              </a:solidFill>
              <a:latin typeface="Calibri" panose="020F0502020204030204" pitchFamily="34" charset="0"/>
              <a:ea typeface="Calibri" panose="020F0502020204030204" pitchFamily="34" charset="0"/>
              <a:cs typeface="Calibri" panose="020F0502020204030204" pitchFamily="34" charset="0"/>
            </a:rPr>
            <a:t> </a:t>
          </a:r>
          <a:endParaRPr lang="en-US" sz="1100">
            <a:solidFill>
              <a:srgbClr val="C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3</xdr:col>
      <xdr:colOff>28575</xdr:colOff>
      <xdr:row>2</xdr:row>
      <xdr:rowOff>85725</xdr:rowOff>
    </xdr:from>
    <xdr:to>
      <xdr:col>4</xdr:col>
      <xdr:colOff>493395</xdr:colOff>
      <xdr:row>6</xdr:row>
      <xdr:rowOff>253682</xdr:rowOff>
    </xdr:to>
    <xdr:pic>
      <xdr:nvPicPr>
        <xdr:cNvPr id="5" name="Picture 4">
          <a:extLst>
            <a:ext uri="{FF2B5EF4-FFF2-40B4-BE49-F238E27FC236}">
              <a16:creationId xmlns:a16="http://schemas.microsoft.com/office/drawing/2014/main" id="{AD09D115-BDC4-D9CB-D84C-3BF0779537B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0" y="219075"/>
          <a:ext cx="693420" cy="891857"/>
        </a:xfrm>
        <a:prstGeom prst="rect">
          <a:avLst/>
        </a:prstGeom>
      </xdr:spPr>
    </xdr:pic>
    <xdr:clientData/>
  </xdr:twoCellAnchor>
  <xdr:twoCellAnchor>
    <xdr:from>
      <xdr:col>9</xdr:col>
      <xdr:colOff>0</xdr:colOff>
      <xdr:row>33</xdr:row>
      <xdr:rowOff>30480</xdr:rowOff>
    </xdr:from>
    <xdr:to>
      <xdr:col>15</xdr:col>
      <xdr:colOff>807720</xdr:colOff>
      <xdr:row>35</xdr:row>
      <xdr:rowOff>30480</xdr:rowOff>
    </xdr:to>
    <xdr:sp macro="" textlink="">
      <xdr:nvSpPr>
        <xdr:cNvPr id="2" name="TextBox 1">
          <a:extLst>
            <a:ext uri="{FF2B5EF4-FFF2-40B4-BE49-F238E27FC236}">
              <a16:creationId xmlns:a16="http://schemas.microsoft.com/office/drawing/2014/main" id="{D9BC5656-BE52-EEF1-2EA1-C4A6CDB1B93C}"/>
            </a:ext>
          </a:extLst>
        </xdr:cNvPr>
        <xdr:cNvSpPr txBox="1"/>
      </xdr:nvSpPr>
      <xdr:spPr>
        <a:xfrm>
          <a:off x="6179820" y="7597140"/>
          <a:ext cx="7010400" cy="624840"/>
        </a:xfrm>
        <a:prstGeom prst="roundRect">
          <a:avLst>
            <a:gd name="adj" fmla="val 50000"/>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i="0" u="none" strike="noStrike">
              <a:solidFill>
                <a:srgbClr val="C00000"/>
              </a:solidFill>
              <a:effectLst/>
              <a:latin typeface="Calibri" panose="020F0502020204030204" pitchFamily="34" charset="0"/>
              <a:ea typeface="Calibri" panose="020F0502020204030204" pitchFamily="34" charset="0"/>
              <a:cs typeface="Calibri" panose="020F0502020204030204" pitchFamily="34" charset="0"/>
            </a:rPr>
            <a:t>** If no waste was accepted during this reporting period, no further questions on this report form are applicable. Submit the form to MassDEP after completing only this sheet (General Info &amp; Facility Details).</a:t>
          </a:r>
          <a:r>
            <a:rPr lang="en-US">
              <a:solidFill>
                <a:srgbClr val="C00000"/>
              </a:solidFill>
              <a:latin typeface="Calibri" panose="020F0502020204030204" pitchFamily="34" charset="0"/>
              <a:ea typeface="Calibri" panose="020F0502020204030204" pitchFamily="34" charset="0"/>
              <a:cs typeface="Calibri" panose="020F0502020204030204" pitchFamily="34" charset="0"/>
            </a:rPr>
            <a:t> </a:t>
          </a:r>
          <a:endParaRPr lang="en-US" sz="1100">
            <a:solidFill>
              <a:srgbClr val="C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3</xdr:row>
      <xdr:rowOff>285749</xdr:rowOff>
    </xdr:from>
    <xdr:to>
      <xdr:col>12</xdr:col>
      <xdr:colOff>466725</xdr:colOff>
      <xdr:row>11</xdr:row>
      <xdr:rowOff>0</xdr:rowOff>
    </xdr:to>
    <xdr:sp macro="" textlink="">
      <xdr:nvSpPr>
        <xdr:cNvPr id="2" name="TextBox 1">
          <a:extLst>
            <a:ext uri="{FF2B5EF4-FFF2-40B4-BE49-F238E27FC236}">
              <a16:creationId xmlns:a16="http://schemas.microsoft.com/office/drawing/2014/main" id="{A4908B46-7EF4-4984-85F3-EC2A8CDEAE04}"/>
            </a:ext>
          </a:extLst>
        </xdr:cNvPr>
        <xdr:cNvSpPr txBox="1"/>
      </xdr:nvSpPr>
      <xdr:spPr>
        <a:xfrm>
          <a:off x="171450" y="657224"/>
          <a:ext cx="7019925" cy="2038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Record the tons of Materials Accepted for each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and each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State of Origin</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For Material Type definitions, refer to the Material/Waste Type Table in Section 4 (pages 6 – 9) in the accompanying “</a:t>
          </a:r>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 for Annual Solid Waste Facility Report – Construction and Demolition Processors and Transfer Stations”.</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Round all amounts to the nearest ton.  If any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is less than 0.5 tons, 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that material.</a:t>
          </a:r>
          <a:r>
            <a:rPr lang="en-US">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If inbound C&amp;D Fines</a:t>
          </a:r>
          <a:r>
            <a:rPr lang="en-US" sz="1100" b="1" i="0" u="none" strike="noStrike">
              <a:solidFill>
                <a:srgbClr val="FF0000"/>
              </a:solidFill>
              <a:effectLst/>
              <a:latin typeface="Calibri" panose="020F0502020204030204" pitchFamily="34" charset="0"/>
              <a:ea typeface="Calibri" panose="020F0502020204030204" pitchFamily="34" charset="0"/>
              <a:cs typeface="Calibri" panose="020F0502020204030204" pitchFamily="34" charset="0"/>
            </a:rPr>
            <a: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or C&amp;D Residuals</a:t>
          </a:r>
          <a:r>
            <a:rPr lang="en-US" sz="1100" b="1" i="0" u="none" strike="noStrike">
              <a:solidFill>
                <a:srgbClr val="FF0000"/>
              </a:solidFill>
              <a:effectLst/>
              <a:latin typeface="Calibri" panose="020F0502020204030204" pitchFamily="34" charset="0"/>
              <a:ea typeface="Calibri" panose="020F0502020204030204" pitchFamily="34" charset="0"/>
              <a:cs typeface="Calibri" panose="020F0502020204030204" pitchFamily="34" charset="0"/>
            </a:rPr>
            <a: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are reported in the first table below, complete </a:t>
          </a:r>
          <a:r>
            <a:rPr lang="en-US" sz="1100" b="1" i="0" u="none" strike="noStrike">
              <a:solidFill>
                <a:srgbClr val="FF0000"/>
              </a:solidFill>
              <a:effectLst/>
              <a:latin typeface="Calibri" panose="020F0502020204030204" pitchFamily="34" charset="0"/>
              <a:ea typeface="Calibri" panose="020F0502020204030204" pitchFamily="34" charset="0"/>
              <a:cs typeface="Calibri" panose="020F0502020204030204" pitchFamily="34" charset="0"/>
            </a:rPr>
            <a:t>**</a:t>
          </a:r>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Attachment 1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on the right side of this sheet.</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Municipal Solid Waste (MSW) accepted in this table.</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any waste oil or household hazardous waste/products.</a:t>
          </a:r>
        </a:p>
      </xdr:txBody>
    </xdr:sp>
    <xdr:clientData/>
  </xdr:twoCellAnchor>
  <xdr:twoCellAnchor>
    <xdr:from>
      <xdr:col>2</xdr:col>
      <xdr:colOff>76200</xdr:colOff>
      <xdr:row>10</xdr:row>
      <xdr:rowOff>276226</xdr:rowOff>
    </xdr:from>
    <xdr:to>
      <xdr:col>11</xdr:col>
      <xdr:colOff>57150</xdr:colOff>
      <xdr:row>14</xdr:row>
      <xdr:rowOff>9526</xdr:rowOff>
    </xdr:to>
    <xdr:sp macro="" textlink="">
      <xdr:nvSpPr>
        <xdr:cNvPr id="3" name="TextBox 2">
          <a:extLst>
            <a:ext uri="{FF2B5EF4-FFF2-40B4-BE49-F238E27FC236}">
              <a16:creationId xmlns:a16="http://schemas.microsoft.com/office/drawing/2014/main" id="{A4F927CE-7850-4160-B7CE-902B08CC9ED7}"/>
            </a:ext>
          </a:extLst>
        </xdr:cNvPr>
        <xdr:cNvSpPr txBox="1"/>
      </xdr:nvSpPr>
      <xdr:spPr>
        <a:xfrm>
          <a:off x="180975" y="2657476"/>
          <a:ext cx="6010275" cy="704850"/>
        </a:xfrm>
        <a:prstGeom prst="rect">
          <a:avLst/>
        </a:prstGeom>
        <a:solidFill>
          <a:schemeClr val="accent2">
            <a:lumMod val="20000"/>
            <a:lumOff val="80000"/>
          </a:schemeClr>
        </a:solid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  If the </a:t>
          </a:r>
          <a:r>
            <a:rPr lang="en-US" sz="1100" b="1" i="0" u="sng">
              <a:solidFill>
                <a:schemeClr val="dk1"/>
              </a:solidFill>
              <a:effectLst/>
              <a:latin typeface="+mn-lt"/>
              <a:ea typeface="+mn-ea"/>
              <a:cs typeface="+mn-cs"/>
            </a:rPr>
            <a:t>State of Origin</a:t>
          </a:r>
          <a:r>
            <a:rPr lang="en-US" sz="1100" b="1" i="0">
              <a:solidFill>
                <a:schemeClr val="dk1"/>
              </a:solidFill>
              <a:effectLst/>
              <a:latin typeface="+mn-lt"/>
              <a:ea typeface="+mn-ea"/>
              <a:cs typeface="+mn-cs"/>
            </a:rPr>
            <a:t> is not listed or an additional state is needed, fill in the "Other State" column header with the applicable state.</a:t>
          </a:r>
        </a:p>
        <a:p>
          <a:endParaRPr lang="en-US" sz="300">
            <a:effectLst/>
          </a:endParaRPr>
        </a:p>
        <a:p>
          <a:r>
            <a:rPr lang="en-US" sz="1100" b="1" i="0">
              <a:solidFill>
                <a:schemeClr val="dk1"/>
              </a:solidFill>
              <a:effectLst/>
              <a:latin typeface="+mn-lt"/>
              <a:ea typeface="+mn-ea"/>
              <a:cs typeface="+mn-cs"/>
            </a:rPr>
            <a:t>·  If the </a:t>
          </a:r>
          <a:r>
            <a:rPr lang="en-US" sz="1100" b="1" i="0" u="sng">
              <a:solidFill>
                <a:schemeClr val="dk1"/>
              </a:solidFill>
              <a:effectLst/>
              <a:latin typeface="+mn-lt"/>
              <a:ea typeface="+mn-ea"/>
              <a:cs typeface="+mn-cs"/>
            </a:rPr>
            <a:t>Material Type</a:t>
          </a:r>
          <a:r>
            <a:rPr lang="en-US" sz="1100" b="1" i="0">
              <a:solidFill>
                <a:schemeClr val="dk1"/>
              </a:solidFill>
              <a:effectLst/>
              <a:latin typeface="+mn-lt"/>
              <a:ea typeface="+mn-ea"/>
              <a:cs typeface="+mn-cs"/>
            </a:rPr>
            <a:t> is not listed, use one of the “Other” lines and fill in the name of the material.</a:t>
          </a:r>
          <a:endParaRPr lang="en-US">
            <a:effectLst/>
          </a:endParaRPr>
        </a:p>
      </xdr:txBody>
    </xdr:sp>
    <xdr:clientData/>
  </xdr:twoCellAnchor>
  <xdr:twoCellAnchor>
    <xdr:from>
      <xdr:col>5</xdr:col>
      <xdr:colOff>1123951</xdr:colOff>
      <xdr:row>22</xdr:row>
      <xdr:rowOff>47625</xdr:rowOff>
    </xdr:from>
    <xdr:to>
      <xdr:col>5</xdr:col>
      <xdr:colOff>2162175</xdr:colOff>
      <xdr:row>23</xdr:row>
      <xdr:rowOff>196215</xdr:rowOff>
    </xdr:to>
    <xdr:sp macro="" textlink="">
      <xdr:nvSpPr>
        <xdr:cNvPr id="6" name="Arrow: Right 5" descr="Next to the &quot;C&amp;D Residuals&quot; and &quot;C&amp;D Fines&quot; line items, this is the first red arrow pointing to the right, visually directing user to move eyes in direction of the Attachment 1 table. ">
          <a:hlinkClick xmlns:r="http://schemas.openxmlformats.org/officeDocument/2006/relationships" r:id="rId1"/>
          <a:extLst>
            <a:ext uri="{FF2B5EF4-FFF2-40B4-BE49-F238E27FC236}">
              <a16:creationId xmlns:a16="http://schemas.microsoft.com/office/drawing/2014/main" id="{D1478746-BD88-442C-8875-7CBDDAE951F7}"/>
            </a:ext>
          </a:extLst>
        </xdr:cNvPr>
        <xdr:cNvSpPr/>
      </xdr:nvSpPr>
      <xdr:spPr>
        <a:xfrm>
          <a:off x="2466976" y="5153025"/>
          <a:ext cx="1038224" cy="377190"/>
        </a:xfrm>
        <a:prstGeom prst="rightArrow">
          <a:avLst>
            <a:gd name="adj1" fmla="val 50000"/>
            <a:gd name="adj2" fmla="val 124350"/>
          </a:avLst>
        </a:prstGeom>
        <a:solidFill>
          <a:srgbClr val="C00000"/>
        </a:solidFill>
        <a:ln>
          <a:noFill/>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chemeClr val="bg1"/>
              </a:solidFill>
              <a:latin typeface="Calibri" panose="020F0502020204030204" pitchFamily="34" charset="0"/>
              <a:ea typeface="Calibri" panose="020F0502020204030204" pitchFamily="34" charset="0"/>
              <a:cs typeface="Calibri" panose="020F0502020204030204" pitchFamily="34" charset="0"/>
            </a:rPr>
            <a:t>CLICK</a:t>
          </a:r>
          <a:r>
            <a:rPr lang="en-US" sz="1000" b="1">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en-US" sz="800" b="1">
              <a:solidFill>
                <a:schemeClr val="bg1"/>
              </a:solidFill>
              <a:latin typeface="Calibri" panose="020F0502020204030204" pitchFamily="34" charset="0"/>
              <a:ea typeface="Calibri" panose="020F0502020204030204" pitchFamily="34" charset="0"/>
              <a:cs typeface="Calibri" panose="020F0502020204030204" pitchFamily="34" charset="0"/>
            </a:rPr>
            <a:t>HERE</a:t>
          </a:r>
        </a:p>
      </xdr:txBody>
    </xdr:sp>
    <xdr:clientData/>
  </xdr:twoCellAnchor>
  <xdr:twoCellAnchor>
    <xdr:from>
      <xdr:col>19</xdr:col>
      <xdr:colOff>137160</xdr:colOff>
      <xdr:row>22</xdr:row>
      <xdr:rowOff>47625</xdr:rowOff>
    </xdr:from>
    <xdr:to>
      <xdr:col>22</xdr:col>
      <xdr:colOff>213360</xdr:colOff>
      <xdr:row>23</xdr:row>
      <xdr:rowOff>186690</xdr:rowOff>
    </xdr:to>
    <xdr:sp macro="" textlink="">
      <xdr:nvSpPr>
        <xdr:cNvPr id="7" name="Arrow: Right 6" descr="Between the Mixed C&amp;D Materials table and Attachment 1 table, this is the second red arrow pointing to the right, visually directing user to move eyes in direction of the Attachment 1 table. ">
          <a:hlinkClick xmlns:r="http://schemas.openxmlformats.org/officeDocument/2006/relationships" r:id="rId1"/>
          <a:extLst>
            <a:ext uri="{FF2B5EF4-FFF2-40B4-BE49-F238E27FC236}">
              <a16:creationId xmlns:a16="http://schemas.microsoft.com/office/drawing/2014/main" id="{5A305BAE-8AD4-46B2-9BB3-F8ACDCC9FE7A}"/>
            </a:ext>
          </a:extLst>
        </xdr:cNvPr>
        <xdr:cNvSpPr/>
      </xdr:nvSpPr>
      <xdr:spPr>
        <a:xfrm>
          <a:off x="10795635" y="5153025"/>
          <a:ext cx="1152525" cy="367665"/>
        </a:xfrm>
        <a:prstGeom prst="rightArrow">
          <a:avLst>
            <a:gd name="adj1" fmla="val 50000"/>
            <a:gd name="adj2" fmla="val 124350"/>
          </a:avLst>
        </a:prstGeom>
        <a:solidFill>
          <a:srgbClr val="C00000"/>
        </a:solidFill>
        <a:ln>
          <a:noFill/>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a:solidFill>
                <a:schemeClr val="bg1"/>
              </a:solidFill>
              <a:latin typeface="Calibri" panose="020F0502020204030204" pitchFamily="34" charset="0"/>
              <a:ea typeface="Calibri" panose="020F0502020204030204" pitchFamily="34" charset="0"/>
              <a:cs typeface="Calibri" panose="020F0502020204030204" pitchFamily="34" charset="0"/>
            </a:rPr>
            <a:t>CLICK</a:t>
          </a:r>
          <a:r>
            <a:rPr lang="en-US" sz="800" baseline="0">
              <a:solidFill>
                <a:schemeClr val="bg1"/>
              </a:solidFill>
              <a:latin typeface="Calibri" panose="020F0502020204030204" pitchFamily="34" charset="0"/>
              <a:ea typeface="Calibri" panose="020F0502020204030204" pitchFamily="34" charset="0"/>
              <a:cs typeface="Calibri" panose="020F0502020204030204" pitchFamily="34" charset="0"/>
            </a:rPr>
            <a:t> HERE</a:t>
          </a:r>
          <a:endParaRPr lang="en-US" sz="800">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22</xdr:col>
      <xdr:colOff>121920</xdr:colOff>
      <xdr:row>11</xdr:row>
      <xdr:rowOff>135255</xdr:rowOff>
    </xdr:from>
    <xdr:to>
      <xdr:col>22</xdr:col>
      <xdr:colOff>541020</xdr:colOff>
      <xdr:row>12</xdr:row>
      <xdr:rowOff>215265</xdr:rowOff>
    </xdr:to>
    <xdr:sp macro="" textlink="">
      <xdr:nvSpPr>
        <xdr:cNvPr id="12" name="Arrow: Right 11" descr="Final red arrow, pointing at the Instructions for Attachment 1 table.">
          <a:extLst>
            <a:ext uri="{FF2B5EF4-FFF2-40B4-BE49-F238E27FC236}">
              <a16:creationId xmlns:a16="http://schemas.microsoft.com/office/drawing/2014/main" id="{435FD4C9-E9C4-4AE6-9B69-D4A9AAE1FA03}"/>
            </a:ext>
          </a:extLst>
        </xdr:cNvPr>
        <xdr:cNvSpPr/>
      </xdr:nvSpPr>
      <xdr:spPr>
        <a:xfrm>
          <a:off x="11856720" y="2916555"/>
          <a:ext cx="419100" cy="299085"/>
        </a:xfrm>
        <a:prstGeom prst="rightArrow">
          <a:avLst>
            <a:gd name="adj1" fmla="val 50000"/>
            <a:gd name="adj2" fmla="val 82792"/>
          </a:avLst>
        </a:prstGeom>
        <a:solidFill>
          <a:srgbClr val="C00000"/>
        </a:solidFill>
        <a:ln>
          <a:no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36195</xdr:colOff>
      <xdr:row>34</xdr:row>
      <xdr:rowOff>41909</xdr:rowOff>
    </xdr:from>
    <xdr:to>
      <xdr:col>4</xdr:col>
      <xdr:colOff>278130</xdr:colOff>
      <xdr:row>36</xdr:row>
      <xdr:rowOff>49529</xdr:rowOff>
    </xdr:to>
    <xdr:sp macro="" textlink="">
      <xdr:nvSpPr>
        <xdr:cNvPr id="4" name="Arrow: Down 3" descr="Arrow 1 directing user from Mixed C&amp;D Materials table down to the Source Separated Materials table.">
          <a:extLst>
            <a:ext uri="{FF2B5EF4-FFF2-40B4-BE49-F238E27FC236}">
              <a16:creationId xmlns:a16="http://schemas.microsoft.com/office/drawing/2014/main" id="{01082E58-02BC-D33F-C54F-5EE6849CCACB}"/>
            </a:ext>
          </a:extLst>
        </xdr:cNvPr>
        <xdr:cNvSpPr/>
      </xdr:nvSpPr>
      <xdr:spPr>
        <a:xfrm>
          <a:off x="478155" y="7837169"/>
          <a:ext cx="241935" cy="32004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337184</xdr:colOff>
      <xdr:row>34</xdr:row>
      <xdr:rowOff>41909</xdr:rowOff>
    </xdr:from>
    <xdr:to>
      <xdr:col>10</xdr:col>
      <xdr:colOff>584072</xdr:colOff>
      <xdr:row>36</xdr:row>
      <xdr:rowOff>49529</xdr:rowOff>
    </xdr:to>
    <xdr:sp macro="" textlink="">
      <xdr:nvSpPr>
        <xdr:cNvPr id="5" name="Arrow: Down 4" descr="Arrow 2 directing user from Mixed C&amp;D Materials table down to the Source Separated Materials table.">
          <a:extLst>
            <a:ext uri="{FF2B5EF4-FFF2-40B4-BE49-F238E27FC236}">
              <a16:creationId xmlns:a16="http://schemas.microsoft.com/office/drawing/2014/main" id="{51709F79-90B0-4C9E-9C6C-07C2A91CF40C}"/>
            </a:ext>
          </a:extLst>
        </xdr:cNvPr>
        <xdr:cNvSpPr/>
      </xdr:nvSpPr>
      <xdr:spPr>
        <a:xfrm>
          <a:off x="6425564" y="7837169"/>
          <a:ext cx="246888" cy="32004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76200</xdr:colOff>
      <xdr:row>11</xdr:row>
      <xdr:rowOff>76200</xdr:rowOff>
    </xdr:from>
    <xdr:to>
      <xdr:col>25</xdr:col>
      <xdr:colOff>1704975</xdr:colOff>
      <xdr:row>15</xdr:row>
      <xdr:rowOff>9524</xdr:rowOff>
    </xdr:to>
    <xdr:sp macro="" textlink="">
      <xdr:nvSpPr>
        <xdr:cNvPr id="8" name="TextBox 7">
          <a:extLst>
            <a:ext uri="{FF2B5EF4-FFF2-40B4-BE49-F238E27FC236}">
              <a16:creationId xmlns:a16="http://schemas.microsoft.com/office/drawing/2014/main" id="{0C94E70B-9233-B956-B0E2-2E2AE1CA02B8}"/>
            </a:ext>
          </a:extLst>
        </xdr:cNvPr>
        <xdr:cNvSpPr txBox="1"/>
      </xdr:nvSpPr>
      <xdr:spPr>
        <a:xfrm>
          <a:off x="12420600" y="2857500"/>
          <a:ext cx="4352925" cy="676274"/>
        </a:xfrm>
        <a:prstGeom prst="rect">
          <a:avLst/>
        </a:prstGeom>
        <a:solidFill>
          <a:schemeClr val="bg1"/>
        </a:solidFill>
        <a:ln w="285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a:latin typeface="Calibri" panose="020F0502020204030204" pitchFamily="34" charset="0"/>
              <a:ea typeface="Calibri" panose="020F0502020204030204" pitchFamily="34" charset="0"/>
              <a:cs typeface="Calibri" panose="020F0502020204030204" pitchFamily="34" charset="0"/>
            </a:rPr>
            <a:t>If inbound C&amp;D Fines or Residuals were reported in Table C.1. "C&amp;D Materials Accepted", provide the detailed quantities and facilities-of-origin of Inbound C&amp;D Fines or Residuals in the table below.</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4</xdr:row>
      <xdr:rowOff>62866</xdr:rowOff>
    </xdr:from>
    <xdr:to>
      <xdr:col>6</xdr:col>
      <xdr:colOff>2202180</xdr:colOff>
      <xdr:row>13</xdr:row>
      <xdr:rowOff>220980</xdr:rowOff>
    </xdr:to>
    <xdr:sp macro="" textlink="">
      <xdr:nvSpPr>
        <xdr:cNvPr id="2" name="TextBox 1">
          <a:extLst>
            <a:ext uri="{FF2B5EF4-FFF2-40B4-BE49-F238E27FC236}">
              <a16:creationId xmlns:a16="http://schemas.microsoft.com/office/drawing/2014/main" id="{E5EDFD46-7659-0112-38EC-9C9596A0954C}"/>
            </a:ext>
          </a:extLst>
        </xdr:cNvPr>
        <xdr:cNvSpPr txBox="1"/>
      </xdr:nvSpPr>
      <xdr:spPr>
        <a:xfrm>
          <a:off x="144780" y="702946"/>
          <a:ext cx="6827520" cy="24441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endPar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 Tables [A],</a:t>
          </a:r>
          <a:r>
            <a:rPr lang="en-US" sz="1100" b="0" i="0" u="none" strike="noStrik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[B], and [C] below</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please complete all the columns in each applicable table. </a:t>
          </a:r>
        </a:p>
        <a:p>
          <a:endParaRPr lang="en-US" sz="3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For each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list tonnage that was recycled or used and the location (including the City/Town and State) where the material was sent for recycling or re-use. </a:t>
          </a:r>
        </a:p>
        <a:p>
          <a:endParaRPr lang="en-US" sz="4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Use applicable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Recycled or Used Types</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 the table in top right corner of this sheet.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For Material Type definitions refer to the Material/Waste Type Table in Section 4 (pages 6 – 9) in the accompanying “</a:t>
          </a:r>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 for Annual Solid Waste Facility Report – Construction and Demolition Processors and Transfer Stations</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If more than one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was sent for recycling/re-use at the same location, or if the same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was sent to more than one location, list the location separately for each combination of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and Use Type.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3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MSW in this table.</a:t>
          </a:r>
          <a:r>
            <a:rPr lang="en-US">
              <a:latin typeface="Calibri" panose="020F0502020204030204" pitchFamily="34" charset="0"/>
              <a:ea typeface="Calibri" panose="020F0502020204030204" pitchFamily="34" charset="0"/>
              <a:cs typeface="Calibri" panose="020F0502020204030204" pitchFamily="34" charset="0"/>
            </a:rPr>
            <a:t> </a:t>
          </a:r>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11</xdr:col>
      <xdr:colOff>85725</xdr:colOff>
      <xdr:row>34</xdr:row>
      <xdr:rowOff>76200</xdr:rowOff>
    </xdr:from>
    <xdr:to>
      <xdr:col>11</xdr:col>
      <xdr:colOff>304800</xdr:colOff>
      <xdr:row>35</xdr:row>
      <xdr:rowOff>38100</xdr:rowOff>
    </xdr:to>
    <xdr:sp macro="" textlink="">
      <xdr:nvSpPr>
        <xdr:cNvPr id="6" name="Arrow: Down 5" descr="Arrow 2 directing user from Mixed C&amp;D Materials table down to the Source Separated Materials table.">
          <a:extLst>
            <a:ext uri="{FF2B5EF4-FFF2-40B4-BE49-F238E27FC236}">
              <a16:creationId xmlns:a16="http://schemas.microsoft.com/office/drawing/2014/main" id="{2C5D4AB6-816F-4A25-AB2A-3A8208EF7D61}"/>
            </a:ext>
          </a:extLst>
        </xdr:cNvPr>
        <xdr:cNvSpPr/>
      </xdr:nvSpPr>
      <xdr:spPr>
        <a:xfrm>
          <a:off x="5057775" y="8010525"/>
          <a:ext cx="219075" cy="19050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1781175</xdr:colOff>
      <xdr:row>32</xdr:row>
      <xdr:rowOff>85725</xdr:rowOff>
    </xdr:from>
    <xdr:to>
      <xdr:col>7</xdr:col>
      <xdr:colOff>2000250</xdr:colOff>
      <xdr:row>35</xdr:row>
      <xdr:rowOff>59055</xdr:rowOff>
    </xdr:to>
    <xdr:sp macro="" textlink="">
      <xdr:nvSpPr>
        <xdr:cNvPr id="7" name="Arrow: Down 6" descr="Arrow 2 directing user from Beneficially Used Waste Materials table down to the Recycled/ Reused Materials table.">
          <a:extLst>
            <a:ext uri="{FF2B5EF4-FFF2-40B4-BE49-F238E27FC236}">
              <a16:creationId xmlns:a16="http://schemas.microsoft.com/office/drawing/2014/main" id="{A6BC58BD-4074-4FF5-A69A-707A31EC08DF}"/>
            </a:ext>
          </a:extLst>
        </xdr:cNvPr>
        <xdr:cNvSpPr/>
      </xdr:nvSpPr>
      <xdr:spPr>
        <a:xfrm>
          <a:off x="8858250" y="10401300"/>
          <a:ext cx="219075" cy="64008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1952625</xdr:colOff>
      <xdr:row>74</xdr:row>
      <xdr:rowOff>123824</xdr:rowOff>
    </xdr:from>
    <xdr:to>
      <xdr:col>7</xdr:col>
      <xdr:colOff>2171700</xdr:colOff>
      <xdr:row>77</xdr:row>
      <xdr:rowOff>40004</xdr:rowOff>
    </xdr:to>
    <xdr:sp macro="" textlink="">
      <xdr:nvSpPr>
        <xdr:cNvPr id="9" name="Arrow: Down 8" descr="Arrow 2 directing user from Recycled/ Reused Materials table down to the Fuel Specification Product Materials table.">
          <a:extLst>
            <a:ext uri="{FF2B5EF4-FFF2-40B4-BE49-F238E27FC236}">
              <a16:creationId xmlns:a16="http://schemas.microsoft.com/office/drawing/2014/main" id="{7E7B5098-5204-48E5-8C92-36C0B302AE27}"/>
            </a:ext>
          </a:extLst>
        </xdr:cNvPr>
        <xdr:cNvSpPr/>
      </xdr:nvSpPr>
      <xdr:spPr>
        <a:xfrm>
          <a:off x="9029700" y="23650574"/>
          <a:ext cx="219075" cy="64008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238125</xdr:colOff>
      <xdr:row>32</xdr:row>
      <xdr:rowOff>85725</xdr:rowOff>
    </xdr:from>
    <xdr:to>
      <xdr:col>6</xdr:col>
      <xdr:colOff>457200</xdr:colOff>
      <xdr:row>35</xdr:row>
      <xdr:rowOff>59055</xdr:rowOff>
    </xdr:to>
    <xdr:sp macro="" textlink="">
      <xdr:nvSpPr>
        <xdr:cNvPr id="11" name="Arrow: Down 10" descr="Arrow 1 directing user from Beneficially Used Waste Materials table down to the Recycled/ Reused Materials table.">
          <a:extLst>
            <a:ext uri="{FF2B5EF4-FFF2-40B4-BE49-F238E27FC236}">
              <a16:creationId xmlns:a16="http://schemas.microsoft.com/office/drawing/2014/main" id="{7D01F0C9-E8A8-46F0-8562-5B786368663D}"/>
            </a:ext>
          </a:extLst>
        </xdr:cNvPr>
        <xdr:cNvSpPr/>
      </xdr:nvSpPr>
      <xdr:spPr>
        <a:xfrm>
          <a:off x="5105400" y="10401300"/>
          <a:ext cx="219075" cy="64008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38100</xdr:colOff>
      <xdr:row>74</xdr:row>
      <xdr:rowOff>123825</xdr:rowOff>
    </xdr:from>
    <xdr:to>
      <xdr:col>6</xdr:col>
      <xdr:colOff>257175</xdr:colOff>
      <xdr:row>77</xdr:row>
      <xdr:rowOff>40005</xdr:rowOff>
    </xdr:to>
    <xdr:sp macro="" textlink="">
      <xdr:nvSpPr>
        <xdr:cNvPr id="12" name="Arrow: Down 11" descr="Arrow 1 directing user from Recycled/ Reused Materials table down to the Fuel Specification Product Materials table.">
          <a:extLst>
            <a:ext uri="{FF2B5EF4-FFF2-40B4-BE49-F238E27FC236}">
              <a16:creationId xmlns:a16="http://schemas.microsoft.com/office/drawing/2014/main" id="{4C60213A-3554-49B5-987F-E79955086B80}"/>
            </a:ext>
          </a:extLst>
        </xdr:cNvPr>
        <xdr:cNvSpPr/>
      </xdr:nvSpPr>
      <xdr:spPr>
        <a:xfrm>
          <a:off x="4905375" y="20221575"/>
          <a:ext cx="219075" cy="64008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100965</xdr:colOff>
      <xdr:row>4</xdr:row>
      <xdr:rowOff>51435</xdr:rowOff>
    </xdr:from>
    <xdr:to>
      <xdr:col>6</xdr:col>
      <xdr:colOff>1866900</xdr:colOff>
      <xdr:row>10</xdr:row>
      <xdr:rowOff>243840</xdr:rowOff>
    </xdr:to>
    <xdr:sp macro="" textlink="">
      <xdr:nvSpPr>
        <xdr:cNvPr id="2" name="TextBox 1">
          <a:extLst>
            <a:ext uri="{FF2B5EF4-FFF2-40B4-BE49-F238E27FC236}">
              <a16:creationId xmlns:a16="http://schemas.microsoft.com/office/drawing/2014/main" id="{992C5EA9-5687-6EC9-DA73-DBC43443CAE2}"/>
            </a:ext>
          </a:extLst>
        </xdr:cNvPr>
        <xdr:cNvSpPr txBox="1"/>
      </xdr:nvSpPr>
      <xdr:spPr>
        <a:xfrm>
          <a:off x="200025" y="721995"/>
          <a:ext cx="6612255" cy="2409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ea typeface="Calibri" panose="020F0502020204030204" pitchFamily="34" charset="0"/>
              <a:cs typeface="Calibri" panose="020F0502020204030204" pitchFamily="34" charset="0"/>
            </a:rPr>
            <a:t>Instructions</a:t>
          </a:r>
        </a:p>
        <a:p>
          <a:endParaRPr lang="en-US" sz="400" b="1" u="sng">
            <a:latin typeface="Calibri" panose="020F0502020204030204" pitchFamily="34" charset="0"/>
            <a:ea typeface="Calibri" panose="020F0502020204030204" pitchFamily="34" charset="0"/>
            <a:cs typeface="Calibri" panose="020F0502020204030204" pitchFamily="34" charset="0"/>
          </a:endParaRPr>
        </a:p>
        <a:p>
          <a:r>
            <a:rPr lang="en-US" sz="1100">
              <a:latin typeface="Calibri" panose="020F0502020204030204" pitchFamily="34" charset="0"/>
              <a:ea typeface="Calibri" panose="020F0502020204030204" pitchFamily="34" charset="0"/>
              <a:cs typeface="Calibri" panose="020F0502020204030204" pitchFamily="34" charset="0"/>
            </a:rPr>
            <a:t>·  In Tables [A]</a:t>
          </a:r>
          <a:r>
            <a:rPr lang="en-US" sz="1100" baseline="0">
              <a:latin typeface="Calibri" panose="020F0502020204030204" pitchFamily="34" charset="0"/>
              <a:ea typeface="Calibri" panose="020F0502020204030204" pitchFamily="34" charset="0"/>
              <a:cs typeface="Calibri" panose="020F0502020204030204" pitchFamily="34" charset="0"/>
            </a:rPr>
            <a:t> &amp; [B] </a:t>
          </a:r>
          <a:r>
            <a:rPr lang="en-US" sz="1100">
              <a:latin typeface="Calibri" panose="020F0502020204030204" pitchFamily="34" charset="0"/>
              <a:ea typeface="Calibri" panose="020F0502020204030204" pitchFamily="34" charset="0"/>
              <a:cs typeface="Calibri" panose="020F0502020204030204" pitchFamily="34" charset="0"/>
            </a:rPr>
            <a:t>below, please complete all the columns in each applicable table.</a:t>
          </a:r>
        </a:p>
        <a:p>
          <a:r>
            <a:rPr lang="en-US" sz="400">
              <a:latin typeface="Calibri" panose="020F0502020204030204" pitchFamily="34" charset="0"/>
              <a:ea typeface="Calibri" panose="020F0502020204030204" pitchFamily="34" charset="0"/>
              <a:cs typeface="Calibri" panose="020F0502020204030204" pitchFamily="34" charset="0"/>
            </a:rPr>
            <a:t>     </a:t>
          </a:r>
        </a:p>
        <a:p>
          <a:r>
            <a:rPr lang="en-US" sz="1100">
              <a:latin typeface="Calibri" panose="020F0502020204030204" pitchFamily="34" charset="0"/>
              <a:ea typeface="Calibri" panose="020F0502020204030204" pitchFamily="34" charset="0"/>
              <a:cs typeface="Calibri" panose="020F0502020204030204" pitchFamily="34" charset="0"/>
            </a:rPr>
            <a:t>·  For each </a:t>
          </a:r>
          <a:r>
            <a:rPr lang="en-US" sz="1100" u="sng">
              <a:latin typeface="Calibri" panose="020F0502020204030204" pitchFamily="34" charset="0"/>
              <a:ea typeface="Calibri" panose="020F0502020204030204" pitchFamily="34" charset="0"/>
              <a:cs typeface="Calibri" panose="020F0502020204030204" pitchFamily="34" charset="0"/>
            </a:rPr>
            <a:t>Material Type</a:t>
          </a:r>
          <a:r>
            <a:rPr lang="en-US" sz="1100">
              <a:latin typeface="Calibri" panose="020F0502020204030204" pitchFamily="34" charset="0"/>
              <a:ea typeface="Calibri" panose="020F0502020204030204" pitchFamily="34" charset="0"/>
              <a:cs typeface="Calibri" panose="020F0502020204030204" pitchFamily="34" charset="0"/>
            </a:rPr>
            <a:t>, list tonnage that was transferred and the location (including the City/Town and State) to which the material was transferred.</a:t>
          </a:r>
        </a:p>
        <a:p>
          <a:pPr marL="0" marR="0" lvl="0" indent="0" defTabSz="914400" eaLnBrk="1" fontAlgn="auto" latinLnBrk="0" hangingPunct="1">
            <a:lnSpc>
              <a:spcPct val="100000"/>
            </a:lnSpc>
            <a:spcBef>
              <a:spcPts val="0"/>
            </a:spcBef>
            <a:spcAft>
              <a:spcPts val="0"/>
            </a:spcAft>
            <a:buClrTx/>
            <a:buSzTx/>
            <a:buFontTx/>
            <a:buNone/>
            <a:tabLst/>
            <a:defRPr/>
          </a:pPr>
          <a:r>
            <a:rPr lang="en-US" sz="4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a:latin typeface="Calibri" panose="020F0502020204030204" pitchFamily="34" charset="0"/>
              <a:ea typeface="Calibri" panose="020F0502020204030204" pitchFamily="34" charset="0"/>
              <a:cs typeface="Calibri" panose="020F0502020204030204" pitchFamily="34" charset="0"/>
            </a:rPr>
            <a:t>·  Use applicable </a:t>
          </a:r>
          <a:r>
            <a:rPr lang="en-US" sz="1100" u="sng">
              <a:latin typeface="Calibri" panose="020F0502020204030204" pitchFamily="34" charset="0"/>
              <a:ea typeface="Calibri" panose="020F0502020204030204" pitchFamily="34" charset="0"/>
              <a:cs typeface="Calibri" panose="020F0502020204030204" pitchFamily="34" charset="0"/>
            </a:rPr>
            <a:t>Transferred Types </a:t>
          </a:r>
          <a:r>
            <a:rPr lang="en-US" sz="1100">
              <a:latin typeface="Calibri" panose="020F0502020204030204" pitchFamily="34" charset="0"/>
              <a:ea typeface="Calibri" panose="020F0502020204030204" pitchFamily="34" charset="0"/>
              <a:cs typeface="Calibri" panose="020F0502020204030204" pitchFamily="34" charset="0"/>
            </a:rPr>
            <a:t>listed in the table in top right corner of this sheet.</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a:latin typeface="Calibri" panose="020F0502020204030204" pitchFamily="34" charset="0"/>
              <a:ea typeface="Calibri" panose="020F0502020204030204" pitchFamily="34" charset="0"/>
              <a:cs typeface="Calibri" panose="020F0502020204030204" pitchFamily="34" charset="0"/>
            </a:rPr>
            <a:t>·  For Material Type definitions refer to the Material/Waste Type Table in Section 4 (pages 6 – 9) in the accompanying </a:t>
          </a:r>
          <a:r>
            <a:rPr lang="en-US" sz="1100" b="1">
              <a:latin typeface="Calibri" panose="020F0502020204030204" pitchFamily="34" charset="0"/>
              <a:ea typeface="Calibri" panose="020F0502020204030204" pitchFamily="34" charset="0"/>
              <a:cs typeface="Calibri" panose="020F0502020204030204" pitchFamily="34" charset="0"/>
            </a:rPr>
            <a:t>“Instructions for Annual Solid Waste Facility Report – Construction and Demolition Processors and Transfer Stations”</a:t>
          </a:r>
        </a:p>
        <a:p>
          <a:endParaRPr lang="en-US" sz="400" b="1">
            <a:latin typeface="Calibri" panose="020F0502020204030204" pitchFamily="34" charset="0"/>
            <a:ea typeface="Calibri" panose="020F0502020204030204" pitchFamily="34" charset="0"/>
            <a:cs typeface="Calibri" panose="020F0502020204030204" pitchFamily="34" charset="0"/>
          </a:endParaRPr>
        </a:p>
        <a:p>
          <a:r>
            <a:rPr lang="en-US" sz="1100">
              <a:latin typeface="Calibri" panose="020F0502020204030204" pitchFamily="34" charset="0"/>
              <a:ea typeface="Calibri" panose="020F0502020204030204" pitchFamily="34" charset="0"/>
              <a:cs typeface="Calibri" panose="020F0502020204030204" pitchFamily="34" charset="0"/>
            </a:rPr>
            <a:t>·  If more than one Material Type was sent to the same location, or if the same Material Type was sent to more than one location, list the location separately for each combination of Material Type and Transfer Type.</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a:latin typeface="Calibri" panose="020F0502020204030204" pitchFamily="34" charset="0"/>
              <a:ea typeface="Calibri" panose="020F0502020204030204" pitchFamily="34" charset="0"/>
              <a:cs typeface="Calibri" panose="020F0502020204030204" pitchFamily="34" charset="0"/>
            </a:rPr>
            <a:t>·  Do </a:t>
          </a:r>
          <a:r>
            <a:rPr lang="en-US" sz="1100" b="1" u="sng">
              <a:latin typeface="Calibri" panose="020F0502020204030204" pitchFamily="34" charset="0"/>
              <a:ea typeface="Calibri" panose="020F0502020204030204" pitchFamily="34" charset="0"/>
              <a:cs typeface="Calibri" panose="020F0502020204030204" pitchFamily="34" charset="0"/>
            </a:rPr>
            <a:t>NOT</a:t>
          </a:r>
          <a:r>
            <a:rPr lang="en-US" sz="1100">
              <a:latin typeface="Calibri" panose="020F0502020204030204" pitchFamily="34" charset="0"/>
              <a:ea typeface="Calibri" panose="020F0502020204030204" pitchFamily="34" charset="0"/>
              <a:cs typeface="Calibri" panose="020F0502020204030204" pitchFamily="34" charset="0"/>
            </a:rPr>
            <a:t> include MSW in this table.</a:t>
          </a:r>
        </a:p>
      </xdr:txBody>
    </xdr:sp>
    <xdr:clientData/>
  </xdr:twoCellAnchor>
  <xdr:twoCellAnchor>
    <xdr:from>
      <xdr:col>7</xdr:col>
      <xdr:colOff>1990725</xdr:colOff>
      <xdr:row>33</xdr:row>
      <xdr:rowOff>266699</xdr:rowOff>
    </xdr:from>
    <xdr:to>
      <xdr:col>8</xdr:col>
      <xdr:colOff>161925</xdr:colOff>
      <xdr:row>36</xdr:row>
      <xdr:rowOff>38099</xdr:rowOff>
    </xdr:to>
    <xdr:sp macro="" textlink="">
      <xdr:nvSpPr>
        <xdr:cNvPr id="3" name="Arrow: Down 2" descr="Arrow 2 directing user from Unprocessed or Partially Processed C&amp;D Waste table down to the Separated Recyclable Materials table.">
          <a:extLst>
            <a:ext uri="{FF2B5EF4-FFF2-40B4-BE49-F238E27FC236}">
              <a16:creationId xmlns:a16="http://schemas.microsoft.com/office/drawing/2014/main" id="{F4ECD4AB-AC9D-4E93-9133-7C1ADC486B9A}"/>
            </a:ext>
          </a:extLst>
        </xdr:cNvPr>
        <xdr:cNvSpPr/>
      </xdr:nvSpPr>
      <xdr:spPr>
        <a:xfrm>
          <a:off x="8801100" y="9582149"/>
          <a:ext cx="247650" cy="40005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495300</xdr:colOff>
      <xdr:row>34</xdr:row>
      <xdr:rowOff>0</xdr:rowOff>
    </xdr:from>
    <xdr:to>
      <xdr:col>6</xdr:col>
      <xdr:colOff>85725</xdr:colOff>
      <xdr:row>36</xdr:row>
      <xdr:rowOff>38100</xdr:rowOff>
    </xdr:to>
    <xdr:sp macro="" textlink="">
      <xdr:nvSpPr>
        <xdr:cNvPr id="5" name="Arrow: Down 4" descr="Arrow 2 directing user from Unprocessed or Partially Processed C&amp;D Waste table down to the Separated Recyclable Materials table.">
          <a:extLst>
            <a:ext uri="{FF2B5EF4-FFF2-40B4-BE49-F238E27FC236}">
              <a16:creationId xmlns:a16="http://schemas.microsoft.com/office/drawing/2014/main" id="{3C891B1A-0C49-4DB0-9B1B-EC84AC9C8AA6}"/>
            </a:ext>
          </a:extLst>
        </xdr:cNvPr>
        <xdr:cNvSpPr/>
      </xdr:nvSpPr>
      <xdr:spPr>
        <a:xfrm>
          <a:off x="4638675" y="9582150"/>
          <a:ext cx="247650" cy="40005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9526</xdr:colOff>
      <xdr:row>4</xdr:row>
      <xdr:rowOff>104775</xdr:rowOff>
    </xdr:from>
    <xdr:to>
      <xdr:col>7</xdr:col>
      <xdr:colOff>2495550</xdr:colOff>
      <xdr:row>11</xdr:row>
      <xdr:rowOff>333375</xdr:rowOff>
    </xdr:to>
    <xdr:sp macro="" textlink="">
      <xdr:nvSpPr>
        <xdr:cNvPr id="2" name="TextBox 1">
          <a:extLst>
            <a:ext uri="{FF2B5EF4-FFF2-40B4-BE49-F238E27FC236}">
              <a16:creationId xmlns:a16="http://schemas.microsoft.com/office/drawing/2014/main" id="{AFDCA2CD-17C9-82C6-4F93-65CC39676A4F}"/>
            </a:ext>
          </a:extLst>
        </xdr:cNvPr>
        <xdr:cNvSpPr txBox="1"/>
      </xdr:nvSpPr>
      <xdr:spPr>
        <a:xfrm>
          <a:off x="295276" y="838200"/>
          <a:ext cx="6400799" cy="2390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sng" strike="noStrike">
              <a:solidFill>
                <a:schemeClr val="dk1"/>
              </a:solidFill>
              <a:effectLst/>
              <a:latin typeface="+mn-lt"/>
              <a:ea typeface="+mn-ea"/>
              <a:cs typeface="+mn-cs"/>
            </a:rPr>
            <a:t>Instructions</a:t>
          </a:r>
        </a:p>
        <a:p>
          <a:pPr algn="l"/>
          <a:endParaRPr lang="en-US" sz="400" b="1"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In the table below, please complete all the columns. </a:t>
          </a:r>
          <a:r>
            <a:rPr lang="en-US"/>
            <a:t> </a:t>
          </a:r>
        </a:p>
        <a:p>
          <a:pPr algn="l"/>
          <a:endParaRPr lang="en-US" sz="400"/>
        </a:p>
        <a:p>
          <a:pPr algn="l"/>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each </a:t>
          </a:r>
          <a:r>
            <a:rPr lang="en-US" sz="1100" b="0" i="0" u="sng" strike="noStrike">
              <a:solidFill>
                <a:schemeClr val="dk1"/>
              </a:solidFill>
              <a:effectLst/>
              <a:latin typeface="+mn-lt"/>
              <a:ea typeface="+mn-ea"/>
              <a:cs typeface="+mn-cs"/>
            </a:rPr>
            <a:t>Material Type</a:t>
          </a:r>
          <a:r>
            <a:rPr lang="en-US" sz="1100" b="0" i="0" u="none" strike="noStrike">
              <a:solidFill>
                <a:schemeClr val="dk1"/>
              </a:solidFill>
              <a:effectLst/>
              <a:latin typeface="+mn-lt"/>
              <a:ea typeface="+mn-ea"/>
              <a:cs typeface="+mn-cs"/>
            </a:rPr>
            <a:t>, list tonnage that was disposed and the location (including the City/Town and State) where the material was sent for disposal. </a:t>
          </a:r>
        </a:p>
        <a:p>
          <a:pPr algn="l"/>
          <a:endParaRPr lang="en-US" sz="400" b="1" i="0" u="none" strike="noStrike">
            <a:solidFill>
              <a:schemeClr val="dk1"/>
            </a:solidFill>
            <a:effectLst/>
            <a:latin typeface="+mn-lt"/>
            <a:ea typeface="+mn-ea"/>
            <a:cs typeface="+mn-cs"/>
          </a:endParaRPr>
        </a:p>
        <a:p>
          <a:pPr algn="l"/>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Use applicable </a:t>
          </a:r>
          <a:r>
            <a:rPr lang="en-US" sz="1100" b="0" i="0" u="sng" strike="noStrike">
              <a:solidFill>
                <a:schemeClr val="dk1"/>
              </a:solidFill>
              <a:effectLst/>
              <a:latin typeface="+mn-lt"/>
              <a:ea typeface="+mn-ea"/>
              <a:cs typeface="+mn-cs"/>
            </a:rPr>
            <a:t>Disposal Types</a:t>
          </a:r>
          <a:r>
            <a:rPr lang="en-US" sz="1100" b="0" i="0" u="none" strike="noStrike">
              <a:solidFill>
                <a:schemeClr val="dk1"/>
              </a:solidFill>
              <a:effectLst/>
              <a:latin typeface="+mn-lt"/>
              <a:ea typeface="+mn-ea"/>
              <a:cs typeface="+mn-cs"/>
            </a:rPr>
            <a:t> listed in the table in top right corner of this sheet. </a:t>
          </a:r>
          <a:r>
            <a:rPr lang="en-US"/>
            <a:t> </a:t>
          </a:r>
        </a:p>
        <a:p>
          <a:pPr algn="l"/>
          <a:endParaRPr lang="en-US" sz="400"/>
        </a:p>
        <a:p>
          <a:pPr algn="l"/>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a:t>
          </a:r>
          <a:r>
            <a:rPr lang="en-US" sz="1100" b="0" i="0" u="sng" strike="noStrike">
              <a:solidFill>
                <a:schemeClr val="dk1"/>
              </a:solidFill>
              <a:effectLst/>
              <a:latin typeface="+mn-lt"/>
              <a:ea typeface="+mn-ea"/>
              <a:cs typeface="+mn-cs"/>
            </a:rPr>
            <a:t>Material Type </a:t>
          </a:r>
          <a:r>
            <a:rPr lang="en-US" sz="1100" b="0" i="0" u="none" strike="noStrike">
              <a:solidFill>
                <a:schemeClr val="dk1"/>
              </a:solidFill>
              <a:effectLst/>
              <a:latin typeface="+mn-lt"/>
              <a:ea typeface="+mn-ea"/>
              <a:cs typeface="+mn-cs"/>
            </a:rPr>
            <a:t>definitions refer to the Material/Waste Type Table in Section 4 (pages 6 – 9) in the accompanying “</a:t>
          </a:r>
          <a:r>
            <a:rPr lang="en-US" sz="1100" b="1" i="0" u="none" strike="noStrike">
              <a:solidFill>
                <a:schemeClr val="dk1"/>
              </a:solidFill>
              <a:effectLst/>
              <a:latin typeface="+mn-lt"/>
              <a:ea typeface="+mn-ea"/>
              <a:cs typeface="+mn-cs"/>
            </a:rPr>
            <a:t>Instructions for Annual Solid Waste Facility Report – Construction and Demolition Processors and Transfer Stations</a:t>
          </a:r>
          <a:r>
            <a:rPr lang="en-US" sz="1100" b="0" i="0" u="none" strike="noStrike">
              <a:solidFill>
                <a:schemeClr val="dk1"/>
              </a:solidFill>
              <a:effectLst/>
              <a:latin typeface="+mn-lt"/>
              <a:ea typeface="+mn-ea"/>
              <a:cs typeface="+mn-cs"/>
            </a:rPr>
            <a:t>”. </a:t>
          </a:r>
          <a:r>
            <a:rPr lang="en-US"/>
            <a:t> </a:t>
          </a:r>
        </a:p>
        <a:p>
          <a:pPr algn="l"/>
          <a:endParaRPr lang="en-US" sz="400"/>
        </a:p>
        <a:p>
          <a:pPr algn="l"/>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 If more than one </a:t>
          </a:r>
          <a:r>
            <a:rPr lang="en-US" sz="1100" b="0" i="0" u="sng" strike="noStrike">
              <a:solidFill>
                <a:schemeClr val="dk1"/>
              </a:solidFill>
              <a:effectLst/>
              <a:latin typeface="+mn-lt"/>
              <a:ea typeface="+mn-ea"/>
              <a:cs typeface="+mn-cs"/>
            </a:rPr>
            <a:t>Material Type </a:t>
          </a:r>
          <a:r>
            <a:rPr lang="en-US" sz="1100" b="0" i="0" u="none" strike="noStrike">
              <a:solidFill>
                <a:schemeClr val="dk1"/>
              </a:solidFill>
              <a:effectLst/>
              <a:latin typeface="+mn-lt"/>
              <a:ea typeface="+mn-ea"/>
              <a:cs typeface="+mn-cs"/>
            </a:rPr>
            <a:t>was sent to the same location, or if the same </a:t>
          </a:r>
          <a:r>
            <a:rPr lang="en-US" sz="1100" b="0" i="0" u="sng" strike="noStrike">
              <a:solidFill>
                <a:schemeClr val="dk1"/>
              </a:solidFill>
              <a:effectLst/>
              <a:latin typeface="+mn-lt"/>
              <a:ea typeface="+mn-ea"/>
              <a:cs typeface="+mn-cs"/>
            </a:rPr>
            <a:t>Material Type </a:t>
          </a:r>
          <a:r>
            <a:rPr lang="en-US" sz="1100" b="0" i="0" u="none" strike="noStrike">
              <a:solidFill>
                <a:schemeClr val="dk1"/>
              </a:solidFill>
              <a:effectLst/>
              <a:latin typeface="+mn-lt"/>
              <a:ea typeface="+mn-ea"/>
              <a:cs typeface="+mn-cs"/>
            </a:rPr>
            <a:t>was sent to more than one location, list the location separately for each combination of </a:t>
          </a:r>
          <a:r>
            <a:rPr lang="en-US" sz="1100" b="0" i="0" u="sng" strike="noStrike">
              <a:solidFill>
                <a:schemeClr val="dk1"/>
              </a:solidFill>
              <a:effectLst/>
              <a:latin typeface="+mn-lt"/>
              <a:ea typeface="+mn-ea"/>
              <a:cs typeface="+mn-cs"/>
            </a:rPr>
            <a:t>Material Type </a:t>
          </a:r>
          <a:r>
            <a:rPr lang="en-US" sz="1100" b="0" i="0" u="none" strike="noStrike">
              <a:solidFill>
                <a:schemeClr val="dk1"/>
              </a:solidFill>
              <a:effectLst/>
              <a:latin typeface="+mn-lt"/>
              <a:ea typeface="+mn-ea"/>
              <a:cs typeface="+mn-cs"/>
            </a:rPr>
            <a:t>and </a:t>
          </a:r>
          <a:r>
            <a:rPr lang="en-US" sz="1100" b="0" i="0" u="sng" strike="noStrike">
              <a:solidFill>
                <a:schemeClr val="dk1"/>
              </a:solidFill>
              <a:effectLst/>
              <a:latin typeface="+mn-lt"/>
              <a:ea typeface="+mn-ea"/>
              <a:cs typeface="+mn-cs"/>
            </a:rPr>
            <a:t>Disposal Type</a:t>
          </a:r>
          <a:r>
            <a:rPr lang="en-US" sz="1100" b="0" i="0" u="none" strike="noStrike">
              <a:solidFill>
                <a:schemeClr val="dk1"/>
              </a:solidFill>
              <a:effectLst/>
              <a:latin typeface="+mn-lt"/>
              <a:ea typeface="+mn-ea"/>
              <a:cs typeface="+mn-cs"/>
            </a:rPr>
            <a:t>. </a:t>
          </a:r>
          <a:r>
            <a:rPr lang="en-US"/>
            <a:t> </a:t>
          </a:r>
        </a:p>
        <a:p>
          <a:pPr algn="l"/>
          <a:endParaRPr lang="en-US" sz="400"/>
        </a:p>
        <a:p>
          <a:pPr algn="l"/>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a:t>
          </a:r>
          <a:r>
            <a:rPr lang="en-US" sz="1100" b="0" i="0" u="sng"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 MSW in this table.</a:t>
          </a:r>
          <a:r>
            <a:rPr lang="en-US"/>
            <a:t> </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104775</xdr:colOff>
      <xdr:row>4</xdr:row>
      <xdr:rowOff>38100</xdr:rowOff>
    </xdr:from>
    <xdr:to>
      <xdr:col>4</xdr:col>
      <xdr:colOff>609600</xdr:colOff>
      <xdr:row>7</xdr:row>
      <xdr:rowOff>238125</xdr:rowOff>
    </xdr:to>
    <xdr:sp macro="" textlink="">
      <xdr:nvSpPr>
        <xdr:cNvPr id="2" name="TextBox 1">
          <a:extLst>
            <a:ext uri="{FF2B5EF4-FFF2-40B4-BE49-F238E27FC236}">
              <a16:creationId xmlns:a16="http://schemas.microsoft.com/office/drawing/2014/main" id="{4B740E79-19CB-0344-3380-9431844B4722}"/>
            </a:ext>
          </a:extLst>
        </xdr:cNvPr>
        <xdr:cNvSpPr txBox="1"/>
      </xdr:nvSpPr>
      <xdr:spPr>
        <a:xfrm>
          <a:off x="371475" y="723900"/>
          <a:ext cx="7429500" cy="1095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The table below calculates the mass balance of C&amp;D materials handled during the reporting period based on the data reported in the previous tables.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Using the "Discrepancy Explanation" text box, please briefly explain any difference in the mass balance that exceeds +/- 1%.</a:t>
          </a:r>
          <a:r>
            <a:rPr lang="en-US">
              <a:latin typeface="Calibri" panose="020F0502020204030204" pitchFamily="34" charset="0"/>
              <a:ea typeface="Calibri" panose="020F0502020204030204" pitchFamily="34" charset="0"/>
              <a:cs typeface="Calibri" panose="020F0502020204030204" pitchFamily="34" charset="0"/>
            </a:rPr>
            <a:t> </a:t>
          </a:r>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104774</xdr:colOff>
      <xdr:row>3</xdr:row>
      <xdr:rowOff>9525</xdr:rowOff>
    </xdr:from>
    <xdr:to>
      <xdr:col>13</xdr:col>
      <xdr:colOff>304800</xdr:colOff>
      <xdr:row>7</xdr:row>
      <xdr:rowOff>38100</xdr:rowOff>
    </xdr:to>
    <xdr:sp macro="" textlink="">
      <xdr:nvSpPr>
        <xdr:cNvPr id="2" name="TextBox 1">
          <a:extLst>
            <a:ext uri="{FF2B5EF4-FFF2-40B4-BE49-F238E27FC236}">
              <a16:creationId xmlns:a16="http://schemas.microsoft.com/office/drawing/2014/main" id="{AE945FEC-05E3-1244-36AD-6B59C31481A7}"/>
            </a:ext>
          </a:extLst>
        </xdr:cNvPr>
        <xdr:cNvSpPr txBox="1"/>
      </xdr:nvSpPr>
      <xdr:spPr>
        <a:xfrm>
          <a:off x="247649" y="714375"/>
          <a:ext cx="7600951" cy="1638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Record the tons of Materials Accepted for each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and each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State of Origin</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For Material Type definitions, refer to the Material/Waste Type Table in Section 4 (pages 6 – 9) in the accompanying “</a:t>
          </a:r>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 for Annual Solid Waste Facility Report – Construction and Demolition Processors and Transfer Stations”.</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Round all amounts to the nearest ton.  If any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is less than 0.5 tons, 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that material.</a:t>
          </a:r>
          <a:r>
            <a:rPr lang="en-US">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C&amp;D materials accepted in this table.</a:t>
          </a:r>
          <a:endParaRPr lang="en-US">
            <a:latin typeface="Calibri" panose="020F0502020204030204" pitchFamily="34" charset="0"/>
            <a:ea typeface="Calibri" panose="020F0502020204030204" pitchFamily="34" charset="0"/>
            <a:cs typeface="Calibri" panose="020F0502020204030204" pitchFamily="34" charset="0"/>
          </a:endParaRP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any waste oil or household hazardous waste/products.</a:t>
          </a:r>
        </a:p>
      </xdr:txBody>
    </xdr:sp>
    <xdr:clientData/>
  </xdr:twoCellAnchor>
  <xdr:twoCellAnchor>
    <xdr:from>
      <xdr:col>1</xdr:col>
      <xdr:colOff>123825</xdr:colOff>
      <xdr:row>7</xdr:row>
      <xdr:rowOff>19050</xdr:rowOff>
    </xdr:from>
    <xdr:to>
      <xdr:col>7</xdr:col>
      <xdr:colOff>247650</xdr:colOff>
      <xdr:row>10</xdr:row>
      <xdr:rowOff>200025</xdr:rowOff>
    </xdr:to>
    <xdr:sp macro="" textlink="">
      <xdr:nvSpPr>
        <xdr:cNvPr id="3" name="TextBox 2">
          <a:extLst>
            <a:ext uri="{FF2B5EF4-FFF2-40B4-BE49-F238E27FC236}">
              <a16:creationId xmlns:a16="http://schemas.microsoft.com/office/drawing/2014/main" id="{9C4C8164-6475-6032-6CAD-641A69592202}"/>
            </a:ext>
          </a:extLst>
        </xdr:cNvPr>
        <xdr:cNvSpPr txBox="1"/>
      </xdr:nvSpPr>
      <xdr:spPr>
        <a:xfrm>
          <a:off x="266700" y="2333625"/>
          <a:ext cx="4219575" cy="895350"/>
        </a:xfrm>
        <a:prstGeom prst="rect">
          <a:avLst/>
        </a:prstGeom>
        <a:solidFill>
          <a:schemeClr val="accent2">
            <a:lumMod val="20000"/>
            <a:lumOff val="80000"/>
          </a:schemeClr>
        </a:solidFill>
        <a:ln w="190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  If the </a:t>
          </a:r>
          <a:r>
            <a:rPr lang="en-US" sz="1100" b="1" i="0" u="sng">
              <a:solidFill>
                <a:schemeClr val="dk1"/>
              </a:solidFill>
              <a:effectLst/>
              <a:latin typeface="+mn-lt"/>
              <a:ea typeface="+mn-ea"/>
              <a:cs typeface="+mn-cs"/>
            </a:rPr>
            <a:t>State of Origin</a:t>
          </a:r>
          <a:r>
            <a:rPr lang="en-US" sz="1100" b="1" i="0">
              <a:solidFill>
                <a:schemeClr val="dk1"/>
              </a:solidFill>
              <a:effectLst/>
              <a:latin typeface="+mn-lt"/>
              <a:ea typeface="+mn-ea"/>
              <a:cs typeface="+mn-cs"/>
            </a:rPr>
            <a:t> is not listed or an additional state is needed, fill in the "Other State" column header with the applicable state.</a:t>
          </a:r>
        </a:p>
        <a:p>
          <a:endParaRPr lang="en-US" sz="300">
            <a:effectLst/>
          </a:endParaRPr>
        </a:p>
        <a:p>
          <a:r>
            <a:rPr lang="en-US" sz="1100" b="1" i="0">
              <a:solidFill>
                <a:schemeClr val="dk1"/>
              </a:solidFill>
              <a:effectLst/>
              <a:latin typeface="+mn-lt"/>
              <a:ea typeface="+mn-ea"/>
              <a:cs typeface="+mn-cs"/>
            </a:rPr>
            <a:t>·  If the </a:t>
          </a:r>
          <a:r>
            <a:rPr lang="en-US" sz="1100" b="1" i="0" u="sng">
              <a:solidFill>
                <a:schemeClr val="dk1"/>
              </a:solidFill>
              <a:effectLst/>
              <a:latin typeface="+mn-lt"/>
              <a:ea typeface="+mn-ea"/>
              <a:cs typeface="+mn-cs"/>
            </a:rPr>
            <a:t>Material Type</a:t>
          </a:r>
          <a:r>
            <a:rPr lang="en-US" sz="1100" b="1" i="0">
              <a:solidFill>
                <a:schemeClr val="dk1"/>
              </a:solidFill>
              <a:effectLst/>
              <a:latin typeface="+mn-lt"/>
              <a:ea typeface="+mn-ea"/>
              <a:cs typeface="+mn-cs"/>
            </a:rPr>
            <a:t> is not listed, use one of the “Other” lines and fill in the name of the material.</a:t>
          </a:r>
          <a:endParaRPr lang="en-US">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85725</xdr:colOff>
      <xdr:row>4</xdr:row>
      <xdr:rowOff>57151</xdr:rowOff>
    </xdr:from>
    <xdr:to>
      <xdr:col>7</xdr:col>
      <xdr:colOff>1952625</xdr:colOff>
      <xdr:row>11</xdr:row>
      <xdr:rowOff>152400</xdr:rowOff>
    </xdr:to>
    <xdr:sp macro="" textlink="">
      <xdr:nvSpPr>
        <xdr:cNvPr id="2" name="TextBox 1">
          <a:extLst>
            <a:ext uri="{FF2B5EF4-FFF2-40B4-BE49-F238E27FC236}">
              <a16:creationId xmlns:a16="http://schemas.microsoft.com/office/drawing/2014/main" id="{3610F46B-6DDB-3302-443C-EFF04B8031F9}"/>
            </a:ext>
          </a:extLst>
        </xdr:cNvPr>
        <xdr:cNvSpPr txBox="1"/>
      </xdr:nvSpPr>
      <xdr:spPr>
        <a:xfrm>
          <a:off x="352425" y="885826"/>
          <a:ext cx="6581775" cy="2295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 the table below, please complete all the columns.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For each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list the names of all vendors for recycling/composting, material end-user(s) (including for Beneficial Use Determinations), and other transfer/processing handling facilities.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For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definitions see the Material/Waste Type Table in Section 4 (pages 6 – 9) of “</a:t>
          </a:r>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Instructions for Annual Solid Waste Facility Report – Construction and Demolition Processors and Transfer Stations</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Record the tonnage (to the nearest ton) and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handled by each vendor/end-user.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If a single vendor handles a number of common recyclables, like glass, cans and paper, then list that vendor once with the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Material Type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of "General Recylables". </a:t>
          </a:r>
          <a:r>
            <a:rPr lang="en-US">
              <a:latin typeface="Calibri" panose="020F0502020204030204" pitchFamily="34" charset="0"/>
              <a:ea typeface="Calibri" panose="020F0502020204030204" pitchFamily="34" charset="0"/>
              <a:cs typeface="Calibri" panose="020F0502020204030204" pitchFamily="34" charset="0"/>
            </a:rPr>
            <a:t> </a:t>
          </a:r>
        </a:p>
        <a:p>
          <a:endParaRPr lang="en-US" sz="4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en-US"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Do </a:t>
          </a:r>
          <a:r>
            <a:rPr lang="en-US" sz="1100" b="0" i="0" u="sng"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NOT</a:t>
          </a:r>
          <a:r>
            <a:rPr lang="en-US" sz="1100" b="0"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 include C&amp;D materials in this table.</a:t>
          </a:r>
          <a:r>
            <a:rPr lang="en-US">
              <a:latin typeface="Calibri" panose="020F0502020204030204" pitchFamily="34" charset="0"/>
              <a:ea typeface="Calibri" panose="020F0502020204030204" pitchFamily="34" charset="0"/>
              <a:cs typeface="Calibri" panose="020F0502020204030204" pitchFamily="34" charset="0"/>
            </a:rPr>
            <a:t> </a:t>
          </a:r>
          <a:endParaRPr lang="en-US"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71BD17-465B-4020-BE2E-B972E52C0B03}" name="Site_and_Report_Info" displayName="Site_and_Report_Info" ref="W20:AF21" totalsRowShown="0" headerRowDxfId="360" dataDxfId="358" headerRowBorderDxfId="359" tableBorderDxfId="357" totalsRowBorderDxfId="356">
  <autoFilter ref="W20:AF21" xr:uid="{0C71BD17-465B-4020-BE2E-B972E52C0B03}"/>
  <tableColumns count="10">
    <tableColumn id="2" xr3:uid="{C0C9BED6-DB82-4280-A108-C7E5E1760AE1}" name="Site Account # " dataDxfId="355">
      <calculatedColumnFormula>F22</calculatedColumnFormula>
    </tableColumn>
    <tableColumn id="12" xr3:uid="{839463C0-F392-4619-A3F3-CE98918F0F4D}" name="Site Name" dataDxfId="354">
      <calculatedColumnFormula>F21</calculatedColumnFormula>
    </tableColumn>
    <tableColumn id="3" xr3:uid="{9A61C754-3E20-453B-88FB-C4BEEA3A8095}" name="Street Address " dataDxfId="353">
      <calculatedColumnFormula>F23</calculatedColumnFormula>
    </tableColumn>
    <tableColumn id="4" xr3:uid="{6F81367C-507B-4912-A427-659419B13CF6}" name="City/Town " dataDxfId="352">
      <calculatedColumnFormula>F24</calculatedColumnFormula>
    </tableColumn>
    <tableColumn id="5" xr3:uid="{11EB2AA8-B3EE-420B-BB77-775779E98354}" name="State " dataDxfId="351">
      <calculatedColumnFormula>F25</calculatedColumnFormula>
    </tableColumn>
    <tableColumn id="8" xr3:uid="{18F96BDF-77B9-4916-B1F3-1DFCCB4CA2A4}" name="Report Type " dataDxfId="350">
      <calculatedColumnFormula>L21</calculatedColumnFormula>
    </tableColumn>
    <tableColumn id="9" xr3:uid="{74239325-4DA0-4251-8199-AF1A360071F1}" name="Calendar Year (YYYY) " dataDxfId="349">
      <calculatedColumnFormula>L22</calculatedColumnFormula>
    </tableColumn>
    <tableColumn id="10" xr3:uid="{0DF48B65-127B-4AEC-8550-198E1621EC7B}" name="Quarter/Month" dataDxfId="348">
      <calculatedColumnFormula>L23</calculatedColumnFormula>
    </tableColumn>
    <tableColumn id="11" xr3:uid="{1D288803-12B7-4480-977D-218F59B45D42}" name="Days of Operation: " dataDxfId="347">
      <calculatedColumnFormula>M37</calculatedColumnFormula>
    </tableColumn>
    <tableColumn id="13" xr3:uid="{BB6563D6-BFC2-4849-8CCC-88E802662F38}" name="General Comments" dataDxfId="346">
      <calculatedColumnFormula>E42</calculatedColumnFormula>
    </tableColumn>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74CE79-A410-4C6A-B739-69DDABD28375}" name="Recycled_Reused_Materials" displayName="Recycled_Reused_Materials" ref="E37:L74" totalsRowShown="0" headerRowDxfId="242" dataDxfId="240" headerRowBorderDxfId="241" tableBorderDxfId="239">
  <tableColumns count="8">
    <tableColumn id="1" xr3:uid="{933E1DC6-4FFE-4BDC-AC28-A1F811196B52}" name="Material Type" dataDxfId="238"/>
    <tableColumn id="2" xr3:uid="{536A767B-0A88-41AB-9CCD-C4A8C8FEC887}" name="Tons" dataDxfId="237"/>
    <tableColumn id="3" xr3:uid="{7ADC9472-E7ED-4EAA-A159-D3ADF0F56B46}" name="Recycled or Used Type" dataDxfId="236"/>
    <tableColumn id="4" xr3:uid="{C25CD720-7C05-4D58-82A8-1A504006AA7E}" name="Location/Destination Name" dataDxfId="235"/>
    <tableColumn id="5" xr3:uid="{E06DC6B5-BCBE-4319-9BD7-E286755B31F8}" name="City/Town" dataDxfId="234"/>
    <tableColumn id="7" xr3:uid="{8C7D2459-53BA-4C0A-97EA-A310D94E0D9D}" name="State/_x000a_Province" dataDxfId="233"/>
    <tableColumn id="6" xr3:uid="{0E846B2E-D931-4627-AB9A-F439D10A8A6B}" name="Comments" dataDxfId="232"/>
    <tableColumn id="8" xr3:uid="{FB494C10-5794-4680-9CE8-EC4E04F41787}" name="Material Category" dataDxfId="231"/>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0DE173C-6DA4-4E01-A2F1-5E4795DA4522}" name="Fuel_Specification_Product_Materials" displayName="Fuel_Specification_Product_Materials" ref="E79:L91" totalsRowShown="0" headerRowDxfId="230" dataDxfId="228" headerRowBorderDxfId="229" tableBorderDxfId="227">
  <tableColumns count="8">
    <tableColumn id="1" xr3:uid="{E588859A-658B-4917-A77E-888ED7222BE8}" name="Material Type" dataDxfId="226"/>
    <tableColumn id="2" xr3:uid="{E0E32AE4-4D89-4E8E-9195-57B486C2A8EB}" name="Tons" dataDxfId="225"/>
    <tableColumn id="3" xr3:uid="{8204F947-37FC-4016-AEB3-A86E9E472E0D}" name="Recycled or Used Type" dataDxfId="224"/>
    <tableColumn id="4" xr3:uid="{7395AC99-AE59-44DD-A326-F5B8B3DDCC7C}" name="Location/Destination Name" dataDxfId="223"/>
    <tableColumn id="5" xr3:uid="{91D562BB-B457-4B1F-A479-915F806F325C}" name="City/Town" dataDxfId="222"/>
    <tableColumn id="7" xr3:uid="{13CD1518-D777-4F31-9606-8415108E9392}" name="State/_x000a_Province" dataDxfId="221"/>
    <tableColumn id="6" xr3:uid="{601DDED3-C453-4B17-A138-FE1D4E0C9C28}" name="Comments" dataDxfId="220"/>
    <tableColumn id="8" xr3:uid="{4DB922A4-F492-40EF-BDF0-097932475A99}" name="Material Category" dataDxfId="21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5533E49-1C06-4510-910F-081DE976B1B2}" name="materials_within_Recycled_Reused_Materials" displayName="materials_within_Recycled_Reused_Materials" ref="S37:W74" totalsRowShown="0" headerRowDxfId="218" headerRowBorderDxfId="217" tableBorderDxfId="216" totalsRowBorderDxfId="215">
  <autoFilter ref="S37:W74" xr:uid="{75533E49-1C06-4510-910F-081DE976B1B2}"/>
  <tableColumns count="5">
    <tableColumn id="1" xr3:uid="{7E3DD910-CEB4-4B07-B8DF-2A0C628A5B30}" name="Material Type.C2.Recycled_Reused_Materials" dataDxfId="214"/>
    <tableColumn id="2" xr3:uid="{04B48DE3-E6DE-416F-87DA-B4A811E32CF3}" name="Column1" dataDxfId="213"/>
    <tableColumn id="3" xr3:uid="{BA07AB97-C750-41AE-A3FD-CD49CCDF2C41}" name="Tons" dataDxfId="212"/>
    <tableColumn id="4" xr3:uid="{F86B5AF8-5253-48B1-8355-F5FDAE0F257E}" name="Column2" dataDxfId="211"/>
    <tableColumn id="5" xr3:uid="{A46C8A75-E0AB-4675-9185-711B4EAC5CF4}" name="Combined.C2.Recycled_Reused_Materials" dataDxfId="210">
      <calculatedColumnFormula>_xlfn.CONCAT(S38:V38)</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7059A5E-4E28-4BB6-BACD-2D9972077008}" name="materials_within_Fuel_Specification_Product_Materials" displayName="materials_within_Fuel_Specification_Product_Materials" ref="S79:W91" totalsRowShown="0" headerRowDxfId="209" headerRowBorderDxfId="208" tableBorderDxfId="207" totalsRowBorderDxfId="206">
  <autoFilter ref="S79:W91" xr:uid="{67059A5E-4E28-4BB6-BACD-2D9972077008}"/>
  <tableColumns count="5">
    <tableColumn id="1" xr3:uid="{CF3C5D8C-64BE-4BBF-B891-B0F60CAEE66D}" name="Material Type.C2.Fuel_Specification_Product_Materials" dataDxfId="205">
      <calculatedColumnFormula>Fuel_Specification_Product_Materials[[#This Row],[Material Type]]</calculatedColumnFormula>
    </tableColumn>
    <tableColumn id="2" xr3:uid="{D7E2E81B-AF41-4507-9577-37CC0C468560}" name="Column1" dataDxfId="204"/>
    <tableColumn id="3" xr3:uid="{72AB7979-9EF8-459C-B505-495048638595}" name="Tons" dataDxfId="203">
      <calculatedColumnFormula>Fuel_Specification_Product_Materials[[#This Row],[Tons]]</calculatedColumnFormula>
    </tableColumn>
    <tableColumn id="4" xr3:uid="{7BE32D38-6625-4FC6-B147-B9FCE9CAB834}" name="Column2" dataDxfId="202"/>
    <tableColumn id="5" xr3:uid="{7BC08275-DF48-4D64-86CE-E7619021F0DE}" name="Combined.C2.Fuel_Specification_Product_Materials" dataDxfId="201">
      <calculatedColumnFormula>_xlfn.CONCAT(S80:V80)</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402D345-52F8-4AD3-A160-3FAC497518CE}" name="Unprocessed_or_Partially_Processed_CD_Waste" displayName="Unprocessed_or_Partially_Processed_CD_Waste" ref="E16:L33" dataDxfId="199" totalsRowDxfId="197" headerRowBorderDxfId="200" tableBorderDxfId="198">
  <tableColumns count="8">
    <tableColumn id="1" xr3:uid="{0B6E55B2-EC39-4421-A39A-A611BD2CD24B}" name="Material Type" totalsRowLabel="Total" dataDxfId="196" totalsRowDxfId="195"/>
    <tableColumn id="2" xr3:uid="{2FED0298-FDBE-48D7-8F2C-37E210CA9F85}" name="Tons" dataDxfId="194" totalsRowDxfId="193"/>
    <tableColumn id="3" xr3:uid="{AFC2B900-00AD-4835-9245-D94F78B5CDC9}" name="Transferred Type" dataDxfId="192" totalsRowDxfId="191"/>
    <tableColumn id="4" xr3:uid="{1EC8B1A8-DBCC-4B91-809F-60E353F57C28}" name="Location/Destination Name" dataDxfId="190" totalsRowDxfId="189"/>
    <tableColumn id="5" xr3:uid="{17A377FA-6FA0-4570-BF81-98628629BE55}" name="City/Town" dataDxfId="188" totalsRowDxfId="187"/>
    <tableColumn id="7" xr3:uid="{ACE234DA-131D-4320-8250-A0F7CB3DE89B}" name="State" dataDxfId="186" totalsRowDxfId="185"/>
    <tableColumn id="6" xr3:uid="{B95B869E-F2A7-4E9E-B667-863207B267B5}" name="Comments" totalsRowFunction="count" dataDxfId="184" totalsRowDxfId="183"/>
    <tableColumn id="8" xr3:uid="{CA920A70-330E-4EA4-8590-E8B8D271B7D2}" name="Material Category" dataDxfId="182" totalsRowDxfId="181"/>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63570D2-A16A-4D51-A348-375E13D1010A}" name="Separated_Recyclable_Materials" displayName="Separated_Recyclable_Materials" ref="E38:L68" totalsRowShown="0" dataDxfId="179" headerRowBorderDxfId="180" tableBorderDxfId="178">
  <tableColumns count="8">
    <tableColumn id="1" xr3:uid="{B21C900F-E4F5-42F0-9E9A-FE3B66A20765}" name="Material Type" dataDxfId="177"/>
    <tableColumn id="2" xr3:uid="{3C640D54-D2D3-472A-A194-1904CA243917}" name="Tons" dataDxfId="176"/>
    <tableColumn id="3" xr3:uid="{C98A34CB-4CEF-4F70-BFAC-09F2ADAF1E43}" name="Transferred Type" dataDxfId="175"/>
    <tableColumn id="4" xr3:uid="{E664EA89-D826-4FC2-B6C6-479039C0C2CC}" name="Location/Destination Name" dataDxfId="174"/>
    <tableColumn id="5" xr3:uid="{17B5D024-AFD0-4C54-9A85-965C48D6B4AC}" name="City/Town" dataDxfId="173"/>
    <tableColumn id="7" xr3:uid="{458EC28E-5FEB-448B-A804-5B77F64E3999}" name="State" dataDxfId="172"/>
    <tableColumn id="6" xr3:uid="{AFBDB311-3F03-4167-BAF0-4ADB4C705971}" name="Comments" dataDxfId="171"/>
    <tableColumn id="8" xr3:uid="{B2D43D5C-029E-4F96-BBE8-C99962B9B2D3}" name="Material Category" dataDxfId="170"/>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969DC16-92D8-47C0-9C87-931F76958628}" name="materials_within_Separated_Recyclable_Materials" displayName="materials_within_Separated_Recyclable_Materials" ref="S38:W68" totalsRowShown="0" headerRowDxfId="169" headerRowBorderDxfId="168" tableBorderDxfId="167" totalsRowBorderDxfId="166">
  <autoFilter ref="S38:W68" xr:uid="{2969DC16-92D8-47C0-9C87-931F76958628}"/>
  <tableColumns count="5">
    <tableColumn id="1" xr3:uid="{83AF49EA-8DB2-4B4F-B59A-AD6707CEC60D}" name="Material Type.C3.Separated_Recyclable_Materials" dataDxfId="165">
      <calculatedColumnFormula>Separated_Recyclable_Materials[[#This Row],[Material Type]]</calculatedColumnFormula>
    </tableColumn>
    <tableColumn id="2" xr3:uid="{A69B0F08-C48D-431B-B3E0-94D2CA67C613}" name="Column1" dataDxfId="164"/>
    <tableColumn id="3" xr3:uid="{DE454FB4-A7C0-454B-BC47-9B67F6F82D84}" name="Tons" dataDxfId="163">
      <calculatedColumnFormula>Separated_Recyclable_Materials[[#This Row],[Tons]]</calculatedColumnFormula>
    </tableColumn>
    <tableColumn id="4" xr3:uid="{4BCA531E-F165-40B3-B6BA-6DEDA24B08CD}" name="Column2" dataDxfId="162"/>
    <tableColumn id="5" xr3:uid="{92C8F02F-1BF4-43AC-89D9-F22D81F1131F}" name="Combined.C3.Separated_Recyclable_Materials" dataDxfId="161">
      <calculatedColumnFormula>_xlfn.CONCAT(S39:V39)</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AC194C7-E2AB-4248-8B60-AC05F2F1734A}" name="CD_Materials_Disposed" displayName="CD_Materials_Disposed" ref="F15:M37" dataDxfId="159" totalsRowDxfId="157" headerRowBorderDxfId="160" tableBorderDxfId="158">
  <tableColumns count="8">
    <tableColumn id="1" xr3:uid="{D169C401-0F7D-43E7-8F8E-74C9D2C05CC1}" name="Material Type" totalsRowLabel="Total" dataDxfId="156" totalsRowDxfId="155"/>
    <tableColumn id="2" xr3:uid="{809B5F6D-70F6-4E90-A0C1-6CCF6BF327D5}" name="Tons" dataDxfId="154" totalsRowDxfId="153"/>
    <tableColumn id="3" xr3:uid="{6B9DB713-A2E7-4CFA-A5D1-19262971C9E2}" name="Disposal Type" dataDxfId="152" totalsRowDxfId="151"/>
    <tableColumn id="4" xr3:uid="{2ECDC249-2A7D-48BB-B5B2-339CFB8AB9EF}" name="Location/Destination Name" dataDxfId="150" totalsRowDxfId="149"/>
    <tableColumn id="5" xr3:uid="{C239C0B8-BA01-451C-8388-56066ACE362D}" name="City/Town" dataDxfId="148" totalsRowDxfId="147"/>
    <tableColumn id="7" xr3:uid="{B7ADA0F0-52CE-4559-A1AE-0AE2FD27C372}" name="State" dataDxfId="146" totalsRowDxfId="145"/>
    <tableColumn id="6" xr3:uid="{14E8EC7E-E42F-4C31-9A83-53FBA972BFF2}" name="Comments" dataDxfId="144"/>
    <tableColumn id="8" xr3:uid="{AEFD7CCD-4A04-4841-BFCC-C05C3878640E}" name="Material Category" dataDxfId="143" totalsRowDxfId="142"/>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1A0E36E-F28F-4B9F-BE61-714937FBFBE5}" name="CD_Materials_Mass_Balance" displayName="CD_Materials_Mass_Balance" ref="C10:E17" totalsRowShown="0" headerRowDxfId="141" dataDxfId="139" headerRowBorderDxfId="140" tableBorderDxfId="138" totalsRowBorderDxfId="137">
  <tableColumns count="3">
    <tableColumn id="1" xr3:uid="{0DD674CF-B812-4643-993A-6BD5B69C7CB0}" name="Line #" dataDxfId="136"/>
    <tableColumn id="2" xr3:uid="{4F072E47-FED0-490B-8CC1-3E6E8E768A1C}" name="Description" dataDxfId="135"/>
    <tableColumn id="3" xr3:uid="{BE7FD464-02F6-4E21-B859-CE292455BBED}" name="Value" dataDxfId="13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9A02FBF-11B8-428F-8138-C13EDB3D7AA4}" name="MSW_Materials_Accepted" displayName="MSW_Materials_Accepted" ref="E15:R29" totalsRowShown="0" headerRowDxfId="133" dataDxfId="131" headerRowBorderDxfId="132" tableBorderDxfId="130" totalsRowBorderDxfId="129">
  <tableColumns count="14">
    <tableColumn id="1" xr3:uid="{1644F999-1D59-4493-8371-B332B76044D4}" name="Material Type" dataDxfId="128" totalsRowDxfId="127"/>
    <tableColumn id="3" xr3:uid="{12B55791-9EB5-4931-A92E-20CC93C49AA9}" name="MA" dataDxfId="126" totalsRowDxfId="125"/>
    <tableColumn id="4" xr3:uid="{B0BA4050-15CC-452E-9B97-A81D79608A3E}" name="CT" dataDxfId="124" totalsRowDxfId="123"/>
    <tableColumn id="5" xr3:uid="{E0D85A84-D674-415B-8616-70C9850CEEB2}" name="ME" dataDxfId="122" totalsRowDxfId="121"/>
    <tableColumn id="6" xr3:uid="{05CCB36D-2C5C-4DF2-80C6-01CE4C9DCF9B}" name="NH" dataDxfId="120" totalsRowDxfId="119"/>
    <tableColumn id="7" xr3:uid="{395C8A48-B787-46A8-8918-CE02CBBF4F5B}" name="NY" dataDxfId="118" totalsRowDxfId="117"/>
    <tableColumn id="8" xr3:uid="{DC6BBF4B-DE09-4FA8-9EDB-B1757EA1B089}" name="RI" dataDxfId="116" totalsRowDxfId="115"/>
    <tableColumn id="9" xr3:uid="{79041227-B515-4FFE-9805-0DD74AA47933}" name="VT" dataDxfId="114" totalsRowDxfId="113"/>
    <tableColumn id="10" xr3:uid="{E356A879-F278-4772-94A1-8F7D13F87B86}" name="other" dataDxfId="112" totalsRowDxfId="111"/>
    <tableColumn id="11" xr3:uid="{6B3613C3-2611-4974-A17C-A97FCDC6BF7D}" name="other2" dataDxfId="110" totalsRowDxfId="109"/>
    <tableColumn id="18" xr3:uid="{B39727DA-711E-4326-B79D-AD80A6FD5159}" name="other3" dataDxfId="108" totalsRowDxfId="107"/>
    <tableColumn id="2" xr3:uid="{9CE752CB-E517-441C-BD11-A0E9C4B35210}" name="other4" dataDxfId="106" totalsRowDxfId="105"/>
    <tableColumn id="20" xr3:uid="{BD665A9C-46D5-4F0F-ACF5-8D68E7CEC31E}" name="Material Category" dataDxfId="104" totalsRowDxfId="103"/>
    <tableColumn id="15" xr3:uid="{6EBDE5F4-D9CF-472E-BC03-A5C270D2FD47}" name="TOTAL" dataDxfId="102" totalsRowDxfId="101">
      <calculatedColumnFormula>SUM(F16:O16)</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AA47EC-2AD8-433D-8A60-CED4B1AC4F77}" name="Mixed_CD_Materials_Accepted" displayName="Mixed_CD_Materials_Accepted" ref="F19:S34" totalsRowShown="0" headerRowDxfId="345" dataDxfId="343" headerRowBorderDxfId="344" tableBorderDxfId="342" totalsRowBorderDxfId="341">
  <autoFilter ref="F19:S34" xr:uid="{4BAA47EC-2AD8-433D-8A60-CED4B1AC4F7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F89C1A0A-91E1-4211-8D82-F3CE58F8DEEA}" name="Material Type" dataDxfId="340"/>
    <tableColumn id="3" xr3:uid="{E367F9D0-15CA-4533-9F51-898FDB9B344F}" name="MA" dataDxfId="339"/>
    <tableColumn id="4" xr3:uid="{9A01B71A-79D1-4A56-9A7B-0CE51CC6B2E4}" name="CT" dataDxfId="338"/>
    <tableColumn id="5" xr3:uid="{F9870A01-FFA2-4EDF-868A-7C9A9142AD64}" name="ME" dataDxfId="337"/>
    <tableColumn id="6" xr3:uid="{6E97A4CC-95E0-436B-B452-9F3D8C6B4351}" name="NH" dataDxfId="336"/>
    <tableColumn id="7" xr3:uid="{D36B0936-8DCA-494F-856D-B770987A7377}" name="NY" dataDxfId="335"/>
    <tableColumn id="8" xr3:uid="{52E93D93-8CF0-4683-A1A9-F07A8C49A976}" name="RI" dataDxfId="334"/>
    <tableColumn id="9" xr3:uid="{7557D979-158F-4647-B9C0-405E1EC74C11}" name="VT" dataDxfId="333"/>
    <tableColumn id="10" xr3:uid="{9E6E90A7-17B0-43DF-831C-F0EEC4060B66}" name="other" dataDxfId="332"/>
    <tableColumn id="11" xr3:uid="{A8BDFCCA-5E7A-4C3E-8AB5-9341F3C480C3}" name="other2" dataDxfId="331"/>
    <tableColumn id="2" xr3:uid="{9C7E1715-EF3E-4A89-85E0-B9551BDB4401}" name="other3" dataDxfId="330"/>
    <tableColumn id="18" xr3:uid="{CD68A80B-E6D1-4CF0-AA46-7E8DADAD40C5}" name="other4" dataDxfId="329"/>
    <tableColumn id="20" xr3:uid="{BE6968BF-FD82-48AD-96D9-C18058E06662}" name="Material Category" dataDxfId="328"/>
    <tableColumn id="15" xr3:uid="{3D4A5835-F4EC-49C1-AA5A-51BD1C3B2A0C}" name="TOTAL" dataDxfId="327">
      <calculatedColumnFormula>SUM(G20:Q20)</calculatedColumnFormula>
    </tableColumn>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134C966-4799-4D46-86F5-5AAD01C4C840}" name="Other_MSW_Materials_Accepted" displayName="Other_MSW_Materials_Accepted" ref="E37:R58" totalsRowShown="0" headerRowDxfId="100" tableBorderDxfId="99">
  <tableColumns count="14">
    <tableColumn id="1" xr3:uid="{563217F1-AFBA-4812-AF9E-7BFD374D7A5F}" name="Material Type" dataDxfId="98"/>
    <tableColumn id="2" xr3:uid="{8F4A541C-39D7-4C97-BE0F-1555C266D3F6}" name="MA" dataDxfId="97"/>
    <tableColumn id="3" xr3:uid="{2B3114F7-4531-456B-A0CA-B5CAA85CB329}" name="CT" dataDxfId="96"/>
    <tableColumn id="4" xr3:uid="{20A1D2D9-DF6F-406A-B589-8FABFA814878}" name="ME" dataDxfId="95"/>
    <tableColumn id="5" xr3:uid="{E219BABF-A86B-483C-908B-233485052E4A}" name="NH" dataDxfId="94"/>
    <tableColumn id="6" xr3:uid="{65272469-BE93-4942-AEC6-CDAE7C8818C5}" name="NY" dataDxfId="93"/>
    <tableColumn id="7" xr3:uid="{4062B922-D511-46ED-AA89-F2292550C4FC}" name="RI" dataDxfId="92"/>
    <tableColumn id="8" xr3:uid="{0463FA42-0520-40AA-AA82-4BF7C9400FA8}" name="VT" dataDxfId="91"/>
    <tableColumn id="9" xr3:uid="{7351C7B2-A82F-4C4E-99B2-44170473362F}" name="other" dataDxfId="90"/>
    <tableColumn id="10" xr3:uid="{5FF21AC6-695D-4684-AEB1-48DD453BD07E}" name="other2" dataDxfId="89"/>
    <tableColumn id="11" xr3:uid="{F5111EBD-C8EB-4D3F-9301-A21241AE4B5C}" name="other3" dataDxfId="88"/>
    <tableColumn id="12" xr3:uid="{D319110A-2D60-46A9-AABB-4CE118E52939}" name="other4" dataDxfId="87"/>
    <tableColumn id="13" xr3:uid="{AC701F4E-1B15-465B-BA7B-89A639553B48}" name="Material Category" dataDxfId="86"/>
    <tableColumn id="14" xr3:uid="{FB4C8649-1D11-49BA-A29B-53C7750F35F5}" name="TOTAL" dataDxfId="85">
      <calculatedColumnFormula>SUM(Other_MSW_Materials_Accepted[[#This Row],[MA]:[other4]])</calculatedColumnFormula>
    </tableColumn>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89C1BC-1F9D-4844-AA9D-FB8C33C994A6}" name="MSW_Materials_Diverted" displayName="MSW_Materials_Diverted" ref="F13:L33" totalsRowShown="0" headerRowDxfId="84" dataDxfId="82" headerRowBorderDxfId="83" tableBorderDxfId="81">
  <tableColumns count="7">
    <tableColumn id="1" xr3:uid="{9607E469-8321-4AEF-A59B-D16D7E1D66EA}" name="Material Type" dataDxfId="80"/>
    <tableColumn id="2" xr3:uid="{67709BE7-DF35-4E01-9F3D-2B01E5FA854C}" name="Tons" dataDxfId="79"/>
    <tableColumn id="4" xr3:uid="{EBCE8379-5253-447D-A530-FA43CB07892E}" name="Location/Destination Name" dataDxfId="78"/>
    <tableColumn id="5" xr3:uid="{F3B5DA00-3544-408C-A064-2300C8220B1E}" name="City/Town" dataDxfId="77"/>
    <tableColumn id="7" xr3:uid="{644D5C4B-9F41-4756-93E4-54465C29B8EA}" name="State" dataDxfId="76"/>
    <tableColumn id="6" xr3:uid="{C5610A1F-FBEE-4F38-BB07-CBDD6D33ECE0}" name="Comments" dataDxfId="75"/>
    <tableColumn id="3" xr3:uid="{47D35385-41CA-4B83-B4F4-ED60DFC2CB05}" name="Material Category" dataDxfId="7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A377CF2-E32D-4B10-A1EC-3815A647B2AE}" name="MSW_Materials_Disposed" displayName="MSW_Materials_Disposed" ref="E18:L35" headerRowDxfId="73" dataDxfId="71" totalsRowDxfId="69" headerRowBorderDxfId="72" tableBorderDxfId="70">
  <tableColumns count="8">
    <tableColumn id="1" xr3:uid="{A944D713-F0B0-4EB4-89A1-C338AABB7409}" name="Material Type" totalsRowLabel="Total" dataDxfId="68"/>
    <tableColumn id="2" xr3:uid="{47E5E27F-BAAD-4413-899E-8642CBD28B0F}" name="Tons" dataDxfId="67" totalsRowDxfId="66"/>
    <tableColumn id="3" xr3:uid="{96332A0E-D65C-4CB2-BBE6-96A894CD2FC0}" name="Disposal Type" dataDxfId="65" totalsRowDxfId="64"/>
    <tableColumn id="4" xr3:uid="{3D159744-4A6B-48EE-91E9-44AFF4402905}" name="Location/Destination Name" dataDxfId="63" totalsRowDxfId="62"/>
    <tableColumn id="5" xr3:uid="{10E83541-8C50-4323-B5DE-98186FDD9460}" name="City/Town" dataDxfId="61" totalsRowDxfId="60"/>
    <tableColumn id="7" xr3:uid="{43B26AC5-E27C-480A-887B-D98C7AE9C0D0}" name="State" dataDxfId="59" totalsRowDxfId="58"/>
    <tableColumn id="6" xr3:uid="{2EBB5FF8-0D38-46D3-98DE-0CE84DF56139}" name="Comments" dataDxfId="57" totalsRowDxfId="56"/>
    <tableColumn id="8" xr3:uid="{2AA5F0C8-8A8D-459B-8C65-DBFC4E732BA3}" name="Material Category" dataDxfId="55" totalsRowDxfId="5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4A4613C-A684-46A8-B3E6-630181792555}" name="MSW_Materials_Mass_Balance" displayName="MSW_Materials_Mass_Balance" ref="C10:E16" totalsRowShown="0" headerRowDxfId="53" dataDxfId="51" headerRowBorderDxfId="52" tableBorderDxfId="50" totalsRowBorderDxfId="49">
  <tableColumns count="3">
    <tableColumn id="1" xr3:uid="{1853A8BF-8208-4F1F-A56B-1125E33AF1D3}" name="Line #" dataDxfId="48"/>
    <tableColumn id="2" xr3:uid="{F7CB5057-3540-4591-B482-BFA05D2BE832}" name="Description" dataDxfId="47"/>
    <tableColumn id="3" xr3:uid="{8187F78C-5F85-4682-9545-800DD6361D9E}" name="Value" dataDxfId="46"/>
  </tableColumns>
  <tableStyleInfo name="TableStyleMedium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7F57038-8041-496A-BC27-6C6394968453}" name="Combined_Mass_Balance" displayName="Combined_Mass_Balance" ref="C10:E17" totalsRowShown="0" headerRowDxfId="45" dataDxfId="43" headerRowBorderDxfId="44" tableBorderDxfId="42" totalsRowBorderDxfId="41">
  <tableColumns count="3">
    <tableColumn id="1" xr3:uid="{2AE1D3A5-F04A-4692-A268-0C6298E02DC4}" name="Line #" dataDxfId="40"/>
    <tableColumn id="2" xr3:uid="{A0127C66-ACB8-4F37-BCC4-13D353275160}" name="Description" dataDxfId="39"/>
    <tableColumn id="3" xr3:uid="{D2D1C58C-0D55-43C6-8A95-6C510D9B13FE}" name="Value" dataDxfId="38"/>
  </tableColumns>
  <tableStyleInfo name="TableStyleMedium3"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B4B4187-AF2F-49BD-923F-7BF57ED84E26}" name="Waste_Bans_Totals" displayName="Waste_Bans_Totals" ref="D10:F12" totalsRowShown="0" headerRowDxfId="37" dataDxfId="35" headerRowBorderDxfId="36" tableBorderDxfId="34" totalsRowBorderDxfId="33">
  <tableColumns count="3">
    <tableColumn id="1" xr3:uid="{2568805E-4CDE-45E2-B460-6110DA6A7161}" name="Monitoring and Inspections" dataDxfId="32"/>
    <tableColumn id="2" xr3:uid="{68BBADF4-5D19-42FB-BDE2-74D758544585}" name="Comprehensive Inspections" dataDxfId="31"/>
    <tableColumn id="3" xr3:uid="{33E6983F-AAB7-4F56-8903-0E68B3739E4F}" name="Ongoing Waste Stream Monitoring" dataDxfId="30"/>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E7D0C40-8AF4-49AF-9DDF-22741A765725}" name="Waste_Bans_Details" displayName="Waste_Bans_Details" ref="D15:F32" totalsRowShown="0" headerRowDxfId="29" dataDxfId="27" headerRowBorderDxfId="28" tableBorderDxfId="26" totalsRowBorderDxfId="25">
  <tableColumns count="3">
    <tableColumn id="1" xr3:uid="{DC15ECFA-FA5C-48E8-B7CC-762254CD2C39}" name="Material Type" dataDxfId="24"/>
    <tableColumn id="2" xr3:uid="{7FF96CE1-C1A5-43B1-9021-6A89E819904F}" name="Comprehensive Inspections" dataDxfId="23"/>
    <tableColumn id="3" xr3:uid="{A093DE45-1D08-4EDD-A93A-8E13386645EB}" name="Ongoing Waste Stream Monitoring" dataDxfId="22"/>
  </tableColumns>
  <tableStyleInfo name="TableStyleLight17"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561644-71C4-41E5-B3F3-47707173232C}" name="Summary_Data" displayName="Summary_Data" ref="B3:I37" headerRowDxfId="21" dataDxfId="20" totalsRowDxfId="19">
  <autoFilter ref="B3:I37" xr:uid="{88561644-71C4-41E5-B3F3-47707173232C}"/>
  <tableColumns count="8">
    <tableColumn id="1" xr3:uid="{DB12DF79-739C-4DFF-9BE3-3A51F6F532A3}" name="Sort Order" dataDxfId="18" totalsRowDxfId="17"/>
    <tableColumn id="6" xr3:uid="{9EAB494C-7831-4D6E-B90C-54A8997D97AA}" name="Item #" dataDxfId="16" totalsRowDxfId="15"/>
    <tableColumn id="3" xr3:uid="{38088D0E-58FB-4FA9-A213-55D36ED2DA9B}" name="Sheet" dataDxfId="14" totalsRowDxfId="13"/>
    <tableColumn id="2" xr3:uid="{046BB4E7-FC66-4998-90E7-845B308C70C5}" name="Item" dataDxfId="12" totalsRowDxfId="11"/>
    <tableColumn id="5" xr3:uid="{0E9FA619-3B2C-40E8-943E-95F9FFC27C7B}" name="Value" dataDxfId="10" totalsRowDxfId="9"/>
    <tableColumn id="9" xr3:uid="{480B02C6-8C21-4C50-A73E-C3E8A160F0F1}" name="Other Materials" dataDxfId="8" totalsRowDxfId="7"/>
    <tableColumn id="4" xr3:uid="{F459BD80-2BA7-4C39-BC87-BDF3E340DF41}" name="Table(s)" dataDxfId="6" totalsRowDxfId="5"/>
    <tableColumn id="7" xr3:uid="{5A380B2E-F62A-49BD-B5BE-8FA774068E24}" name="Details/Description" dataDxfId="4" totalsRowDxfId="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8B75136-57FE-49B2-A5D5-16E7F36D24CC}" name="Inbound_CD_Fines_and_Residuals" displayName="Inbound_CD_Fines_and_Residuals" ref="X18:AD32" totalsRowShown="0" headerRowDxfId="326" dataDxfId="324" headerRowBorderDxfId="325" tableBorderDxfId="323">
  <tableColumns count="7">
    <tableColumn id="1" xr3:uid="{4445C9D9-C343-4E30-8B31-EE42A3D71D31}" name="Inbound C&amp;D Fines or Residuals Material Type" dataDxfId="322"/>
    <tableColumn id="2" xr3:uid="{A8D140D5-8E39-4D6F-B694-0A8361C34CFB}" name="Tons" dataDxfId="321"/>
    <tableColumn id="3" xr3:uid="{FBEC37CC-D8DC-48A7-BEF9-58066918B54F}" name="Facility-of-Origin Name" dataDxfId="320"/>
    <tableColumn id="4" xr3:uid="{251587F0-6912-470E-A213-F42BC97DC964}" name="City/Town" dataDxfId="319"/>
    <tableColumn id="5" xr3:uid="{DC557B56-227E-40C3-87B2-6C9C961D7C57}" name="State" dataDxfId="318"/>
    <tableColumn id="6" xr3:uid="{0FB4ACAC-1CBC-4993-B8B5-0D6B522648F4}" name="MPS Compliant C&amp;D Processor" dataDxfId="317"/>
    <tableColumn id="7" xr3:uid="{B6CEFDCE-C5A9-4345-B641-2BA0B195BE59}" name="Other type of recycling facility" dataDxfId="31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3482151-D1CA-47AE-8837-4889C0477131}" name="Single_Material_Loads_or_SSM_Accepted" displayName="Single_Material_Loads_or_SSM_Accepted" ref="F42:S63" totalsRowShown="0" headerRowDxfId="315" dataDxfId="313" headerRowBorderDxfId="314" tableBorderDxfId="312">
  <tableColumns count="14">
    <tableColumn id="1" xr3:uid="{322F5D65-46A2-4E3A-8583-2F11D2CF9BEF}" name="Material Type" dataDxfId="311"/>
    <tableColumn id="2" xr3:uid="{53771736-01A3-43E9-ADE5-6F1991AF0CE6}" name="MA" dataDxfId="310"/>
    <tableColumn id="3" xr3:uid="{5D70F5AB-F5A2-4A96-822C-9FB883920C7B}" name="CT" dataDxfId="309"/>
    <tableColumn id="4" xr3:uid="{22C77716-F47A-4F0A-9BF9-58CB52874EBE}" name="ME" dataDxfId="308"/>
    <tableColumn id="5" xr3:uid="{8CA0EC22-DF46-4D94-BB84-C895520B192D}" name="NH" dataDxfId="307"/>
    <tableColumn id="6" xr3:uid="{4E5881EE-8ACA-4CE4-822E-191BE2682BAE}" name="NY" dataDxfId="306"/>
    <tableColumn id="7" xr3:uid="{79EA7981-D508-452B-A360-45F0AC7183F4}" name="RI" dataDxfId="305"/>
    <tableColumn id="8" xr3:uid="{8B072A79-F192-47BA-B86B-838B580E8283}" name="VT" dataDxfId="304"/>
    <tableColumn id="9" xr3:uid="{57850BC3-E5C6-4F65-9CCA-F2910FCB452D}" name="other" dataDxfId="303"/>
    <tableColumn id="10" xr3:uid="{6ED4B584-2ADF-4BE2-94C4-79AF3E1211BC}" name="other2" dataDxfId="302"/>
    <tableColumn id="11" xr3:uid="{4A99066C-0456-4889-8F0D-5B1BCBB96011}" name="other3" dataDxfId="301"/>
    <tableColumn id="12" xr3:uid="{DC25AE34-A1A5-4156-A46D-4BCCA65AA5E1}" name="other4" dataDxfId="300"/>
    <tableColumn id="13" xr3:uid="{D63D96C3-027F-4AB8-8728-D66769C8C824}" name="Material Category" dataDxfId="299"/>
    <tableColumn id="14" xr3:uid="{B34C904A-3494-41C5-99D7-A9AC2BE7328E}" name="TOTAL" dataDxfId="298">
      <calculatedColumnFormula>SUM(G43:Q43)</calculatedColumnFormula>
    </tableColumn>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FC054CC-7407-4C15-BE19-A229E184052B}" name="C1.materials.and.tons.cd_mixed_other_materials" displayName="C1.materials.and.tons.cd_mixed_other_materials" ref="AQ24:AU34" totalsRowShown="0" headerRowDxfId="297" headerRowBorderDxfId="296" tableBorderDxfId="295" totalsRowBorderDxfId="294">
  <autoFilter ref="AQ24:AU34" xr:uid="{CFC054CC-7407-4C15-BE19-A229E184052B}"/>
  <tableColumns count="5">
    <tableColumn id="1" xr3:uid="{62444670-9227-466F-98C9-BD5C33356484}" name="Material Type" dataDxfId="293">
      <calculatedColumnFormula>Mixed_CD_Materials_Accepted[[#This Row],[Material Type]]</calculatedColumnFormula>
    </tableColumn>
    <tableColumn id="2" xr3:uid="{89C4228E-0325-40CC-8DB4-6A4C671EA4FC}" name="Column1" dataDxfId="292"/>
    <tableColumn id="3" xr3:uid="{72947920-4E7E-48DC-8BE1-6D2E07E938D9}" name="Tons" dataDxfId="291">
      <calculatedColumnFormula>Mixed_CD_Materials_Accepted[[#This Row],[TOTAL]]</calculatedColumnFormula>
    </tableColumn>
    <tableColumn id="4" xr3:uid="{2C07A1E9-43AD-4AB8-8267-FA7C3B62E387}" name="Column2" dataDxfId="290"/>
    <tableColumn id="5" xr3:uid="{EC5BE3C6-3C56-419A-9CE6-F7A98B0B6F39}" name="Combined" dataDxfId="289">
      <calculatedColumnFormula>_xlfn.CONCAT(AQ25:AT25)</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9424526-704C-49F6-B3BB-86D79F80E34E}" name="C1.materials.and.tons.cd_mixed_validated_materials" displayName="C1.materials.and.tons.cd_mixed_validated_materials" ref="AK19:AO24" totalsRowShown="0" headerRowDxfId="288" dataDxfId="286" headerRowBorderDxfId="287" tableBorderDxfId="285">
  <autoFilter ref="AK19:AO24" xr:uid="{69424526-704C-49F6-B3BB-86D79F80E34E}"/>
  <tableColumns count="5">
    <tableColumn id="1" xr3:uid="{0BA8AB02-4B96-409F-A982-8F7CD3C30FDF}" name="Material Type" dataDxfId="284">
      <calculatedColumnFormula>Mixed_CD_Materials_Accepted[[#This Row],[Material Type]]</calculatedColumnFormula>
    </tableColumn>
    <tableColumn id="2" xr3:uid="{21513CF2-03BE-4E30-82D0-E709EC76B8DB}" name="Column1" dataDxfId="283"/>
    <tableColumn id="3" xr3:uid="{2C177A42-A2BB-4B20-89D9-790208D38950}" name="Tons" dataDxfId="282"/>
    <tableColumn id="4" xr3:uid="{46274904-9855-4B39-A08E-9F3FCD321CAB}" name="Column2" dataDxfId="281"/>
    <tableColumn id="5" xr3:uid="{F2F0B437-2522-4363-84CE-EA9345D9DF34}" name="Combined" dataDxfId="280">
      <calculatedColumnFormula>_xlfn.CONCAT(AK20:AN20)</calculatedColumnFormula>
    </tableColumn>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4C2DF5A-9383-4C0F-A145-7A79FEDE2DF6}" name="C1.materials.and.tons.cd_SSM_validated_materials" displayName="C1.materials.and.tons.cd_SSM_validated_materials" ref="AK42:AO53" totalsRowShown="0" headerRowDxfId="279" headerRowBorderDxfId="278" tableBorderDxfId="277">
  <autoFilter ref="AK42:AO53" xr:uid="{04C2DF5A-9383-4C0F-A145-7A79FEDE2DF6}"/>
  <tableColumns count="5">
    <tableColumn id="1" xr3:uid="{2A2068FF-CDE2-4591-B0B4-7B3544A353FD}" name="Material Type" dataDxfId="276">
      <calculatedColumnFormula>Single_Material_Loads_or_SSM_Accepted[[#This Row],[Material Type]]</calculatedColumnFormula>
    </tableColumn>
    <tableColumn id="2" xr3:uid="{17FCF562-57E7-488A-9333-F3EE28288EB9}" name="Column1" dataDxfId="275"/>
    <tableColumn id="3" xr3:uid="{BDF2EF08-B849-40F8-BF8A-51FB7F968466}" name="Tons" dataDxfId="274">
      <calculatedColumnFormula>Single_Material_Loads_or_SSM_Accepted[[#This Row],[TOTAL]]</calculatedColumnFormula>
    </tableColumn>
    <tableColumn id="4" xr3:uid="{27FBE8BB-F130-4251-B50F-667C4941E020}" name="Column2" dataDxfId="273"/>
    <tableColumn id="5" xr3:uid="{1C236A2F-0E86-46FE-912B-E11809A68928}" name="Combined" dataDxfId="272">
      <calculatedColumnFormula>_xlfn.CONCAT(AK43:AN43)</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F16F823-5097-4540-8157-9BD25EA469C9}" name="C1.materials.and.tons.cd_SSM_other_materials" displayName="C1.materials.and.tons.cd_SSM_other_materials" ref="AQ53:AU63" totalsRowShown="0" headerRowDxfId="271" headerRowBorderDxfId="270" tableBorderDxfId="269" totalsRowBorderDxfId="268">
  <autoFilter ref="AQ53:AU63" xr:uid="{7F16F823-5097-4540-8157-9BD25EA469C9}"/>
  <tableColumns count="5">
    <tableColumn id="1" xr3:uid="{1F8132E5-2749-4146-B5F1-E826BCD7DC5A}" name="Material Type" dataDxfId="267">
      <calculatedColumnFormula>Single_Material_Loads_or_SSM_Accepted[[#This Row],[Material Type]]</calculatedColumnFormula>
    </tableColumn>
    <tableColumn id="2" xr3:uid="{8867DF92-285B-41A7-9139-CEF65D111C3E}" name="Column1" dataDxfId="266"/>
    <tableColumn id="3" xr3:uid="{63378F4B-45C1-404E-80A3-660EF766CC97}" name="Tons" dataDxfId="265">
      <calculatedColumnFormula>Single_Material_Loads_or_SSM_Accepted[[#This Row],[TOTAL]]</calculatedColumnFormula>
    </tableColumn>
    <tableColumn id="4" xr3:uid="{EC4DB050-416B-4D1C-9E80-D0304C5DBFC4}" name="Column2" dataDxfId="264"/>
    <tableColumn id="5" xr3:uid="{E9869ADB-C13E-4B9B-BA91-83D4F8182570}" name="Combined" dataDxfId="263">
      <calculatedColumnFormula>_xlfn.CONCAT(AQ54:AT54)</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1666A63-6B67-41FD-ACD6-91B4E557413E}" name="Beneficially_Used_Waste_Materials" displayName="Beneficially_Used_Waste_Materials" ref="E21:L32" headerRowDxfId="262" dataDxfId="260" totalsRowDxfId="258" headerRowBorderDxfId="261" tableBorderDxfId="259">
  <tableColumns count="8">
    <tableColumn id="1" xr3:uid="{11D4191F-B218-4393-87FD-E1832901FC1E}" name="Material Type" totalsRowLabel="Total" dataDxfId="257"/>
    <tableColumn id="2" xr3:uid="{16443467-2082-4DEE-9B9C-10C686FF2397}" name="Tons" dataDxfId="256" totalsRowDxfId="255"/>
    <tableColumn id="3" xr3:uid="{E7927D06-E693-42FA-A90B-FBB2F73A9E7A}" name="Recycled or Used Type" dataDxfId="254" totalsRowDxfId="253"/>
    <tableColumn id="4" xr3:uid="{37818C2D-F1D1-4169-92B6-CB92869F73DC}" name="Location/Destination Name" dataDxfId="252" totalsRowDxfId="251"/>
    <tableColumn id="5" xr3:uid="{66EC8997-0559-4A2B-B2CE-E8B991A85CD7}" name="City/Town" dataDxfId="250" totalsRowDxfId="249"/>
    <tableColumn id="7" xr3:uid="{EFE84E23-7B8A-4EA1-AFA3-C06240B24EEF}" name="State/_x000a_Province" dataDxfId="248" totalsRowDxfId="247"/>
    <tableColumn id="6" xr3:uid="{B95BF6CF-B38E-413E-9926-9D019368A785}" name="Comments" totalsRowFunction="count" dataDxfId="246" totalsRowDxfId="245"/>
    <tableColumn id="8" xr3:uid="{1B3AA300-5966-4225-BE62-704E8B72A29F}" name="Material Category" dataDxfId="244" totalsRowDxfId="24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ichael.elliott@mass.gov" TargetMode="External"/><Relationship Id="rId2" Type="http://schemas.openxmlformats.org/officeDocument/2006/relationships/hyperlink" Target="https://eeaonline.eea.state.ma.us/EEA/ComplianceReport/" TargetMode="External"/><Relationship Id="rId1" Type="http://schemas.openxmlformats.org/officeDocument/2006/relationships/hyperlink" Target="https://www.mass.gov/info-details/compliance-reports-upload-porta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mass.gov/doc/instructions-cd-facility-annual-reporting/download"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 Id="rId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table" Target="../tables/table16.xml"/><Relationship Id="rId4" Type="http://schemas.openxmlformats.org/officeDocument/2006/relationships/table" Target="../tables/table1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table" Target="../tables/table20.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42FC-7FE1-4CD9-84DD-1CCC737BB939}">
  <sheetPr>
    <tabColor theme="1"/>
  </sheetPr>
  <dimension ref="A1:Z40"/>
  <sheetViews>
    <sheetView tabSelected="1" zoomScaleNormal="100" workbookViewId="0">
      <selection activeCell="B2" sqref="B2:N3"/>
    </sheetView>
  </sheetViews>
  <sheetFormatPr defaultColWidth="9.1796875" defaultRowHeight="14.5" x14ac:dyDescent="0.35"/>
  <cols>
    <col min="1" max="1" width="5.54296875" style="3" customWidth="1"/>
    <col min="2" max="2" width="1.453125" style="3" customWidth="1"/>
    <col min="3" max="3" width="3" style="3" customWidth="1"/>
    <col min="4" max="4" width="15.81640625" style="3" customWidth="1"/>
    <col min="5" max="5" width="14.26953125" style="3" customWidth="1"/>
    <col min="6" max="6" width="28.7265625" style="3" customWidth="1"/>
    <col min="7" max="7" width="16.453125" style="3" customWidth="1"/>
    <col min="8" max="8" width="3.54296875" style="3" customWidth="1"/>
    <col min="9" max="9" width="2.1796875" style="3" customWidth="1"/>
    <col min="10" max="10" width="2.26953125" style="3" customWidth="1"/>
    <col min="11" max="11" width="3.453125" style="3" customWidth="1"/>
    <col min="12" max="12" width="26.453125" style="3" customWidth="1"/>
    <col min="13" max="13" width="23.1796875" style="3" customWidth="1"/>
    <col min="14" max="14" width="3.54296875" style="3" customWidth="1"/>
    <col min="15" max="15" width="2" style="3" customWidth="1"/>
    <col min="16" max="16" width="3.81640625" style="3" customWidth="1"/>
    <col min="17" max="17" width="14.1796875" style="3" customWidth="1"/>
    <col min="18" max="18" width="9.54296875" style="3" customWidth="1"/>
    <col min="19" max="19" width="4.1796875" style="3" customWidth="1"/>
    <col min="20" max="20" width="6.453125" style="3" customWidth="1"/>
    <col min="21" max="21" width="9.1796875" style="3" customWidth="1"/>
    <col min="22" max="25" width="26.7265625" style="3" customWidth="1"/>
    <col min="26" max="16384" width="9.1796875" style="3"/>
  </cols>
  <sheetData>
    <row r="1" spans="1:26" ht="9.75" customHeight="1" thickBot="1" x14ac:dyDescent="0.4">
      <c r="A1" s="869"/>
      <c r="B1" s="869"/>
      <c r="C1" s="869"/>
      <c r="D1" s="869"/>
      <c r="E1" s="869"/>
      <c r="F1" s="869"/>
      <c r="G1" s="869"/>
      <c r="H1" s="869"/>
      <c r="I1" s="869"/>
      <c r="J1" s="869"/>
      <c r="K1" s="869"/>
      <c r="L1" s="869"/>
      <c r="M1" s="869"/>
      <c r="N1" s="869"/>
      <c r="O1" s="869"/>
      <c r="P1" s="869"/>
      <c r="Q1" s="869"/>
      <c r="R1" s="869"/>
      <c r="S1" s="869"/>
      <c r="T1" s="869"/>
      <c r="U1" s="869"/>
      <c r="V1" s="869"/>
      <c r="W1" s="869"/>
      <c r="X1" s="869"/>
      <c r="Y1" s="869"/>
      <c r="Z1" s="869"/>
    </row>
    <row r="2" spans="1:26" ht="6" customHeight="1" thickTop="1" x14ac:dyDescent="0.35">
      <c r="A2" s="868"/>
      <c r="B2" s="894" t="s">
        <v>0</v>
      </c>
      <c r="C2" s="895"/>
      <c r="D2" s="895"/>
      <c r="E2" s="895"/>
      <c r="F2" s="895"/>
      <c r="G2" s="895"/>
      <c r="H2" s="895"/>
      <c r="I2" s="895"/>
      <c r="J2" s="895"/>
      <c r="K2" s="895"/>
      <c r="L2" s="895"/>
      <c r="M2" s="895"/>
      <c r="N2" s="895"/>
      <c r="O2" s="711"/>
      <c r="P2" s="846"/>
      <c r="Q2" s="839"/>
      <c r="R2" s="839"/>
      <c r="S2" s="840"/>
      <c r="T2" s="870"/>
      <c r="U2" s="869"/>
      <c r="V2" s="869"/>
      <c r="W2" s="869"/>
      <c r="X2" s="869"/>
      <c r="Y2" s="869"/>
      <c r="Z2" s="869"/>
    </row>
    <row r="3" spans="1:26" ht="27.75" customHeight="1" thickBot="1" x14ac:dyDescent="0.4">
      <c r="A3" s="868"/>
      <c r="B3" s="896"/>
      <c r="C3" s="897"/>
      <c r="D3" s="897"/>
      <c r="E3" s="897"/>
      <c r="F3" s="897"/>
      <c r="G3" s="897"/>
      <c r="H3" s="897"/>
      <c r="I3" s="897"/>
      <c r="J3" s="897"/>
      <c r="K3" s="897"/>
      <c r="L3" s="897"/>
      <c r="M3" s="897"/>
      <c r="N3" s="897"/>
      <c r="O3" s="710"/>
      <c r="P3" s="847"/>
      <c r="Q3" s="841"/>
      <c r="R3" s="841"/>
      <c r="S3" s="842"/>
      <c r="T3" s="870"/>
      <c r="U3" s="869"/>
      <c r="V3" s="869"/>
      <c r="W3" s="869"/>
      <c r="X3" s="869"/>
      <c r="Y3" s="869"/>
      <c r="Z3" s="869"/>
    </row>
    <row r="4" spans="1:26" s="131" customFormat="1" ht="23.25" customHeight="1" thickTop="1" thickBot="1" x14ac:dyDescent="0.4">
      <c r="A4" s="868"/>
      <c r="B4" s="873"/>
      <c r="C4" s="874"/>
      <c r="D4" s="843" t="s">
        <v>1</v>
      </c>
      <c r="E4" s="843"/>
      <c r="F4" s="843"/>
      <c r="G4" s="843"/>
      <c r="H4" s="843"/>
      <c r="I4" s="843"/>
      <c r="J4" s="843"/>
      <c r="K4" s="843"/>
      <c r="L4" s="843"/>
      <c r="M4" s="843"/>
      <c r="N4" s="843"/>
      <c r="O4" s="843"/>
      <c r="P4" s="843"/>
      <c r="Q4" s="841"/>
      <c r="R4" s="841"/>
      <c r="S4" s="842"/>
      <c r="T4" s="870"/>
      <c r="U4" s="869"/>
      <c r="V4" s="869"/>
      <c r="W4" s="869"/>
      <c r="X4" s="869"/>
      <c r="Y4" s="869"/>
      <c r="Z4" s="869"/>
    </row>
    <row r="5" spans="1:26" s="131" customFormat="1" ht="23.25" customHeight="1" thickBot="1" x14ac:dyDescent="0.4">
      <c r="A5" s="868"/>
      <c r="B5" s="875"/>
      <c r="C5" s="876"/>
      <c r="D5" s="844" t="s">
        <v>544</v>
      </c>
      <c r="E5" s="843"/>
      <c r="F5" s="843"/>
      <c r="G5" s="843"/>
      <c r="H5" s="843"/>
      <c r="I5" s="843"/>
      <c r="J5" s="843"/>
      <c r="K5" s="843"/>
      <c r="L5" s="843"/>
      <c r="M5" s="843"/>
      <c r="N5" s="843"/>
      <c r="O5" s="843"/>
      <c r="P5" s="843"/>
      <c r="Q5" s="863" t="s">
        <v>2</v>
      </c>
      <c r="R5" s="863"/>
      <c r="S5" s="837"/>
      <c r="T5" s="870"/>
      <c r="U5" s="869"/>
      <c r="V5" s="869"/>
      <c r="W5" s="869"/>
      <c r="X5" s="869"/>
      <c r="Y5" s="869"/>
      <c r="Z5" s="869"/>
    </row>
    <row r="6" spans="1:26" s="131" customFormat="1" ht="15.75" customHeight="1" thickBot="1" x14ac:dyDescent="0.4">
      <c r="A6" s="869"/>
      <c r="B6" s="821"/>
      <c r="C6" s="822"/>
      <c r="D6" s="825"/>
      <c r="E6" s="825"/>
      <c r="F6" s="825"/>
      <c r="G6" s="825"/>
      <c r="H6" s="825"/>
      <c r="I6" s="825"/>
      <c r="J6" s="825"/>
      <c r="K6" s="825"/>
      <c r="L6" s="825"/>
      <c r="M6" s="825"/>
      <c r="N6" s="825"/>
      <c r="O6" s="721"/>
      <c r="P6" s="841"/>
      <c r="Q6" s="864"/>
      <c r="R6" s="863"/>
      <c r="S6" s="837"/>
      <c r="T6" s="870"/>
      <c r="U6" s="869"/>
      <c r="V6" s="869"/>
      <c r="W6" s="869"/>
      <c r="X6" s="869"/>
      <c r="Y6" s="869"/>
      <c r="Z6" s="869"/>
    </row>
    <row r="7" spans="1:26" s="5" customFormat="1" ht="22.5" customHeight="1" thickBot="1" x14ac:dyDescent="0.4">
      <c r="A7" s="868"/>
      <c r="B7" s="823"/>
      <c r="C7" s="824"/>
      <c r="D7" s="859" t="s">
        <v>3</v>
      </c>
      <c r="E7" s="860"/>
      <c r="F7" s="861"/>
      <c r="G7" s="861" t="s">
        <v>543</v>
      </c>
      <c r="H7" s="861"/>
      <c r="I7" s="861"/>
      <c r="J7" s="861"/>
      <c r="K7" s="861"/>
      <c r="L7" s="861"/>
      <c r="M7" s="862"/>
      <c r="N7" s="826"/>
      <c r="O7" s="722"/>
      <c r="P7" s="841"/>
      <c r="Q7" s="864"/>
      <c r="R7" s="863"/>
      <c r="S7" s="837"/>
      <c r="T7" s="870"/>
      <c r="U7" s="869"/>
      <c r="V7" s="869"/>
      <c r="W7" s="869"/>
      <c r="X7" s="869"/>
      <c r="Y7" s="869"/>
      <c r="Z7" s="869"/>
    </row>
    <row r="8" spans="1:26" s="132" customFormat="1" ht="33.75" customHeight="1" thickBot="1" x14ac:dyDescent="0.4">
      <c r="A8" s="868"/>
      <c r="B8" s="823"/>
      <c r="C8" s="824"/>
      <c r="D8" s="853" t="s">
        <v>4</v>
      </c>
      <c r="E8" s="854"/>
      <c r="F8" s="855"/>
      <c r="G8" s="856" t="s">
        <v>5</v>
      </c>
      <c r="H8" s="857"/>
      <c r="I8" s="857"/>
      <c r="J8" s="857"/>
      <c r="K8" s="857"/>
      <c r="L8" s="857"/>
      <c r="M8" s="858"/>
      <c r="N8" s="826"/>
      <c r="O8" s="723"/>
      <c r="P8" s="841"/>
      <c r="Q8" s="864"/>
      <c r="R8" s="863"/>
      <c r="S8" s="837"/>
      <c r="T8" s="870"/>
      <c r="U8" s="869"/>
      <c r="V8" s="869"/>
      <c r="W8" s="869"/>
      <c r="X8" s="869"/>
      <c r="Y8" s="869"/>
      <c r="Z8" s="869"/>
    </row>
    <row r="9" spans="1:26" s="132" customFormat="1" ht="33.75" customHeight="1" thickBot="1" x14ac:dyDescent="0.4">
      <c r="A9" s="868"/>
      <c r="B9" s="823"/>
      <c r="C9" s="824"/>
      <c r="D9" s="908" t="s">
        <v>6</v>
      </c>
      <c r="E9" s="909"/>
      <c r="F9" s="910"/>
      <c r="G9" s="921" t="s">
        <v>7</v>
      </c>
      <c r="H9" s="922"/>
      <c r="I9" s="922"/>
      <c r="J9" s="922"/>
      <c r="K9" s="922"/>
      <c r="L9" s="922"/>
      <c r="M9" s="923"/>
      <c r="N9" s="826"/>
      <c r="O9" s="724"/>
      <c r="P9" s="841"/>
      <c r="Q9" s="864"/>
      <c r="R9" s="863"/>
      <c r="S9" s="837"/>
      <c r="T9" s="870"/>
      <c r="U9" s="869"/>
      <c r="V9" s="869"/>
      <c r="W9" s="869"/>
      <c r="X9" s="869"/>
      <c r="Y9" s="869"/>
      <c r="Z9" s="869"/>
    </row>
    <row r="10" spans="1:26" s="132" customFormat="1" ht="33.75" customHeight="1" thickBot="1" x14ac:dyDescent="0.4">
      <c r="A10" s="868"/>
      <c r="B10" s="823"/>
      <c r="C10" s="824"/>
      <c r="D10" s="918" t="s">
        <v>8</v>
      </c>
      <c r="E10" s="919"/>
      <c r="F10" s="920"/>
      <c r="G10" s="924" t="s">
        <v>9</v>
      </c>
      <c r="H10" s="925"/>
      <c r="I10" s="925"/>
      <c r="J10" s="925"/>
      <c r="K10" s="925"/>
      <c r="L10" s="925"/>
      <c r="M10" s="926"/>
      <c r="N10" s="826"/>
      <c r="O10" s="725"/>
      <c r="P10" s="841"/>
      <c r="Q10" s="877"/>
      <c r="R10" s="877"/>
      <c r="S10" s="837"/>
      <c r="T10" s="870"/>
      <c r="U10" s="869"/>
      <c r="V10" s="869"/>
      <c r="W10" s="869"/>
      <c r="X10" s="869"/>
      <c r="Y10" s="869"/>
      <c r="Z10" s="869"/>
    </row>
    <row r="11" spans="1:26" s="5" customFormat="1" ht="6" customHeight="1" x14ac:dyDescent="0.35">
      <c r="A11" s="868"/>
      <c r="B11" s="823"/>
      <c r="C11" s="824"/>
      <c r="D11" s="827" t="s">
        <v>10</v>
      </c>
      <c r="E11" s="827"/>
      <c r="F11" s="827"/>
      <c r="G11" s="827"/>
      <c r="H11" s="829" t="s">
        <v>11</v>
      </c>
      <c r="I11" s="829"/>
      <c r="J11" s="829"/>
      <c r="K11" s="829"/>
      <c r="L11" s="829"/>
      <c r="M11" s="831"/>
      <c r="N11" s="826"/>
      <c r="O11" s="725"/>
      <c r="P11" s="841"/>
      <c r="Q11" s="878"/>
      <c r="R11" s="878"/>
      <c r="S11" s="837"/>
      <c r="T11" s="870"/>
      <c r="U11" s="869"/>
      <c r="V11" s="869"/>
      <c r="W11" s="869"/>
      <c r="X11" s="869"/>
      <c r="Y11" s="869"/>
      <c r="Z11" s="869"/>
    </row>
    <row r="12" spans="1:26" s="5" customFormat="1" ht="23.25" customHeight="1" thickBot="1" x14ac:dyDescent="0.4">
      <c r="A12" s="868"/>
      <c r="B12" s="823"/>
      <c r="C12" s="824"/>
      <c r="D12" s="828"/>
      <c r="E12" s="828"/>
      <c r="F12" s="828"/>
      <c r="G12" s="828"/>
      <c r="H12" s="830"/>
      <c r="I12" s="830"/>
      <c r="J12" s="830"/>
      <c r="K12" s="830"/>
      <c r="L12" s="830"/>
      <c r="M12" s="832"/>
      <c r="N12" s="826"/>
      <c r="O12" s="726"/>
      <c r="P12" s="845"/>
      <c r="Q12" s="879"/>
      <c r="R12" s="879"/>
      <c r="S12" s="838"/>
      <c r="T12" s="870"/>
      <c r="U12" s="869"/>
      <c r="V12" s="869"/>
      <c r="W12" s="869"/>
      <c r="X12" s="869"/>
      <c r="Y12" s="869"/>
      <c r="Z12" s="869"/>
    </row>
    <row r="13" spans="1:26" ht="7.5" customHeight="1" thickTop="1" thickBot="1" x14ac:dyDescent="0.4">
      <c r="A13" s="868"/>
      <c r="B13" s="719"/>
      <c r="C13" s="428"/>
      <c r="D13" s="214"/>
      <c r="E13" s="214"/>
      <c r="F13" s="214"/>
      <c r="G13" s="214"/>
      <c r="H13" s="214"/>
      <c r="I13" s="214"/>
      <c r="J13" s="214"/>
      <c r="K13" s="214"/>
      <c r="L13" s="386"/>
      <c r="M13" s="387"/>
      <c r="N13" s="215"/>
      <c r="O13" s="215"/>
      <c r="P13" s="216"/>
      <c r="Q13" s="428"/>
      <c r="R13" s="428"/>
      <c r="S13" s="720"/>
      <c r="T13" s="870"/>
      <c r="U13" s="869"/>
      <c r="V13" s="869"/>
      <c r="W13" s="869"/>
      <c r="X13" s="869"/>
      <c r="Y13" s="869"/>
      <c r="Z13" s="869"/>
    </row>
    <row r="14" spans="1:26" ht="6.75" customHeight="1" thickTop="1" x14ac:dyDescent="0.35">
      <c r="A14" s="868"/>
      <c r="B14" s="718"/>
      <c r="C14" s="888" t="s">
        <v>12</v>
      </c>
      <c r="D14" s="888"/>
      <c r="E14" s="888"/>
      <c r="F14" s="888"/>
      <c r="G14" s="888"/>
      <c r="H14" s="880"/>
      <c r="I14" s="717"/>
      <c r="J14" s="712"/>
      <c r="K14" s="939" t="s">
        <v>535</v>
      </c>
      <c r="L14" s="939"/>
      <c r="M14" s="939"/>
      <c r="N14" s="939"/>
      <c r="O14" s="939"/>
      <c r="P14" s="939"/>
      <c r="Q14" s="939"/>
      <c r="R14" s="939"/>
      <c r="S14" s="833"/>
      <c r="T14" s="869"/>
      <c r="U14" s="869"/>
      <c r="V14" s="869"/>
      <c r="W14" s="869"/>
      <c r="X14" s="869"/>
      <c r="Y14" s="869"/>
      <c r="Z14" s="869"/>
    </row>
    <row r="15" spans="1:26" ht="30" customHeight="1" thickBot="1" x14ac:dyDescent="0.55000000000000004">
      <c r="A15" s="868"/>
      <c r="B15" s="718"/>
      <c r="C15" s="889"/>
      <c r="D15" s="889"/>
      <c r="E15" s="889"/>
      <c r="F15" s="889"/>
      <c r="G15" s="889"/>
      <c r="H15" s="881"/>
      <c r="I15" s="716"/>
      <c r="J15" s="713"/>
      <c r="K15" s="940"/>
      <c r="L15" s="940"/>
      <c r="M15" s="940"/>
      <c r="N15" s="940"/>
      <c r="O15" s="940"/>
      <c r="P15" s="940"/>
      <c r="Q15" s="940"/>
      <c r="R15" s="940"/>
      <c r="S15" s="834"/>
      <c r="T15" s="869"/>
      <c r="U15" s="869"/>
      <c r="V15" s="869"/>
      <c r="W15" s="869"/>
      <c r="X15" s="869"/>
      <c r="Y15" s="869"/>
      <c r="Z15" s="869"/>
    </row>
    <row r="16" spans="1:26" s="5" customFormat="1" ht="41.25" customHeight="1" thickTop="1" thickBot="1" x14ac:dyDescent="0.4">
      <c r="A16" s="868"/>
      <c r="B16" s="884"/>
      <c r="C16" s="885"/>
      <c r="D16" s="731" t="s">
        <v>14</v>
      </c>
      <c r="E16" s="739" t="s">
        <v>13</v>
      </c>
      <c r="F16" s="911" t="s">
        <v>15</v>
      </c>
      <c r="G16" s="912"/>
      <c r="H16" s="881"/>
      <c r="I16" s="715"/>
      <c r="J16" s="890"/>
      <c r="K16" s="891"/>
      <c r="L16" s="727" t="s">
        <v>16</v>
      </c>
      <c r="M16" s="865" t="s">
        <v>536</v>
      </c>
      <c r="N16" s="866"/>
      <c r="O16" s="866"/>
      <c r="P16" s="866"/>
      <c r="Q16" s="866"/>
      <c r="R16" s="867"/>
      <c r="S16" s="834"/>
      <c r="T16" s="869"/>
      <c r="U16" s="869"/>
      <c r="V16" s="869"/>
      <c r="W16" s="869"/>
      <c r="X16" s="869"/>
      <c r="Y16" s="869"/>
      <c r="Z16" s="869"/>
    </row>
    <row r="17" spans="1:26" s="5" customFormat="1" ht="21.75" customHeight="1" x14ac:dyDescent="0.35">
      <c r="A17" s="868"/>
      <c r="B17" s="884"/>
      <c r="C17" s="885"/>
      <c r="D17" s="848" t="s">
        <v>18</v>
      </c>
      <c r="E17" s="927" t="s">
        <v>17</v>
      </c>
      <c r="F17" s="929" t="s">
        <v>19</v>
      </c>
      <c r="G17" s="930"/>
      <c r="H17" s="881"/>
      <c r="I17" s="715"/>
      <c r="J17" s="890"/>
      <c r="K17" s="891"/>
      <c r="L17" s="728" t="s">
        <v>20</v>
      </c>
      <c r="M17" s="933" t="s">
        <v>21</v>
      </c>
      <c r="N17" s="934"/>
      <c r="O17" s="934"/>
      <c r="P17" s="934"/>
      <c r="Q17" s="934"/>
      <c r="R17" s="935"/>
      <c r="S17" s="834"/>
      <c r="T17" s="869"/>
      <c r="U17" s="869"/>
      <c r="V17" s="869"/>
      <c r="W17" s="869"/>
      <c r="X17" s="869"/>
      <c r="Y17" s="869"/>
      <c r="Z17" s="869"/>
    </row>
    <row r="18" spans="1:26" s="5" customFormat="1" ht="21.75" customHeight="1" thickBot="1" x14ac:dyDescent="0.4">
      <c r="A18" s="868"/>
      <c r="B18" s="884"/>
      <c r="C18" s="885"/>
      <c r="D18" s="849"/>
      <c r="E18" s="928"/>
      <c r="F18" s="931"/>
      <c r="G18" s="932"/>
      <c r="H18" s="881"/>
      <c r="I18" s="217"/>
      <c r="J18" s="890"/>
      <c r="K18" s="891"/>
      <c r="L18" s="729" t="s">
        <v>22</v>
      </c>
      <c r="M18" s="936" t="s">
        <v>23</v>
      </c>
      <c r="N18" s="937"/>
      <c r="O18" s="937"/>
      <c r="P18" s="937"/>
      <c r="Q18" s="937"/>
      <c r="R18" s="938"/>
      <c r="S18" s="834"/>
      <c r="T18" s="869"/>
      <c r="U18" s="869"/>
      <c r="V18" s="869"/>
      <c r="W18" s="869"/>
      <c r="X18" s="869"/>
      <c r="Y18" s="869"/>
      <c r="Z18" s="869"/>
    </row>
    <row r="19" spans="1:26" s="5" customFormat="1" ht="21.75" customHeight="1" thickTop="1" thickBot="1" x14ac:dyDescent="0.4">
      <c r="A19" s="868"/>
      <c r="B19" s="884"/>
      <c r="C19" s="885"/>
      <c r="D19" s="732" t="s">
        <v>25</v>
      </c>
      <c r="E19" s="740" t="s">
        <v>24</v>
      </c>
      <c r="F19" s="913" t="s">
        <v>26</v>
      </c>
      <c r="G19" s="914"/>
      <c r="H19" s="881"/>
      <c r="I19" s="217"/>
      <c r="J19" s="890"/>
      <c r="K19" s="891"/>
      <c r="L19" s="730" t="s">
        <v>27</v>
      </c>
      <c r="M19" s="850" t="s">
        <v>28</v>
      </c>
      <c r="N19" s="851"/>
      <c r="O19" s="851"/>
      <c r="P19" s="851"/>
      <c r="Q19" s="851"/>
      <c r="R19" s="852"/>
      <c r="S19" s="834"/>
      <c r="T19" s="869"/>
      <c r="U19" s="869"/>
      <c r="V19" s="869"/>
      <c r="W19" s="869"/>
      <c r="X19" s="869"/>
      <c r="Y19" s="869"/>
      <c r="Z19" s="869"/>
    </row>
    <row r="20" spans="1:26" s="5" customFormat="1" ht="24" customHeight="1" thickBot="1" x14ac:dyDescent="0.4">
      <c r="A20" s="868"/>
      <c r="B20" s="884"/>
      <c r="C20" s="885"/>
      <c r="D20" s="733" t="s">
        <v>25</v>
      </c>
      <c r="E20" s="741" t="s">
        <v>29</v>
      </c>
      <c r="F20" s="915" t="s">
        <v>30</v>
      </c>
      <c r="G20" s="916"/>
      <c r="H20" s="881"/>
      <c r="I20" s="217"/>
      <c r="J20" s="892"/>
      <c r="K20" s="893"/>
      <c r="L20" s="836"/>
      <c r="M20" s="836"/>
      <c r="N20" s="836"/>
      <c r="O20" s="836"/>
      <c r="P20" s="836"/>
      <c r="Q20" s="836"/>
      <c r="R20" s="836"/>
      <c r="S20" s="835"/>
      <c r="T20" s="869"/>
      <c r="U20" s="869"/>
      <c r="V20" s="869"/>
      <c r="W20" s="869"/>
      <c r="X20" s="869"/>
      <c r="Y20" s="869"/>
      <c r="Z20" s="869"/>
    </row>
    <row r="21" spans="1:26" s="5" customFormat="1" ht="24" customHeight="1" x14ac:dyDescent="0.35">
      <c r="A21" s="868"/>
      <c r="B21" s="884"/>
      <c r="C21" s="885"/>
      <c r="D21" s="733" t="s">
        <v>25</v>
      </c>
      <c r="E21" s="742" t="s">
        <v>31</v>
      </c>
      <c r="F21" s="915" t="s">
        <v>32</v>
      </c>
      <c r="G21" s="916"/>
      <c r="H21" s="881"/>
      <c r="I21" s="213"/>
      <c r="J21" s="871"/>
      <c r="K21" s="871"/>
      <c r="L21" s="871"/>
      <c r="M21" s="871"/>
      <c r="N21" s="871"/>
      <c r="O21" s="871"/>
      <c r="P21" s="871"/>
      <c r="Q21" s="871"/>
      <c r="R21" s="871"/>
      <c r="S21" s="871"/>
      <c r="T21" s="871"/>
      <c r="U21" s="871"/>
      <c r="V21" s="871"/>
      <c r="W21" s="871"/>
      <c r="X21" s="871"/>
      <c r="Y21" s="871"/>
      <c r="Z21" s="872"/>
    </row>
    <row r="22" spans="1:26" s="5" customFormat="1" ht="24" customHeight="1" x14ac:dyDescent="0.35">
      <c r="A22" s="868"/>
      <c r="B22" s="884"/>
      <c r="C22" s="885"/>
      <c r="D22" s="733" t="s">
        <v>25</v>
      </c>
      <c r="E22" s="742" t="s">
        <v>33</v>
      </c>
      <c r="F22" s="915" t="s">
        <v>34</v>
      </c>
      <c r="G22" s="916"/>
      <c r="H22" s="881"/>
      <c r="I22" s="213"/>
      <c r="J22" s="871"/>
      <c r="K22" s="871"/>
      <c r="L22" s="871"/>
      <c r="M22" s="871"/>
      <c r="N22" s="871"/>
      <c r="O22" s="871"/>
      <c r="P22" s="871"/>
      <c r="Q22" s="871"/>
      <c r="R22" s="871"/>
      <c r="S22" s="871"/>
      <c r="T22" s="871"/>
      <c r="U22" s="871"/>
      <c r="V22" s="871"/>
      <c r="W22" s="871"/>
      <c r="X22" s="871"/>
      <c r="Y22" s="871"/>
      <c r="Z22" s="872"/>
    </row>
    <row r="23" spans="1:26" s="5" customFormat="1" ht="24" customHeight="1" x14ac:dyDescent="0.35">
      <c r="A23" s="868"/>
      <c r="B23" s="884"/>
      <c r="C23" s="885"/>
      <c r="D23" s="733" t="s">
        <v>25</v>
      </c>
      <c r="E23" s="742" t="s">
        <v>35</v>
      </c>
      <c r="F23" s="917" t="s">
        <v>36</v>
      </c>
      <c r="G23" s="916"/>
      <c r="H23" s="881"/>
      <c r="I23" s="213"/>
      <c r="J23" s="871"/>
      <c r="K23" s="871"/>
      <c r="L23" s="871"/>
      <c r="M23" s="871"/>
      <c r="N23" s="871"/>
      <c r="O23" s="871"/>
      <c r="P23" s="871"/>
      <c r="Q23" s="871"/>
      <c r="R23" s="871"/>
      <c r="S23" s="871"/>
      <c r="T23" s="871"/>
      <c r="U23" s="871"/>
      <c r="V23" s="871"/>
      <c r="W23" s="871"/>
      <c r="X23" s="871"/>
      <c r="Y23" s="871"/>
      <c r="Z23" s="872"/>
    </row>
    <row r="24" spans="1:26" s="5" customFormat="1" ht="24" customHeight="1" thickBot="1" x14ac:dyDescent="0.4">
      <c r="A24" s="868"/>
      <c r="B24" s="884"/>
      <c r="C24" s="885"/>
      <c r="D24" s="733" t="s">
        <v>25</v>
      </c>
      <c r="E24" s="742" t="s">
        <v>37</v>
      </c>
      <c r="F24" s="900" t="s">
        <v>38</v>
      </c>
      <c r="G24" s="901"/>
      <c r="H24" s="881"/>
      <c r="I24" s="213"/>
      <c r="J24" s="871"/>
      <c r="K24" s="871"/>
      <c r="L24" s="871"/>
      <c r="M24" s="871"/>
      <c r="N24" s="871"/>
      <c r="O24" s="871"/>
      <c r="P24" s="871"/>
      <c r="Q24" s="871"/>
      <c r="R24" s="871"/>
      <c r="S24" s="871"/>
      <c r="T24" s="871"/>
      <c r="U24" s="871"/>
      <c r="V24" s="871"/>
      <c r="W24" s="871"/>
      <c r="X24" s="871"/>
      <c r="Y24" s="871"/>
      <c r="Z24" s="872"/>
    </row>
    <row r="25" spans="1:26" s="5" customFormat="1" ht="24" customHeight="1" thickTop="1" x14ac:dyDescent="0.35">
      <c r="A25" s="868"/>
      <c r="B25" s="884"/>
      <c r="C25" s="885"/>
      <c r="D25" s="734" t="s">
        <v>40</v>
      </c>
      <c r="E25" s="743" t="s">
        <v>39</v>
      </c>
      <c r="F25" s="902" t="s">
        <v>41</v>
      </c>
      <c r="G25" s="903"/>
      <c r="H25" s="881"/>
      <c r="I25" s="213"/>
      <c r="J25" s="871"/>
      <c r="K25" s="871"/>
      <c r="L25" s="871"/>
      <c r="M25" s="871"/>
      <c r="N25" s="871"/>
      <c r="O25" s="871"/>
      <c r="P25" s="871"/>
      <c r="Q25" s="871"/>
      <c r="R25" s="871"/>
      <c r="S25" s="871"/>
      <c r="T25" s="871"/>
      <c r="U25" s="871"/>
      <c r="V25" s="871"/>
      <c r="W25" s="871"/>
      <c r="X25" s="871"/>
      <c r="Y25" s="871"/>
      <c r="Z25" s="872"/>
    </row>
    <row r="26" spans="1:26" s="5" customFormat="1" ht="24" customHeight="1" x14ac:dyDescent="0.35">
      <c r="A26" s="868"/>
      <c r="B26" s="884"/>
      <c r="C26" s="885"/>
      <c r="D26" s="735" t="s">
        <v>40</v>
      </c>
      <c r="E26" s="744" t="s">
        <v>42</v>
      </c>
      <c r="F26" s="941" t="s">
        <v>43</v>
      </c>
      <c r="G26" s="942"/>
      <c r="H26" s="881"/>
      <c r="I26" s="213"/>
      <c r="J26" s="871"/>
      <c r="K26" s="871"/>
      <c r="L26" s="871"/>
      <c r="M26" s="871"/>
      <c r="N26" s="871"/>
      <c r="O26" s="871"/>
      <c r="P26" s="871"/>
      <c r="Q26" s="871"/>
      <c r="R26" s="871"/>
      <c r="S26" s="871"/>
      <c r="T26" s="871"/>
      <c r="U26" s="871"/>
      <c r="V26" s="871"/>
      <c r="W26" s="871"/>
      <c r="X26" s="871"/>
      <c r="Y26" s="871"/>
      <c r="Z26" s="872"/>
    </row>
    <row r="27" spans="1:26" s="5" customFormat="1" ht="24" customHeight="1" x14ac:dyDescent="0.35">
      <c r="A27" s="868"/>
      <c r="B27" s="884"/>
      <c r="C27" s="885"/>
      <c r="D27" s="736" t="s">
        <v>40</v>
      </c>
      <c r="E27" s="744" t="s">
        <v>44</v>
      </c>
      <c r="F27" s="941" t="s">
        <v>45</v>
      </c>
      <c r="G27" s="942"/>
      <c r="H27" s="881"/>
      <c r="I27" s="213"/>
      <c r="J27" s="871"/>
      <c r="K27" s="871"/>
      <c r="L27" s="871"/>
      <c r="M27" s="871"/>
      <c r="N27" s="871"/>
      <c r="O27" s="871"/>
      <c r="P27" s="871"/>
      <c r="Q27" s="871"/>
      <c r="R27" s="871"/>
      <c r="S27" s="871"/>
      <c r="T27" s="871"/>
      <c r="U27" s="871"/>
      <c r="V27" s="871"/>
      <c r="W27" s="871"/>
      <c r="X27" s="871"/>
      <c r="Y27" s="871"/>
      <c r="Z27" s="872"/>
    </row>
    <row r="28" spans="1:26" s="5" customFormat="1" ht="24" customHeight="1" thickBot="1" x14ac:dyDescent="0.4">
      <c r="A28" s="868"/>
      <c r="B28" s="884"/>
      <c r="C28" s="885"/>
      <c r="D28" s="736" t="s">
        <v>40</v>
      </c>
      <c r="E28" s="744" t="s">
        <v>46</v>
      </c>
      <c r="F28" s="906" t="s">
        <v>47</v>
      </c>
      <c r="G28" s="907"/>
      <c r="H28" s="881"/>
      <c r="I28" s="213"/>
      <c r="J28" s="871"/>
      <c r="K28" s="871"/>
      <c r="L28" s="871"/>
      <c r="M28" s="871"/>
      <c r="N28" s="871"/>
      <c r="O28" s="871"/>
      <c r="P28" s="871"/>
      <c r="Q28" s="871"/>
      <c r="R28" s="871"/>
      <c r="S28" s="871"/>
      <c r="T28" s="871"/>
      <c r="U28" s="871"/>
      <c r="V28" s="871"/>
      <c r="W28" s="871"/>
      <c r="X28" s="871"/>
      <c r="Y28" s="871"/>
      <c r="Z28" s="872"/>
    </row>
    <row r="29" spans="1:26" s="5" customFormat="1" ht="24" customHeight="1" thickTop="1" thickBot="1" x14ac:dyDescent="0.4">
      <c r="A29" s="868"/>
      <c r="B29" s="884"/>
      <c r="C29" s="885"/>
      <c r="D29" s="737" t="s">
        <v>18</v>
      </c>
      <c r="E29" s="745" t="s">
        <v>48</v>
      </c>
      <c r="F29" s="904" t="s">
        <v>49</v>
      </c>
      <c r="G29" s="905"/>
      <c r="H29" s="881"/>
      <c r="I29" s="213"/>
      <c r="J29" s="871"/>
      <c r="K29" s="871"/>
      <c r="L29" s="871"/>
      <c r="M29" s="871"/>
      <c r="N29" s="871"/>
      <c r="O29" s="871"/>
      <c r="P29" s="871"/>
      <c r="Q29" s="871"/>
      <c r="R29" s="871"/>
      <c r="S29" s="871"/>
      <c r="T29" s="871"/>
      <c r="U29" s="871"/>
      <c r="V29" s="871"/>
      <c r="W29" s="871"/>
      <c r="X29" s="871"/>
      <c r="Y29" s="871"/>
      <c r="Z29" s="872"/>
    </row>
    <row r="30" spans="1:26" s="5" customFormat="1" ht="24" customHeight="1" thickTop="1" thickBot="1" x14ac:dyDescent="0.4">
      <c r="A30" s="868"/>
      <c r="B30" s="884"/>
      <c r="C30" s="885"/>
      <c r="D30" s="738" t="s">
        <v>18</v>
      </c>
      <c r="E30" s="746" t="s">
        <v>50</v>
      </c>
      <c r="F30" s="898" t="s">
        <v>51</v>
      </c>
      <c r="G30" s="899"/>
      <c r="H30" s="881"/>
      <c r="I30" s="213"/>
      <c r="J30" s="871"/>
      <c r="K30" s="871"/>
      <c r="L30" s="871"/>
      <c r="M30" s="871"/>
      <c r="N30" s="871"/>
      <c r="O30" s="871"/>
      <c r="P30" s="871"/>
      <c r="Q30" s="871"/>
      <c r="R30" s="871"/>
      <c r="S30" s="871"/>
      <c r="T30" s="871"/>
      <c r="U30" s="871"/>
      <c r="V30" s="871"/>
      <c r="W30" s="871"/>
      <c r="X30" s="871"/>
      <c r="Y30" s="871"/>
      <c r="Z30" s="872"/>
    </row>
    <row r="31" spans="1:26" ht="15.5" thickTop="1" thickBot="1" x14ac:dyDescent="0.4">
      <c r="A31" s="868"/>
      <c r="B31" s="886"/>
      <c r="C31" s="887"/>
      <c r="D31" s="883"/>
      <c r="E31" s="883"/>
      <c r="F31" s="883"/>
      <c r="G31" s="883"/>
      <c r="H31" s="882"/>
      <c r="I31" s="714"/>
      <c r="J31" s="872"/>
      <c r="K31" s="872"/>
      <c r="L31" s="872"/>
      <c r="M31" s="872"/>
      <c r="N31" s="872"/>
      <c r="O31" s="872"/>
      <c r="P31" s="872"/>
      <c r="Q31" s="872"/>
      <c r="R31" s="872"/>
      <c r="S31" s="872"/>
      <c r="T31" s="872"/>
      <c r="U31" s="872"/>
      <c r="V31" s="872"/>
      <c r="W31" s="872"/>
      <c r="X31" s="872"/>
      <c r="Y31" s="872"/>
      <c r="Z31" s="872"/>
    </row>
    <row r="32" spans="1:26" ht="15" thickTop="1" x14ac:dyDescent="0.35">
      <c r="A32" s="869"/>
      <c r="B32" s="869"/>
      <c r="C32" s="869"/>
      <c r="D32" s="869"/>
      <c r="E32" s="869"/>
      <c r="F32" s="869"/>
      <c r="G32" s="869"/>
      <c r="H32" s="869"/>
      <c r="I32" s="869"/>
      <c r="J32" s="869"/>
      <c r="K32" s="869"/>
      <c r="L32" s="869"/>
      <c r="M32" s="869"/>
      <c r="N32" s="869"/>
      <c r="O32" s="869"/>
      <c r="P32" s="869"/>
      <c r="Q32" s="869"/>
      <c r="R32" s="869"/>
      <c r="S32" s="869"/>
      <c r="T32" s="869"/>
      <c r="U32" s="869"/>
      <c r="V32" s="869"/>
      <c r="W32" s="869"/>
      <c r="X32" s="869"/>
      <c r="Y32" s="869"/>
      <c r="Z32" s="869"/>
    </row>
    <row r="33" spans="1:26" x14ac:dyDescent="0.35">
      <c r="A33" s="869"/>
      <c r="B33" s="869"/>
      <c r="C33" s="869"/>
      <c r="D33" s="869"/>
      <c r="E33" s="869"/>
      <c r="F33" s="869"/>
      <c r="G33" s="869"/>
      <c r="H33" s="869"/>
      <c r="I33" s="869"/>
      <c r="J33" s="869"/>
      <c r="K33" s="869"/>
      <c r="L33" s="869"/>
      <c r="M33" s="869"/>
      <c r="N33" s="869"/>
      <c r="O33" s="869"/>
      <c r="P33" s="869"/>
      <c r="Q33" s="869"/>
      <c r="R33" s="869"/>
      <c r="S33" s="869"/>
      <c r="T33" s="869"/>
      <c r="U33" s="869"/>
      <c r="V33" s="869"/>
      <c r="W33" s="869"/>
      <c r="X33" s="869"/>
      <c r="Y33" s="869"/>
      <c r="Z33" s="869"/>
    </row>
    <row r="34" spans="1:26" ht="62.25" customHeight="1" x14ac:dyDescent="0.35">
      <c r="A34" s="869"/>
      <c r="B34" s="869"/>
      <c r="C34" s="869"/>
      <c r="D34" s="869"/>
      <c r="E34" s="869"/>
      <c r="F34" s="869"/>
      <c r="G34" s="869"/>
      <c r="H34" s="869"/>
      <c r="I34" s="869"/>
      <c r="J34" s="869"/>
      <c r="K34" s="869"/>
      <c r="L34" s="869"/>
      <c r="M34" s="869"/>
      <c r="N34" s="869"/>
      <c r="O34" s="869"/>
      <c r="P34" s="869"/>
      <c r="Q34" s="869"/>
      <c r="R34" s="869"/>
      <c r="S34" s="869"/>
      <c r="T34" s="869"/>
      <c r="U34" s="869"/>
      <c r="V34" s="869"/>
      <c r="W34" s="869"/>
      <c r="X34" s="869"/>
      <c r="Y34" s="869"/>
      <c r="Z34" s="869"/>
    </row>
    <row r="35" spans="1:26" ht="62.25" customHeight="1" x14ac:dyDescent="0.35">
      <c r="A35" s="869"/>
      <c r="B35" s="869"/>
      <c r="C35" s="869"/>
      <c r="D35" s="869"/>
      <c r="E35" s="869"/>
      <c r="F35" s="869"/>
      <c r="G35" s="869"/>
      <c r="H35" s="869"/>
      <c r="I35" s="869"/>
      <c r="J35" s="869"/>
      <c r="K35" s="869"/>
      <c r="L35" s="869"/>
      <c r="M35" s="869"/>
      <c r="N35" s="869"/>
      <c r="O35" s="869"/>
      <c r="P35" s="869"/>
      <c r="Q35" s="869"/>
      <c r="R35" s="869"/>
      <c r="S35" s="869"/>
      <c r="T35" s="869"/>
      <c r="U35" s="869"/>
      <c r="V35" s="869"/>
      <c r="W35" s="869"/>
      <c r="X35" s="869"/>
      <c r="Y35" s="869"/>
      <c r="Z35" s="869"/>
    </row>
    <row r="36" spans="1:26" ht="62.25" customHeight="1" x14ac:dyDescent="0.35">
      <c r="A36" s="869"/>
      <c r="B36" s="869"/>
      <c r="C36" s="869"/>
      <c r="D36" s="869"/>
      <c r="E36" s="869"/>
      <c r="F36" s="869"/>
      <c r="G36" s="869"/>
      <c r="H36" s="869"/>
      <c r="I36" s="869"/>
      <c r="J36" s="869"/>
      <c r="K36" s="869"/>
      <c r="L36" s="869"/>
      <c r="M36" s="869"/>
      <c r="N36" s="869"/>
      <c r="O36" s="869"/>
      <c r="P36" s="869"/>
      <c r="Q36" s="869"/>
      <c r="R36" s="869"/>
      <c r="S36" s="869"/>
      <c r="T36" s="869"/>
      <c r="U36" s="869"/>
      <c r="V36" s="869"/>
      <c r="W36" s="869"/>
      <c r="X36" s="869"/>
      <c r="Y36" s="869"/>
      <c r="Z36" s="869"/>
    </row>
    <row r="37" spans="1:26" ht="62.25" customHeight="1" x14ac:dyDescent="0.35">
      <c r="A37" s="869"/>
      <c r="B37" s="869"/>
      <c r="C37" s="869"/>
      <c r="D37" s="869"/>
      <c r="E37" s="869"/>
      <c r="F37" s="869"/>
      <c r="G37" s="869"/>
      <c r="H37" s="869"/>
      <c r="I37" s="869"/>
      <c r="J37" s="869"/>
      <c r="K37" s="869"/>
      <c r="L37" s="869"/>
      <c r="M37" s="869"/>
      <c r="N37" s="869"/>
      <c r="O37" s="869"/>
      <c r="P37" s="869"/>
      <c r="Q37" s="869"/>
      <c r="R37" s="869"/>
      <c r="S37" s="869"/>
      <c r="T37" s="869"/>
      <c r="U37" s="869"/>
      <c r="V37" s="869"/>
      <c r="W37" s="869"/>
      <c r="X37" s="869"/>
      <c r="Y37" s="869"/>
      <c r="Z37" s="869"/>
    </row>
    <row r="38" spans="1:26" ht="62.25" customHeight="1" x14ac:dyDescent="0.35">
      <c r="A38" s="869"/>
      <c r="B38" s="869"/>
      <c r="C38" s="869"/>
      <c r="D38" s="869"/>
      <c r="E38" s="869"/>
      <c r="F38" s="869"/>
      <c r="G38" s="869"/>
      <c r="H38" s="869"/>
      <c r="I38" s="869"/>
      <c r="J38" s="869"/>
      <c r="K38" s="869"/>
      <c r="L38" s="869"/>
      <c r="M38" s="869"/>
      <c r="N38" s="869"/>
      <c r="O38" s="869"/>
      <c r="P38" s="869"/>
      <c r="Q38" s="869"/>
      <c r="R38" s="869"/>
      <c r="S38" s="869"/>
      <c r="T38" s="869"/>
      <c r="U38" s="869"/>
      <c r="V38" s="869"/>
      <c r="W38" s="869"/>
      <c r="X38" s="869"/>
      <c r="Y38" s="869"/>
      <c r="Z38" s="869"/>
    </row>
    <row r="39" spans="1:26" x14ac:dyDescent="0.35">
      <c r="A39" s="869"/>
      <c r="B39" s="869"/>
      <c r="C39" s="869"/>
      <c r="D39" s="869"/>
      <c r="E39" s="869"/>
      <c r="F39" s="869"/>
      <c r="G39" s="869"/>
      <c r="H39" s="869"/>
      <c r="I39" s="869"/>
      <c r="J39" s="869"/>
      <c r="K39" s="869"/>
      <c r="L39" s="869"/>
      <c r="M39" s="869"/>
      <c r="N39" s="869"/>
      <c r="O39" s="869"/>
      <c r="P39" s="869"/>
      <c r="Q39" s="869"/>
      <c r="R39" s="869"/>
      <c r="S39" s="869"/>
      <c r="T39" s="869"/>
      <c r="U39" s="869"/>
      <c r="V39" s="869"/>
      <c r="W39" s="869"/>
      <c r="X39" s="869"/>
      <c r="Y39" s="869"/>
      <c r="Z39" s="869"/>
    </row>
    <row r="40" spans="1:26" x14ac:dyDescent="0.35">
      <c r="A40" s="869"/>
      <c r="B40" s="869"/>
      <c r="C40" s="869"/>
      <c r="D40" s="869"/>
      <c r="E40" s="869"/>
      <c r="F40" s="869"/>
      <c r="G40" s="869"/>
      <c r="H40" s="869"/>
      <c r="I40" s="869"/>
      <c r="J40" s="869"/>
      <c r="K40" s="869"/>
      <c r="L40" s="869"/>
      <c r="M40" s="869"/>
      <c r="N40" s="869"/>
      <c r="O40" s="869"/>
      <c r="P40" s="869"/>
      <c r="Q40" s="869"/>
      <c r="R40" s="869"/>
      <c r="S40" s="869"/>
      <c r="T40" s="869"/>
      <c r="U40" s="869"/>
      <c r="V40" s="869"/>
      <c r="W40" s="869"/>
      <c r="X40" s="869"/>
      <c r="Y40" s="869"/>
      <c r="Z40" s="869"/>
    </row>
  </sheetData>
  <sheetProtection sheet="1" objects="1" scenarios="1"/>
  <mergeCells count="57">
    <mergeCell ref="K14:R15"/>
    <mergeCell ref="F26:G26"/>
    <mergeCell ref="F27:G27"/>
    <mergeCell ref="F29:G29"/>
    <mergeCell ref="F28:G28"/>
    <mergeCell ref="D9:F9"/>
    <mergeCell ref="F16:G16"/>
    <mergeCell ref="F19:G19"/>
    <mergeCell ref="F21:G21"/>
    <mergeCell ref="F22:G22"/>
    <mergeCell ref="F23:G23"/>
    <mergeCell ref="F20:G20"/>
    <mergeCell ref="D10:F10"/>
    <mergeCell ref="G9:M9"/>
    <mergeCell ref="G10:M10"/>
    <mergeCell ref="E17:E18"/>
    <mergeCell ref="F17:G18"/>
    <mergeCell ref="M17:R17"/>
    <mergeCell ref="M18:R18"/>
    <mergeCell ref="A2:A31"/>
    <mergeCell ref="A32:Z40"/>
    <mergeCell ref="A1:Z1"/>
    <mergeCell ref="T2:Z20"/>
    <mergeCell ref="J21:Z31"/>
    <mergeCell ref="B4:C5"/>
    <mergeCell ref="Q10:R12"/>
    <mergeCell ref="H14:H31"/>
    <mergeCell ref="D31:G31"/>
    <mergeCell ref="B16:C31"/>
    <mergeCell ref="C14:G15"/>
    <mergeCell ref="J16:K20"/>
    <mergeCell ref="B2:N3"/>
    <mergeCell ref="F30:G30"/>
    <mergeCell ref="F24:G24"/>
    <mergeCell ref="F25:G25"/>
    <mergeCell ref="S14:S20"/>
    <mergeCell ref="L20:R20"/>
    <mergeCell ref="S5:S12"/>
    <mergeCell ref="Q2:S4"/>
    <mergeCell ref="D4:P4"/>
    <mergeCell ref="D5:P5"/>
    <mergeCell ref="P6:P12"/>
    <mergeCell ref="P2:P3"/>
    <mergeCell ref="D17:D18"/>
    <mergeCell ref="M19:R19"/>
    <mergeCell ref="D8:F8"/>
    <mergeCell ref="G8:M8"/>
    <mergeCell ref="D7:F7"/>
    <mergeCell ref="G7:M7"/>
    <mergeCell ref="Q5:R9"/>
    <mergeCell ref="M16:R16"/>
    <mergeCell ref="B6:C12"/>
    <mergeCell ref="D6:N6"/>
    <mergeCell ref="N7:N12"/>
    <mergeCell ref="D11:G12"/>
    <mergeCell ref="H11:L12"/>
    <mergeCell ref="M11:M12"/>
  </mergeCells>
  <hyperlinks>
    <hyperlink ref="F17" location="'A &amp; B--Info &amp; Facility Details'!C8" display="General Info &amp; Facility Details" xr:uid="{E4224C58-E8D0-46A2-8A0F-C200DB2FEBB1}"/>
    <hyperlink ref="F19" location="'C.1. C&amp;D Accepted'!C3" display="C&amp;D Accepted" xr:uid="{5871FAA0-1CC3-4262-A593-2416F8483AC5}"/>
    <hyperlink ref="F21" location="'C.2. C&amp;D Recycled or Used'!C3" display="C&amp;D Recycled or Used" xr:uid="{53B9C9B0-863B-40A5-83CA-026F70B05443}"/>
    <hyperlink ref="G9" r:id="rId1" xr:uid="{1C297741-391D-427E-B8ED-27CB407663B4}"/>
    <hyperlink ref="G10" r:id="rId2" display="https://eeaonline.eea.state.ma.us/EEA/ComplianceReport/  " xr:uid="{2C05DA1C-5A78-496E-AB9E-DF1B04BDB2A5}"/>
    <hyperlink ref="H11" r:id="rId3" xr:uid="{6BAD83C7-DE0B-4DF1-92F5-45DC84743624}"/>
    <hyperlink ref="G8" r:id="rId4" xr:uid="{4B0D3D17-BFA0-49FA-A0FD-08FA04EFF4B0}"/>
    <hyperlink ref="F21:G21" location="'C.2. C&amp;D Recycled or Used'!C4" display="C&amp;D Recycled or Used" xr:uid="{B92E34A4-4BBB-40CC-B573-ED781E5CBA83}"/>
    <hyperlink ref="F22:G22" location="'C.3. C&amp;D Materials Transferred'!C4" display="C&amp;D Transferred" xr:uid="{D48B1495-F360-4C5E-AC6B-BE42573219AC}"/>
    <hyperlink ref="F23:G23" location="'C.4. C&amp;D Materials Disposed'!C4" display="C&amp;D Disposed" xr:uid="{106637C3-8B94-4D50-8CB6-CC4EB93A27D6}"/>
    <hyperlink ref="F24:G24" location="'C.5. C&amp;D Mass Balance'!C4" display="C&amp;D Mass Balance" xr:uid="{42F616D8-57A3-46FF-BF56-ECE3C0C622D8}"/>
    <hyperlink ref="F25:G25" location="'D.1. MSW Accepted'!D3" display="MSW Accepted" xr:uid="{86696C4E-28A1-4FFC-A45E-2152C3EB3FF8}"/>
    <hyperlink ref="F19:G19" location="'C.1. C&amp;D Accepted'!D3" display="C&amp;D Accepted" xr:uid="{385E693A-6EDA-445B-8CF4-5D9AC650AEA2}"/>
    <hyperlink ref="F26:G26" location="'D.2. MSW Diverted'!B4" display="MSW Diverted" xr:uid="{9DB7C170-4A07-4C8A-9C5F-931E2409F023}"/>
    <hyperlink ref="F27:G27" location="'D.3. MSW Disposed'!B4" display="MSW Disposed" xr:uid="{6FFE31A7-DBBC-49A2-86F0-2A6B5C5FE519}"/>
    <hyperlink ref="F28:G28" location="'D.4. MSW Mass Balance'!B4" display="MSW Mass Balance" xr:uid="{D06BF959-C582-4326-BC7F-71EC618E8235}"/>
    <hyperlink ref="F29:G29" location="'E. Combined Mass Balance'!B4" display="Combined Mass Balance" xr:uid="{698D7D28-AAB6-442A-976B-02F5592EAC67}"/>
    <hyperlink ref="F30:G30" location="'F. Waste Bans'!B4" display="Waste Bans" xr:uid="{AAEED399-D44B-4218-BC67-3A39C909E802}"/>
    <hyperlink ref="F20:G20" location="'C.1. C&amp;D Accepted'!V13:AB32" display="C&amp;D Fines and Residuals -- Details" xr:uid="{35338278-211A-4085-9D8E-87967EB901D1}"/>
    <hyperlink ref="Q5:R9" location="'A &amp; B--Info &amp; Facility Details'!D9" display="'A &amp; B--Info &amp; Facility Details'!D9" xr:uid="{CB41008D-BE0A-4782-9E4D-AA7A390312A2}"/>
  </hyperlinks>
  <pageMargins left="0.7" right="0.7" top="0.75" bottom="0.75" header="0.3" footer="0.3"/>
  <pageSetup scale="47"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86154-8BD6-470E-AD05-760567AD2E7D}">
  <sheetPr>
    <tabColor theme="0" tint="-0.499984740745262"/>
  </sheetPr>
  <dimension ref="A1:Y51"/>
  <sheetViews>
    <sheetView topLeftCell="A2" workbookViewId="0">
      <selection activeCell="I2" sqref="I2:I3"/>
    </sheetView>
  </sheetViews>
  <sheetFormatPr defaultRowHeight="14.5" x14ac:dyDescent="0.35"/>
  <cols>
    <col min="1" max="2" width="1.453125" customWidth="1"/>
    <col min="3" max="3" width="1.7265625" customWidth="1"/>
    <col min="4" max="4" width="11.26953125" customWidth="1"/>
    <col min="5" max="5" width="40.453125" customWidth="1"/>
    <col min="6" max="6" width="10" customWidth="1"/>
    <col min="7" max="7" width="34.81640625" customWidth="1"/>
    <col min="8" max="8" width="31.81640625" customWidth="1"/>
    <col min="9" max="9" width="28.453125" customWidth="1"/>
    <col min="10" max="10" width="8.81640625" customWidth="1"/>
    <col min="11" max="11" width="29.1796875" customWidth="1"/>
    <col min="12" max="12" width="22.54296875" hidden="1" customWidth="1"/>
    <col min="13" max="13" width="3" customWidth="1"/>
    <col min="15" max="21" width="15" customWidth="1"/>
  </cols>
  <sheetData>
    <row r="1" spans="1:25" ht="6" customHeight="1" thickBot="1" x14ac:dyDescent="0.4">
      <c r="A1" s="423"/>
      <c r="B1" s="423"/>
      <c r="C1" s="423"/>
      <c r="D1" s="423"/>
      <c r="E1" s="423"/>
      <c r="F1" s="423"/>
      <c r="G1" s="423"/>
      <c r="H1" s="423"/>
      <c r="I1" s="423"/>
      <c r="J1" s="423"/>
      <c r="K1" s="423"/>
      <c r="L1" s="423"/>
      <c r="M1" s="423"/>
      <c r="N1" s="97"/>
      <c r="O1" s="97"/>
      <c r="P1" s="97"/>
      <c r="Q1" s="97"/>
      <c r="R1" s="97"/>
      <c r="S1" s="97"/>
      <c r="T1" s="97"/>
      <c r="U1" s="97"/>
      <c r="V1" s="97"/>
      <c r="W1" s="97"/>
      <c r="X1" s="97"/>
      <c r="Y1" s="97"/>
    </row>
    <row r="2" spans="1:25" ht="15" customHeight="1" thickTop="1" x14ac:dyDescent="0.35">
      <c r="A2" s="423"/>
      <c r="B2" s="1062" t="s">
        <v>267</v>
      </c>
      <c r="C2" s="1063"/>
      <c r="D2" s="1063"/>
      <c r="E2" s="1064"/>
      <c r="F2" s="422"/>
      <c r="G2" s="1102" t="s">
        <v>57</v>
      </c>
      <c r="H2" s="1154" t="s">
        <v>93</v>
      </c>
      <c r="I2" s="1156" t="s">
        <v>58</v>
      </c>
      <c r="J2" s="99"/>
      <c r="K2" s="99"/>
      <c r="L2" s="422"/>
      <c r="M2" s="437"/>
      <c r="N2" s="97"/>
      <c r="O2" s="97"/>
      <c r="P2" s="97"/>
      <c r="Q2" s="97"/>
      <c r="R2" s="97"/>
      <c r="S2" s="97"/>
      <c r="T2" s="97"/>
      <c r="U2" s="97"/>
      <c r="V2" s="97"/>
      <c r="W2" s="97"/>
      <c r="X2" s="97"/>
      <c r="Y2" s="97"/>
    </row>
    <row r="3" spans="1:25" ht="16.5" customHeight="1" thickBot="1" x14ac:dyDescent="0.4">
      <c r="A3" s="423"/>
      <c r="B3" s="1096"/>
      <c r="C3" s="1097"/>
      <c r="D3" s="1097"/>
      <c r="E3" s="1098"/>
      <c r="F3" s="423"/>
      <c r="G3" s="1103"/>
      <c r="H3" s="1155"/>
      <c r="I3" s="1157"/>
      <c r="J3" s="100"/>
      <c r="K3" s="24"/>
      <c r="L3" s="423"/>
      <c r="M3" s="431"/>
      <c r="N3" s="97"/>
      <c r="O3" s="97"/>
      <c r="P3" s="97"/>
      <c r="Q3" s="97"/>
      <c r="R3" s="97"/>
      <c r="S3" s="97"/>
      <c r="T3" s="97"/>
      <c r="U3" s="97"/>
      <c r="V3" s="97"/>
      <c r="W3" s="97"/>
      <c r="X3" s="97"/>
      <c r="Y3" s="97"/>
    </row>
    <row r="4" spans="1:25" ht="19.5" thickTop="1" thickBot="1" x14ac:dyDescent="0.5">
      <c r="A4" s="425"/>
      <c r="B4" s="1274" t="s">
        <v>268</v>
      </c>
      <c r="C4" s="1275"/>
      <c r="D4" s="1275"/>
      <c r="E4" s="1276"/>
      <c r="F4" s="423"/>
      <c r="G4" s="423"/>
      <c r="H4" s="46"/>
      <c r="I4" s="47"/>
      <c r="J4" s="47"/>
      <c r="K4" s="423"/>
      <c r="L4" s="423"/>
      <c r="M4" s="431"/>
      <c r="N4" s="97"/>
      <c r="O4" s="97"/>
      <c r="P4" s="97"/>
      <c r="Q4" s="97"/>
      <c r="R4" s="97"/>
      <c r="S4" s="97"/>
      <c r="T4" s="97"/>
      <c r="U4" s="97"/>
      <c r="V4" s="97"/>
      <c r="W4" s="97"/>
      <c r="X4" s="97"/>
      <c r="Y4" s="97"/>
    </row>
    <row r="5" spans="1:25" ht="16.5" thickTop="1" thickBot="1" x14ac:dyDescent="0.4">
      <c r="A5" s="425"/>
      <c r="B5" s="429"/>
      <c r="C5" s="97"/>
      <c r="D5" s="97"/>
      <c r="E5" s="425"/>
      <c r="F5" s="425"/>
      <c r="G5" s="423"/>
      <c r="H5" s="1077" t="s">
        <v>213</v>
      </c>
      <c r="I5" s="1078"/>
      <c r="J5" s="1078"/>
      <c r="K5" s="1079"/>
      <c r="L5" s="423"/>
      <c r="M5" s="431"/>
      <c r="N5" s="97"/>
      <c r="O5" s="143"/>
      <c r="P5" s="143"/>
      <c r="Q5" s="143"/>
      <c r="R5" s="143"/>
      <c r="S5" s="143"/>
      <c r="T5" s="143"/>
      <c r="U5" s="143"/>
      <c r="V5" s="143"/>
      <c r="W5" s="143"/>
      <c r="X5" s="143"/>
      <c r="Y5" s="97"/>
    </row>
    <row r="6" spans="1:25" ht="19.5" customHeight="1" thickBot="1" x14ac:dyDescent="0.4">
      <c r="A6" s="425"/>
      <c r="B6" s="429"/>
      <c r="C6" s="113"/>
      <c r="D6" s="113"/>
      <c r="E6" s="97"/>
      <c r="F6" s="97"/>
      <c r="G6" s="97"/>
      <c r="H6" s="48" t="s">
        <v>155</v>
      </c>
      <c r="I6" s="1165" t="s">
        <v>156</v>
      </c>
      <c r="J6" s="1166"/>
      <c r="K6" s="1167"/>
      <c r="L6" s="423"/>
      <c r="M6" s="431"/>
      <c r="N6" s="97"/>
      <c r="O6" s="143"/>
      <c r="P6" s="143"/>
      <c r="Q6" s="143"/>
      <c r="R6" s="143"/>
      <c r="S6" s="143"/>
      <c r="T6" s="143"/>
      <c r="U6" s="143"/>
      <c r="V6" s="143"/>
      <c r="W6" s="143"/>
      <c r="X6" s="143"/>
      <c r="Y6" s="97"/>
    </row>
    <row r="7" spans="1:25" s="20" customFormat="1" ht="19.5" customHeight="1" x14ac:dyDescent="0.35">
      <c r="A7" s="427"/>
      <c r="B7" s="516"/>
      <c r="C7" s="427"/>
      <c r="D7" s="427"/>
      <c r="E7" s="328"/>
      <c r="F7" s="328"/>
      <c r="G7" s="329"/>
      <c r="H7" s="49" t="s">
        <v>214</v>
      </c>
      <c r="I7" s="1277" t="s">
        <v>215</v>
      </c>
      <c r="J7" s="1278"/>
      <c r="K7" s="1279"/>
      <c r="L7" s="427"/>
      <c r="M7" s="517"/>
      <c r="N7" s="138"/>
      <c r="O7" s="143"/>
      <c r="P7" s="143"/>
      <c r="Q7" s="143"/>
      <c r="R7" s="143"/>
      <c r="S7" s="143"/>
      <c r="T7" s="143"/>
      <c r="U7" s="143"/>
      <c r="V7" s="143"/>
      <c r="W7" s="143"/>
      <c r="X7" s="143"/>
      <c r="Y7" s="138"/>
    </row>
    <row r="8" spans="1:25" s="20" customFormat="1" ht="19.5" customHeight="1" x14ac:dyDescent="0.35">
      <c r="A8" s="427"/>
      <c r="B8" s="516"/>
      <c r="C8" s="114"/>
      <c r="D8" s="114"/>
      <c r="E8" s="328"/>
      <c r="F8" s="328"/>
      <c r="G8" s="329"/>
      <c r="H8" s="50" t="s">
        <v>216</v>
      </c>
      <c r="I8" s="1271" t="s">
        <v>269</v>
      </c>
      <c r="J8" s="1272"/>
      <c r="K8" s="1273"/>
      <c r="L8" s="427"/>
      <c r="M8" s="517"/>
      <c r="N8" s="138"/>
      <c r="O8" s="143"/>
      <c r="P8" s="143"/>
      <c r="Q8" s="143"/>
      <c r="R8" s="143"/>
      <c r="S8" s="143"/>
      <c r="T8" s="143"/>
      <c r="U8" s="143"/>
      <c r="V8" s="143"/>
      <c r="W8" s="143"/>
      <c r="X8" s="143"/>
      <c r="Y8" s="138"/>
    </row>
    <row r="9" spans="1:25" s="20" customFormat="1" ht="19.5" customHeight="1" x14ac:dyDescent="0.35">
      <c r="A9" s="427"/>
      <c r="B9" s="516"/>
      <c r="C9" s="114"/>
      <c r="D9" s="114"/>
      <c r="E9" s="328"/>
      <c r="F9" s="328"/>
      <c r="G9" s="329"/>
      <c r="H9" s="50" t="s">
        <v>218</v>
      </c>
      <c r="I9" s="1271" t="s">
        <v>270</v>
      </c>
      <c r="J9" s="1272"/>
      <c r="K9" s="1273"/>
      <c r="L9" s="427"/>
      <c r="M9" s="517"/>
      <c r="N9" s="138"/>
      <c r="O9" s="143"/>
      <c r="P9" s="143"/>
      <c r="Q9" s="143"/>
      <c r="R9" s="143"/>
      <c r="S9" s="143"/>
      <c r="T9" s="143"/>
      <c r="U9" s="143"/>
      <c r="V9" s="143"/>
      <c r="W9" s="143"/>
      <c r="X9" s="143"/>
      <c r="Y9" s="138"/>
    </row>
    <row r="10" spans="1:25" ht="19.5" customHeight="1" x14ac:dyDescent="0.35">
      <c r="A10" s="425"/>
      <c r="B10" s="429"/>
      <c r="C10" s="35"/>
      <c r="D10" s="35"/>
      <c r="E10" s="328"/>
      <c r="F10" s="328"/>
      <c r="G10" s="329"/>
      <c r="H10" s="51" t="s">
        <v>167</v>
      </c>
      <c r="I10" s="1089" t="s">
        <v>168</v>
      </c>
      <c r="J10" s="1090"/>
      <c r="K10" s="1091"/>
      <c r="L10" s="425"/>
      <c r="M10" s="432"/>
      <c r="N10" s="97"/>
      <c r="O10" s="143"/>
      <c r="P10" s="143"/>
      <c r="Q10" s="143"/>
      <c r="R10" s="143"/>
      <c r="S10" s="143"/>
      <c r="T10" s="143"/>
      <c r="U10" s="143"/>
      <c r="V10" s="143"/>
      <c r="W10" s="143"/>
      <c r="X10" s="143"/>
      <c r="Y10" s="97"/>
    </row>
    <row r="11" spans="1:25" ht="19.5" customHeight="1" x14ac:dyDescent="0.35">
      <c r="A11" s="425"/>
      <c r="B11" s="429"/>
      <c r="C11" s="35"/>
      <c r="D11" s="35"/>
      <c r="E11" s="328"/>
      <c r="F11" s="328"/>
      <c r="G11" s="329"/>
      <c r="H11" s="51" t="s">
        <v>167</v>
      </c>
      <c r="I11" s="1089" t="s">
        <v>168</v>
      </c>
      <c r="J11" s="1090"/>
      <c r="K11" s="1091"/>
      <c r="L11" s="425"/>
      <c r="M11" s="432"/>
      <c r="N11" s="97"/>
      <c r="O11" s="143"/>
      <c r="P11" s="143"/>
      <c r="Q11" s="143"/>
      <c r="R11" s="143"/>
      <c r="S11" s="143"/>
      <c r="T11" s="143"/>
      <c r="U11" s="143"/>
      <c r="V11" s="143"/>
      <c r="W11" s="143"/>
      <c r="X11" s="143"/>
      <c r="Y11" s="97"/>
    </row>
    <row r="12" spans="1:25" ht="19.5" customHeight="1" x14ac:dyDescent="0.35">
      <c r="A12" s="425"/>
      <c r="B12" s="429"/>
      <c r="C12" s="35"/>
      <c r="D12" s="35"/>
      <c r="E12" s="328"/>
      <c r="F12" s="328"/>
      <c r="G12" s="329"/>
      <c r="H12" s="51" t="s">
        <v>167</v>
      </c>
      <c r="I12" s="1089" t="s">
        <v>168</v>
      </c>
      <c r="J12" s="1090"/>
      <c r="K12" s="1091"/>
      <c r="L12" s="425"/>
      <c r="M12" s="432"/>
      <c r="N12" s="97"/>
      <c r="O12" s="143"/>
      <c r="P12" s="143"/>
      <c r="Q12" s="143"/>
      <c r="R12" s="143"/>
      <c r="S12" s="143"/>
      <c r="T12" s="143"/>
      <c r="U12" s="143"/>
      <c r="V12" s="143"/>
      <c r="W12" s="143"/>
      <c r="X12" s="143"/>
      <c r="Y12" s="97"/>
    </row>
    <row r="13" spans="1:25" ht="19.5" customHeight="1" thickBot="1" x14ac:dyDescent="0.4">
      <c r="A13" s="425"/>
      <c r="B13" s="429"/>
      <c r="C13" s="35"/>
      <c r="D13" s="35"/>
      <c r="E13" s="328"/>
      <c r="F13" s="328"/>
      <c r="G13" s="329"/>
      <c r="H13" s="52" t="s">
        <v>167</v>
      </c>
      <c r="I13" s="1074" t="s">
        <v>168</v>
      </c>
      <c r="J13" s="1075"/>
      <c r="K13" s="1076"/>
      <c r="L13" s="425"/>
      <c r="M13" s="432"/>
      <c r="N13" s="97"/>
      <c r="O13" s="143"/>
      <c r="P13" s="143"/>
      <c r="Q13" s="143"/>
      <c r="R13" s="143"/>
      <c r="S13" s="143"/>
      <c r="T13" s="143"/>
      <c r="U13" s="143"/>
      <c r="V13" s="143"/>
      <c r="W13" s="143"/>
      <c r="X13" s="143"/>
      <c r="Y13" s="97"/>
    </row>
    <row r="14" spans="1:25" ht="19.5" customHeight="1" thickBot="1" x14ac:dyDescent="0.4">
      <c r="A14" s="425"/>
      <c r="B14" s="429"/>
      <c r="C14" s="35"/>
      <c r="D14" s="35"/>
      <c r="E14" s="328"/>
      <c r="F14" s="328"/>
      <c r="G14" s="328"/>
      <c r="H14" s="175"/>
      <c r="I14" s="176"/>
      <c r="J14" s="176"/>
      <c r="K14" s="176"/>
      <c r="L14" s="425"/>
      <c r="M14" s="432"/>
      <c r="N14" s="97"/>
      <c r="O14" s="143"/>
      <c r="P14" s="143"/>
      <c r="Q14" s="143"/>
      <c r="R14" s="143"/>
      <c r="S14" s="143"/>
      <c r="T14" s="143"/>
      <c r="U14" s="143"/>
      <c r="V14" s="143"/>
      <c r="W14" s="143"/>
      <c r="X14" s="143"/>
      <c r="Y14" s="97"/>
    </row>
    <row r="15" spans="1:25" ht="19.5" customHeight="1" x14ac:dyDescent="0.35">
      <c r="A15" s="425"/>
      <c r="B15" s="429"/>
      <c r="C15" s="35"/>
      <c r="D15" s="35"/>
      <c r="E15" s="1138" t="s">
        <v>271</v>
      </c>
      <c r="F15" s="1269">
        <f>SUM(MSW_Materials_Disposed[Tons])</f>
        <v>0</v>
      </c>
      <c r="G15" s="328"/>
      <c r="H15" s="175"/>
      <c r="I15" s="176"/>
      <c r="J15" s="176"/>
      <c r="K15" s="176"/>
      <c r="L15" s="425"/>
      <c r="M15" s="432"/>
      <c r="N15" s="97"/>
      <c r="O15" s="143"/>
      <c r="P15" s="143"/>
      <c r="Q15" s="143"/>
      <c r="R15" s="143"/>
      <c r="S15" s="143"/>
      <c r="T15" s="143"/>
      <c r="U15" s="143"/>
      <c r="V15" s="143"/>
      <c r="W15" s="143"/>
      <c r="X15" s="143"/>
      <c r="Y15" s="97"/>
    </row>
    <row r="16" spans="1:25" ht="19.5" customHeight="1" thickBot="1" x14ac:dyDescent="0.4">
      <c r="A16" s="425"/>
      <c r="B16" s="429"/>
      <c r="C16" s="35"/>
      <c r="D16" s="35"/>
      <c r="E16" s="1139"/>
      <c r="F16" s="1270"/>
      <c r="G16" s="328"/>
      <c r="H16" s="175"/>
      <c r="I16" s="176"/>
      <c r="J16" s="176"/>
      <c r="K16" s="176"/>
      <c r="L16" s="425"/>
      <c r="M16" s="432"/>
      <c r="N16" s="97"/>
      <c r="O16" s="143"/>
      <c r="P16" s="143"/>
      <c r="Q16" s="143"/>
      <c r="R16" s="143"/>
      <c r="S16" s="143"/>
      <c r="T16" s="143"/>
      <c r="U16" s="143"/>
      <c r="V16" s="143"/>
      <c r="W16" s="143"/>
      <c r="X16" s="143"/>
      <c r="Y16" s="97"/>
    </row>
    <row r="17" spans="1:25" ht="15" thickBot="1" x14ac:dyDescent="0.4">
      <c r="A17" s="423"/>
      <c r="B17" s="54"/>
      <c r="C17" s="55"/>
      <c r="D17" s="55"/>
      <c r="E17" s="97"/>
      <c r="F17" s="97"/>
      <c r="G17" s="97"/>
      <c r="H17" s="423"/>
      <c r="I17" s="423"/>
      <c r="J17" s="423"/>
      <c r="K17" s="53"/>
      <c r="L17" s="7" t="s">
        <v>103</v>
      </c>
      <c r="M17" s="431"/>
      <c r="N17" s="97"/>
      <c r="O17" s="143"/>
      <c r="P17" s="143"/>
      <c r="Q17" s="143"/>
      <c r="R17" s="143"/>
      <c r="S17" s="143"/>
      <c r="T17" s="143"/>
      <c r="U17" s="143"/>
      <c r="V17" s="143"/>
      <c r="W17" s="143"/>
      <c r="X17" s="143"/>
      <c r="Y17" s="97"/>
    </row>
    <row r="18" spans="1:25" ht="19.5" customHeight="1" thickBot="1" x14ac:dyDescent="0.4">
      <c r="A18" s="97"/>
      <c r="B18" s="105"/>
      <c r="C18" s="97"/>
      <c r="D18" s="97"/>
      <c r="E18" s="8" t="s">
        <v>112</v>
      </c>
      <c r="F18" s="9" t="s">
        <v>105</v>
      </c>
      <c r="G18" s="170" t="s">
        <v>221</v>
      </c>
      <c r="H18" s="10" t="s">
        <v>175</v>
      </c>
      <c r="I18" s="10" t="s">
        <v>107</v>
      </c>
      <c r="J18" s="9" t="s">
        <v>108</v>
      </c>
      <c r="K18" s="44" t="s">
        <v>177</v>
      </c>
      <c r="L18" s="43" t="s">
        <v>124</v>
      </c>
      <c r="M18" s="104"/>
      <c r="N18" s="97"/>
      <c r="O18" s="143"/>
      <c r="P18" s="143"/>
      <c r="Q18" s="143"/>
      <c r="R18" s="143"/>
      <c r="S18" s="143"/>
      <c r="T18" s="143"/>
      <c r="U18" s="143"/>
      <c r="V18" s="143"/>
      <c r="W18" s="143"/>
      <c r="X18" s="143"/>
      <c r="Y18" s="97"/>
    </row>
    <row r="19" spans="1:25" ht="19.5" customHeight="1" x14ac:dyDescent="0.35">
      <c r="A19" s="423"/>
      <c r="B19" s="429"/>
      <c r="C19" s="1255" t="s">
        <v>272</v>
      </c>
      <c r="D19" s="1256"/>
      <c r="E19" s="58"/>
      <c r="F19" s="106"/>
      <c r="G19" s="58"/>
      <c r="H19" s="58"/>
      <c r="I19" s="58"/>
      <c r="J19" s="107"/>
      <c r="K19" s="58"/>
      <c r="L19" s="116" t="s">
        <v>273</v>
      </c>
      <c r="M19" s="104"/>
      <c r="N19" s="97"/>
      <c r="O19" s="143"/>
      <c r="P19" s="143"/>
      <c r="Q19" s="143"/>
      <c r="R19" s="143"/>
      <c r="S19" s="143"/>
      <c r="T19" s="143"/>
      <c r="U19" s="143"/>
      <c r="V19" s="143"/>
      <c r="W19" s="143"/>
      <c r="X19" s="143"/>
      <c r="Y19" s="97"/>
    </row>
    <row r="20" spans="1:25" ht="19.5" customHeight="1" x14ac:dyDescent="0.35">
      <c r="A20" s="423"/>
      <c r="B20" s="429"/>
      <c r="C20" s="1257"/>
      <c r="D20" s="1258"/>
      <c r="E20" s="64"/>
      <c r="F20" s="108"/>
      <c r="G20" s="64"/>
      <c r="H20" s="64"/>
      <c r="I20" s="64"/>
      <c r="J20" s="109"/>
      <c r="K20" s="64"/>
      <c r="L20" s="117" t="s">
        <v>273</v>
      </c>
      <c r="M20" s="104"/>
      <c r="N20" s="97"/>
      <c r="O20" s="143"/>
      <c r="P20" s="143"/>
      <c r="Q20" s="143"/>
      <c r="R20" s="143"/>
      <c r="S20" s="143"/>
      <c r="T20" s="143"/>
      <c r="U20" s="143"/>
      <c r="V20" s="143"/>
      <c r="W20" s="143"/>
      <c r="X20" s="143"/>
      <c r="Y20" s="97"/>
    </row>
    <row r="21" spans="1:25" ht="19.5" customHeight="1" x14ac:dyDescent="0.35">
      <c r="A21" s="97"/>
      <c r="B21" s="105"/>
      <c r="C21" s="1257"/>
      <c r="D21" s="1258"/>
      <c r="E21" s="64"/>
      <c r="F21" s="108"/>
      <c r="G21" s="64"/>
      <c r="H21" s="64" t="s">
        <v>180</v>
      </c>
      <c r="I21" s="64" t="s">
        <v>180</v>
      </c>
      <c r="J21" s="109"/>
      <c r="K21" s="64"/>
      <c r="L21" s="117" t="s">
        <v>273</v>
      </c>
      <c r="M21" s="104"/>
      <c r="N21" s="97"/>
      <c r="O21" s="143"/>
      <c r="P21" s="143"/>
      <c r="Q21" s="143"/>
      <c r="R21" s="143"/>
      <c r="S21" s="143"/>
      <c r="T21" s="143"/>
      <c r="U21" s="143"/>
      <c r="V21" s="143"/>
      <c r="W21" s="143"/>
      <c r="X21" s="143"/>
      <c r="Y21" s="97"/>
    </row>
    <row r="22" spans="1:25" ht="19.5" customHeight="1" x14ac:dyDescent="0.35">
      <c r="A22" s="97"/>
      <c r="B22" s="105"/>
      <c r="C22" s="1257"/>
      <c r="D22" s="1258"/>
      <c r="E22" s="64"/>
      <c r="F22" s="108"/>
      <c r="G22" s="64"/>
      <c r="H22" s="64" t="s">
        <v>180</v>
      </c>
      <c r="I22" s="64" t="s">
        <v>180</v>
      </c>
      <c r="J22" s="109"/>
      <c r="K22" s="64"/>
      <c r="L22" s="117" t="s">
        <v>273</v>
      </c>
      <c r="M22" s="104"/>
      <c r="N22" s="97"/>
      <c r="O22" s="143"/>
      <c r="P22" s="143"/>
      <c r="Q22" s="143"/>
      <c r="R22" s="143"/>
      <c r="S22" s="143"/>
      <c r="T22" s="143"/>
      <c r="U22" s="143"/>
      <c r="V22" s="143"/>
      <c r="W22" s="143"/>
      <c r="X22" s="143"/>
      <c r="Y22" s="97"/>
    </row>
    <row r="23" spans="1:25" ht="19.5" customHeight="1" x14ac:dyDescent="0.35">
      <c r="A23" s="97"/>
      <c r="B23" s="105"/>
      <c r="C23" s="1257"/>
      <c r="D23" s="1258"/>
      <c r="E23" s="64"/>
      <c r="F23" s="108"/>
      <c r="G23" s="64"/>
      <c r="H23" s="64"/>
      <c r="I23" s="64"/>
      <c r="J23" s="109"/>
      <c r="K23" s="64"/>
      <c r="L23" s="117" t="s">
        <v>273</v>
      </c>
      <c r="M23" s="104"/>
      <c r="N23" s="97"/>
      <c r="O23" s="143"/>
      <c r="P23" s="143"/>
      <c r="Q23" s="143"/>
      <c r="R23" s="143"/>
      <c r="S23" s="143"/>
      <c r="T23" s="143"/>
      <c r="U23" s="143"/>
      <c r="V23" s="143"/>
      <c r="W23" s="143"/>
      <c r="X23" s="143"/>
      <c r="Y23" s="97"/>
    </row>
    <row r="24" spans="1:25" ht="19.5" customHeight="1" x14ac:dyDescent="0.35">
      <c r="A24" s="97"/>
      <c r="B24" s="105"/>
      <c r="C24" s="1257"/>
      <c r="D24" s="1258"/>
      <c r="E24" s="64"/>
      <c r="F24" s="108"/>
      <c r="G24" s="64"/>
      <c r="H24" s="64"/>
      <c r="I24" s="64"/>
      <c r="J24" s="109"/>
      <c r="K24" s="64"/>
      <c r="L24" s="117" t="s">
        <v>273</v>
      </c>
      <c r="M24" s="104"/>
      <c r="N24" s="97"/>
      <c r="O24" s="143"/>
      <c r="P24" s="143"/>
      <c r="Q24" s="143"/>
      <c r="R24" s="143"/>
      <c r="S24" s="143"/>
      <c r="T24" s="143"/>
      <c r="U24" s="143"/>
      <c r="V24" s="143"/>
      <c r="W24" s="143"/>
      <c r="X24" s="143"/>
      <c r="Y24" s="97"/>
    </row>
    <row r="25" spans="1:25" ht="19.5" customHeight="1" x14ac:dyDescent="0.35">
      <c r="A25" s="97"/>
      <c r="B25" s="105"/>
      <c r="C25" s="1257"/>
      <c r="D25" s="1258"/>
      <c r="E25" s="64"/>
      <c r="F25" s="108"/>
      <c r="G25" s="64"/>
      <c r="H25" s="64"/>
      <c r="I25" s="64"/>
      <c r="J25" s="109"/>
      <c r="K25" s="64"/>
      <c r="L25" s="117" t="s">
        <v>273</v>
      </c>
      <c r="M25" s="104"/>
      <c r="N25" s="97"/>
      <c r="O25" s="97"/>
      <c r="P25" s="97"/>
      <c r="Q25" s="97"/>
      <c r="R25" s="97"/>
      <c r="S25" s="97"/>
      <c r="T25" s="97"/>
      <c r="U25" s="97"/>
      <c r="V25" s="97"/>
      <c r="W25" s="97"/>
      <c r="X25" s="97"/>
      <c r="Y25" s="97"/>
    </row>
    <row r="26" spans="1:25" ht="19.5" customHeight="1" x14ac:dyDescent="0.35">
      <c r="A26" s="97"/>
      <c r="B26" s="105"/>
      <c r="C26" s="1257"/>
      <c r="D26" s="1258"/>
      <c r="E26" s="64"/>
      <c r="F26" s="108"/>
      <c r="G26" s="64"/>
      <c r="H26" s="64"/>
      <c r="I26" s="64"/>
      <c r="J26" s="109"/>
      <c r="K26" s="64"/>
      <c r="L26" s="117" t="s">
        <v>273</v>
      </c>
      <c r="M26" s="104"/>
      <c r="N26" s="97"/>
      <c r="O26" s="97"/>
      <c r="P26" s="97"/>
      <c r="Q26" s="97"/>
      <c r="R26" s="97"/>
      <c r="S26" s="97"/>
      <c r="T26" s="97"/>
      <c r="U26" s="97"/>
      <c r="V26" s="97"/>
      <c r="W26" s="97"/>
      <c r="X26" s="97"/>
      <c r="Y26" s="97"/>
    </row>
    <row r="27" spans="1:25" ht="19.5" customHeight="1" x14ac:dyDescent="0.35">
      <c r="A27" s="97"/>
      <c r="B27" s="105"/>
      <c r="C27" s="1257"/>
      <c r="D27" s="1258"/>
      <c r="E27" s="64"/>
      <c r="F27" s="108"/>
      <c r="G27" s="64"/>
      <c r="H27" s="64"/>
      <c r="I27" s="64"/>
      <c r="J27" s="109"/>
      <c r="K27" s="64"/>
      <c r="L27" s="117" t="s">
        <v>273</v>
      </c>
      <c r="M27" s="104"/>
      <c r="N27" s="97"/>
      <c r="O27" s="97"/>
      <c r="P27" s="97"/>
      <c r="Q27" s="97"/>
      <c r="R27" s="97"/>
      <c r="S27" s="97"/>
      <c r="T27" s="97"/>
      <c r="U27" s="97"/>
      <c r="V27" s="97"/>
      <c r="W27" s="97"/>
      <c r="X27" s="97"/>
      <c r="Y27" s="97"/>
    </row>
    <row r="28" spans="1:25" ht="19.5" customHeight="1" thickBot="1" x14ac:dyDescent="0.4">
      <c r="A28" s="97"/>
      <c r="B28" s="105"/>
      <c r="C28" s="1257"/>
      <c r="D28" s="1258"/>
      <c r="E28" s="110"/>
      <c r="F28" s="108"/>
      <c r="G28" s="64"/>
      <c r="H28" s="64"/>
      <c r="I28" s="64"/>
      <c r="J28" s="109"/>
      <c r="K28" s="64"/>
      <c r="L28" s="117" t="s">
        <v>273</v>
      </c>
      <c r="M28" s="104"/>
      <c r="N28" s="97"/>
      <c r="O28" s="97"/>
      <c r="P28" s="97"/>
      <c r="Q28" s="97"/>
      <c r="R28" s="97"/>
      <c r="S28" s="97"/>
      <c r="T28" s="97"/>
      <c r="U28" s="97"/>
      <c r="V28" s="97"/>
      <c r="W28" s="97"/>
      <c r="X28" s="97"/>
      <c r="Y28" s="97"/>
    </row>
    <row r="29" spans="1:25" ht="19.5" customHeight="1" thickTop="1" x14ac:dyDescent="0.35">
      <c r="A29" s="97"/>
      <c r="B29" s="105"/>
      <c r="C29" s="292"/>
      <c r="D29" s="1266" t="s">
        <v>181</v>
      </c>
      <c r="E29" s="289"/>
      <c r="F29" s="65"/>
      <c r="G29" s="64"/>
      <c r="H29" s="64"/>
      <c r="I29" s="64"/>
      <c r="J29" s="109"/>
      <c r="K29" s="64"/>
      <c r="L29" s="117" t="s">
        <v>273</v>
      </c>
      <c r="M29" s="104"/>
      <c r="N29" s="97"/>
      <c r="O29" s="97"/>
      <c r="P29" s="97"/>
      <c r="Q29" s="97"/>
      <c r="R29" s="97"/>
      <c r="S29" s="97"/>
      <c r="T29" s="97"/>
      <c r="U29" s="97"/>
      <c r="V29" s="97"/>
      <c r="W29" s="97"/>
      <c r="X29" s="97"/>
      <c r="Y29" s="97"/>
    </row>
    <row r="30" spans="1:25" ht="19.5" customHeight="1" x14ac:dyDescent="0.35">
      <c r="A30" s="97"/>
      <c r="B30" s="105"/>
      <c r="C30" s="292"/>
      <c r="D30" s="1267"/>
      <c r="E30" s="290"/>
      <c r="F30" s="65"/>
      <c r="G30" s="64"/>
      <c r="H30" s="64"/>
      <c r="I30" s="64"/>
      <c r="J30" s="109"/>
      <c r="K30" s="64"/>
      <c r="L30" s="117" t="s">
        <v>273</v>
      </c>
      <c r="M30" s="104"/>
      <c r="N30" s="97"/>
      <c r="O30" s="97"/>
      <c r="P30" s="97"/>
      <c r="Q30" s="97"/>
      <c r="R30" s="97"/>
      <c r="S30" s="97"/>
      <c r="T30" s="97"/>
      <c r="U30" s="97"/>
      <c r="V30" s="97"/>
      <c r="W30" s="97"/>
      <c r="X30" s="97"/>
      <c r="Y30" s="97"/>
    </row>
    <row r="31" spans="1:25" ht="19.5" customHeight="1" x14ac:dyDescent="0.35">
      <c r="A31" s="97"/>
      <c r="B31" s="105"/>
      <c r="C31" s="292"/>
      <c r="D31" s="1267"/>
      <c r="E31" s="290"/>
      <c r="F31" s="65"/>
      <c r="G31" s="64"/>
      <c r="H31" s="64" t="s">
        <v>180</v>
      </c>
      <c r="I31" s="64" t="s">
        <v>180</v>
      </c>
      <c r="J31" s="109"/>
      <c r="K31" s="64"/>
      <c r="L31" s="117" t="s">
        <v>273</v>
      </c>
      <c r="M31" s="104"/>
      <c r="N31" s="97"/>
      <c r="O31" s="97"/>
      <c r="P31" s="97"/>
      <c r="Q31" s="97"/>
      <c r="R31" s="97"/>
      <c r="S31" s="97"/>
      <c r="T31" s="97"/>
      <c r="U31" s="97"/>
      <c r="V31" s="97"/>
      <c r="W31" s="97"/>
      <c r="X31" s="97"/>
      <c r="Y31" s="97"/>
    </row>
    <row r="32" spans="1:25" ht="19.5" customHeight="1" x14ac:dyDescent="0.35">
      <c r="A32" s="97"/>
      <c r="B32" s="105"/>
      <c r="C32" s="292"/>
      <c r="D32" s="1267"/>
      <c r="E32" s="290"/>
      <c r="F32" s="65"/>
      <c r="G32" s="64"/>
      <c r="H32" s="64"/>
      <c r="I32" s="64"/>
      <c r="J32" s="109"/>
      <c r="K32" s="64"/>
      <c r="L32" s="117" t="s">
        <v>273</v>
      </c>
      <c r="M32" s="104"/>
      <c r="N32" s="97"/>
      <c r="O32" s="97"/>
      <c r="P32" s="97"/>
      <c r="Q32" s="97"/>
      <c r="R32" s="97"/>
      <c r="S32" s="97"/>
      <c r="T32" s="97"/>
      <c r="U32" s="97"/>
      <c r="V32" s="97"/>
      <c r="W32" s="97"/>
      <c r="X32" s="97"/>
      <c r="Y32" s="97"/>
    </row>
    <row r="33" spans="1:25" ht="19.5" customHeight="1" x14ac:dyDescent="0.35">
      <c r="A33" s="97"/>
      <c r="B33" s="105"/>
      <c r="C33" s="292"/>
      <c r="D33" s="1267"/>
      <c r="E33" s="290"/>
      <c r="F33" s="65"/>
      <c r="G33" s="64"/>
      <c r="H33" s="64" t="s">
        <v>180</v>
      </c>
      <c r="I33" s="64" t="s">
        <v>180</v>
      </c>
      <c r="J33" s="109"/>
      <c r="K33" s="64"/>
      <c r="L33" s="117" t="s">
        <v>273</v>
      </c>
      <c r="M33" s="104"/>
      <c r="N33" s="97"/>
      <c r="O33" s="97"/>
      <c r="P33" s="97"/>
      <c r="Q33" s="97"/>
      <c r="R33" s="97"/>
      <c r="S33" s="97"/>
      <c r="T33" s="97"/>
      <c r="U33" s="97"/>
      <c r="V33" s="97"/>
      <c r="W33" s="97"/>
      <c r="X33" s="97"/>
      <c r="Y33" s="97"/>
    </row>
    <row r="34" spans="1:25" ht="19.5" customHeight="1" x14ac:dyDescent="0.35">
      <c r="A34" s="97"/>
      <c r="B34" s="105"/>
      <c r="C34" s="292"/>
      <c r="D34" s="1267"/>
      <c r="E34" s="290"/>
      <c r="F34" s="65"/>
      <c r="G34" s="64"/>
      <c r="H34" s="64" t="s">
        <v>180</v>
      </c>
      <c r="I34" s="64" t="s">
        <v>180</v>
      </c>
      <c r="J34" s="109"/>
      <c r="K34" s="64"/>
      <c r="L34" s="117" t="s">
        <v>273</v>
      </c>
      <c r="M34" s="104"/>
      <c r="N34" s="97"/>
      <c r="O34" s="97"/>
      <c r="P34" s="97"/>
      <c r="Q34" s="97"/>
      <c r="R34" s="97"/>
      <c r="S34" s="97"/>
      <c r="T34" s="97"/>
      <c r="U34" s="97"/>
      <c r="V34" s="97"/>
      <c r="W34" s="97"/>
      <c r="X34" s="97"/>
      <c r="Y34" s="97"/>
    </row>
    <row r="35" spans="1:25" ht="19.5" customHeight="1" thickBot="1" x14ac:dyDescent="0.4">
      <c r="A35" s="97"/>
      <c r="B35" s="105"/>
      <c r="C35" s="293"/>
      <c r="D35" s="1268"/>
      <c r="E35" s="291"/>
      <c r="F35" s="87"/>
      <c r="G35" s="110"/>
      <c r="H35" s="110" t="s">
        <v>180</v>
      </c>
      <c r="I35" s="110" t="s">
        <v>180</v>
      </c>
      <c r="J35" s="111"/>
      <c r="K35" s="110"/>
      <c r="L35" s="118" t="s">
        <v>273</v>
      </c>
      <c r="M35" s="104"/>
      <c r="N35" s="97"/>
      <c r="O35" s="97"/>
      <c r="P35" s="97"/>
      <c r="Q35" s="97"/>
      <c r="R35" s="97"/>
      <c r="S35" s="97"/>
      <c r="T35" s="97"/>
      <c r="U35" s="97"/>
      <c r="V35" s="97"/>
      <c r="W35" s="97"/>
      <c r="X35" s="97"/>
      <c r="Y35" s="97"/>
    </row>
    <row r="36" spans="1:25" ht="12" customHeight="1" thickBot="1" x14ac:dyDescent="0.4">
      <c r="A36" s="97"/>
      <c r="B36" s="105"/>
      <c r="C36" s="97"/>
      <c r="D36" s="97"/>
      <c r="E36" s="153"/>
      <c r="F36" s="154"/>
      <c r="G36" s="17"/>
      <c r="H36" s="17"/>
      <c r="I36" s="17"/>
      <c r="J36" s="115"/>
      <c r="K36" s="17"/>
      <c r="L36" s="17"/>
      <c r="M36" s="104"/>
      <c r="N36" s="97"/>
      <c r="O36" s="97"/>
      <c r="P36" s="97"/>
      <c r="Q36" s="97"/>
      <c r="R36" s="97"/>
      <c r="S36" s="97"/>
      <c r="T36" s="97"/>
      <c r="U36" s="97"/>
      <c r="V36" s="97"/>
      <c r="W36" s="97"/>
      <c r="X36" s="97"/>
      <c r="Y36" s="97"/>
    </row>
    <row r="37" spans="1:25" ht="26.25" customHeight="1" thickTop="1" thickBot="1" x14ac:dyDescent="0.4">
      <c r="A37" s="97"/>
      <c r="B37" s="105"/>
      <c r="C37" s="97"/>
      <c r="D37" s="97"/>
      <c r="E37" s="155" t="s">
        <v>139</v>
      </c>
      <c r="F37" s="154"/>
      <c r="G37" s="17"/>
      <c r="H37" s="17"/>
      <c r="I37" s="17"/>
      <c r="J37" s="115"/>
      <c r="K37" s="17"/>
      <c r="L37" s="17"/>
      <c r="M37" s="104"/>
      <c r="N37" s="97"/>
      <c r="O37" s="97"/>
      <c r="P37" s="97"/>
      <c r="Q37" s="97"/>
      <c r="R37" s="97"/>
      <c r="S37" s="97"/>
      <c r="T37" s="97"/>
      <c r="U37" s="97"/>
      <c r="V37" s="97"/>
      <c r="W37" s="97"/>
      <c r="X37" s="97"/>
      <c r="Y37" s="97"/>
    </row>
    <row r="38" spans="1:25" ht="19.5" thickTop="1" thickBot="1" x14ac:dyDescent="0.5">
      <c r="A38" s="97"/>
      <c r="B38" s="101"/>
      <c r="C38" s="102"/>
      <c r="D38" s="102"/>
      <c r="E38" s="156"/>
      <c r="F38" s="156"/>
      <c r="G38" s="102"/>
      <c r="H38" s="102"/>
      <c r="I38" s="102"/>
      <c r="J38" s="102"/>
      <c r="K38" s="102"/>
      <c r="L38" s="102"/>
      <c r="M38" s="103"/>
      <c r="N38" s="97"/>
      <c r="O38" s="97"/>
      <c r="P38" s="97"/>
      <c r="Q38" s="97"/>
      <c r="R38" s="97"/>
      <c r="S38" s="97"/>
      <c r="T38" s="97"/>
      <c r="U38" s="97"/>
      <c r="V38" s="97"/>
      <c r="W38" s="97"/>
      <c r="X38" s="97"/>
      <c r="Y38" s="97"/>
    </row>
    <row r="39" spans="1:25" ht="15" thickTop="1" x14ac:dyDescent="0.35">
      <c r="A39" s="97"/>
      <c r="B39" s="97"/>
      <c r="C39" s="97"/>
      <c r="D39" s="97"/>
      <c r="E39" s="97"/>
      <c r="F39" s="97"/>
      <c r="G39" s="97"/>
      <c r="H39" s="97"/>
      <c r="I39" s="97"/>
      <c r="J39" s="97"/>
      <c r="K39" s="97"/>
      <c r="L39" s="97"/>
      <c r="M39" s="97"/>
      <c r="N39" s="97"/>
      <c r="O39" s="97"/>
      <c r="P39" s="97"/>
      <c r="Q39" s="97"/>
      <c r="R39" s="97"/>
      <c r="S39" s="97"/>
      <c r="T39" s="97"/>
      <c r="U39" s="97"/>
      <c r="V39" s="97"/>
      <c r="W39" s="97"/>
      <c r="X39" s="97"/>
      <c r="Y39" s="97"/>
    </row>
    <row r="40" spans="1:25" x14ac:dyDescent="0.35">
      <c r="A40" s="97"/>
      <c r="B40" s="97"/>
      <c r="C40" s="97"/>
      <c r="D40" s="97"/>
      <c r="E40" s="97"/>
      <c r="F40" s="97"/>
      <c r="G40" s="97"/>
      <c r="H40" s="97"/>
      <c r="I40" s="97"/>
      <c r="J40" s="97"/>
      <c r="K40" s="97"/>
      <c r="L40" s="97"/>
      <c r="M40" s="97"/>
      <c r="N40" s="97"/>
      <c r="O40" s="97"/>
      <c r="P40" s="97"/>
      <c r="Q40" s="97"/>
      <c r="R40" s="97"/>
      <c r="S40" s="97"/>
      <c r="T40" s="97"/>
      <c r="U40" s="97"/>
      <c r="V40" s="97"/>
      <c r="W40" s="97"/>
      <c r="X40" s="97"/>
      <c r="Y40" s="97"/>
    </row>
    <row r="41" spans="1:25" ht="56.25" customHeight="1" x14ac:dyDescent="0.35">
      <c r="A41" s="97"/>
      <c r="B41" s="97"/>
      <c r="C41" s="97"/>
      <c r="D41" s="97"/>
      <c r="E41" s="97"/>
      <c r="F41" s="97"/>
      <c r="G41" s="97"/>
      <c r="H41" s="97"/>
      <c r="I41" s="97"/>
      <c r="J41" s="97"/>
      <c r="K41" s="97"/>
      <c r="L41" s="97"/>
      <c r="M41" s="97"/>
      <c r="N41" s="97"/>
      <c r="O41" s="97"/>
      <c r="P41" s="97"/>
      <c r="Q41" s="97"/>
      <c r="R41" s="97"/>
      <c r="S41" s="97"/>
      <c r="T41" s="97"/>
      <c r="U41" s="97"/>
      <c r="V41" s="97"/>
      <c r="W41" s="97"/>
      <c r="X41" s="97"/>
      <c r="Y41" s="97"/>
    </row>
    <row r="42" spans="1:25" ht="56.25" customHeight="1" x14ac:dyDescent="0.35">
      <c r="A42" s="97"/>
      <c r="B42" s="97"/>
      <c r="C42" s="97"/>
      <c r="D42" s="97"/>
      <c r="E42" s="97"/>
      <c r="F42" s="97"/>
      <c r="G42" s="97"/>
      <c r="H42" s="97"/>
      <c r="I42" s="97"/>
      <c r="J42" s="97"/>
      <c r="K42" s="97"/>
      <c r="L42" s="97"/>
      <c r="M42" s="97"/>
      <c r="N42" s="97"/>
      <c r="O42" s="97"/>
      <c r="P42" s="97"/>
      <c r="Q42" s="97"/>
      <c r="R42" s="97"/>
      <c r="S42" s="97"/>
      <c r="T42" s="97"/>
      <c r="U42" s="97"/>
      <c r="V42" s="97"/>
      <c r="W42" s="97"/>
      <c r="X42" s="97"/>
      <c r="Y42" s="97"/>
    </row>
    <row r="43" spans="1:25" ht="56.25" customHeight="1" x14ac:dyDescent="0.35">
      <c r="A43" s="97"/>
      <c r="B43" s="97"/>
      <c r="C43" s="97"/>
      <c r="D43" s="97"/>
      <c r="E43" s="97"/>
      <c r="F43" s="97"/>
      <c r="G43" s="97"/>
      <c r="H43" s="97"/>
      <c r="I43" s="97"/>
      <c r="J43" s="97"/>
      <c r="K43" s="97"/>
      <c r="L43" s="97"/>
      <c r="M43" s="97"/>
      <c r="N43" s="97"/>
      <c r="O43" s="97"/>
      <c r="P43" s="97"/>
      <c r="Q43" s="97"/>
      <c r="R43" s="97"/>
      <c r="S43" s="97"/>
      <c r="T43" s="97"/>
      <c r="U43" s="97"/>
      <c r="V43" s="97"/>
      <c r="W43" s="97"/>
      <c r="X43" s="97"/>
      <c r="Y43" s="97"/>
    </row>
    <row r="44" spans="1:25" ht="56.25" customHeight="1" x14ac:dyDescent="0.35">
      <c r="A44" s="97"/>
      <c r="B44" s="97"/>
      <c r="C44" s="97"/>
      <c r="D44" s="97"/>
      <c r="E44" s="97"/>
      <c r="F44" s="97"/>
      <c r="G44" s="97"/>
      <c r="H44" s="97"/>
      <c r="I44" s="97"/>
      <c r="J44" s="97"/>
      <c r="K44" s="97"/>
      <c r="L44" s="97"/>
      <c r="M44" s="97"/>
      <c r="N44" s="97"/>
      <c r="O44" s="97"/>
      <c r="P44" s="97"/>
      <c r="Q44" s="97"/>
      <c r="R44" s="97"/>
      <c r="S44" s="97"/>
      <c r="T44" s="97"/>
      <c r="U44" s="97"/>
      <c r="V44" s="97"/>
      <c r="W44" s="97"/>
      <c r="X44" s="97"/>
      <c r="Y44" s="97"/>
    </row>
    <row r="45" spans="1:25" ht="56.25" customHeight="1" x14ac:dyDescent="0.35">
      <c r="A45" s="97"/>
      <c r="B45" s="97"/>
      <c r="C45" s="97"/>
      <c r="D45" s="97"/>
      <c r="E45" s="97"/>
      <c r="F45" s="97"/>
      <c r="G45" s="97"/>
      <c r="H45" s="97"/>
      <c r="I45" s="97"/>
      <c r="J45" s="97"/>
      <c r="K45" s="97"/>
      <c r="L45" s="97"/>
      <c r="M45" s="97"/>
      <c r="N45" s="97"/>
      <c r="O45" s="97"/>
      <c r="P45" s="97"/>
      <c r="Q45" s="97"/>
      <c r="R45" s="97"/>
      <c r="S45" s="97"/>
      <c r="T45" s="97"/>
      <c r="U45" s="97"/>
      <c r="V45" s="97"/>
      <c r="W45" s="97"/>
      <c r="X45" s="97"/>
      <c r="Y45" s="97"/>
    </row>
    <row r="46" spans="1:25" ht="56.25" customHeight="1" x14ac:dyDescent="0.35">
      <c r="A46" s="97"/>
      <c r="B46" s="97"/>
      <c r="C46" s="97"/>
      <c r="D46" s="97"/>
      <c r="E46" s="97"/>
      <c r="F46" s="97"/>
      <c r="G46" s="97"/>
      <c r="H46" s="97"/>
      <c r="I46" s="97"/>
      <c r="J46" s="97"/>
      <c r="K46" s="97"/>
      <c r="L46" s="97"/>
      <c r="M46" s="97"/>
      <c r="N46" s="97"/>
      <c r="O46" s="97"/>
      <c r="P46" s="97"/>
      <c r="Q46" s="97"/>
      <c r="R46" s="97"/>
      <c r="S46" s="97"/>
      <c r="T46" s="97"/>
      <c r="U46" s="97"/>
      <c r="V46" s="97"/>
      <c r="W46" s="97"/>
      <c r="X46" s="97"/>
      <c r="Y46" s="97"/>
    </row>
    <row r="47" spans="1:25" ht="56.25" customHeight="1" x14ac:dyDescent="0.35">
      <c r="A47" s="97"/>
      <c r="B47" s="97"/>
      <c r="C47" s="97"/>
      <c r="D47" s="97"/>
      <c r="E47" s="97"/>
      <c r="F47" s="97"/>
      <c r="G47" s="97"/>
      <c r="H47" s="97"/>
      <c r="I47" s="97"/>
      <c r="J47" s="97"/>
      <c r="K47" s="97"/>
      <c r="L47" s="97"/>
      <c r="M47" s="97"/>
      <c r="N47" s="97"/>
      <c r="O47" s="97"/>
      <c r="P47" s="97"/>
      <c r="Q47" s="97"/>
      <c r="R47" s="97"/>
      <c r="S47" s="97"/>
      <c r="T47" s="97"/>
      <c r="U47" s="97"/>
      <c r="V47" s="97"/>
      <c r="W47" s="97"/>
      <c r="X47" s="97"/>
      <c r="Y47" s="97"/>
    </row>
    <row r="48" spans="1:25" x14ac:dyDescent="0.35">
      <c r="A48" s="97"/>
      <c r="B48" s="97"/>
      <c r="C48" s="97"/>
      <c r="D48" s="97"/>
      <c r="E48" s="97"/>
      <c r="F48" s="97"/>
      <c r="G48" s="97"/>
      <c r="H48" s="97"/>
      <c r="I48" s="97"/>
      <c r="J48" s="97"/>
      <c r="K48" s="97"/>
      <c r="L48" s="97"/>
      <c r="M48" s="97"/>
      <c r="N48" s="97"/>
      <c r="O48" s="97"/>
      <c r="P48" s="97"/>
      <c r="Q48" s="97"/>
      <c r="R48" s="97"/>
      <c r="S48" s="97"/>
      <c r="T48" s="97"/>
      <c r="U48" s="97"/>
      <c r="V48" s="97"/>
      <c r="W48" s="97"/>
      <c r="X48" s="97"/>
      <c r="Y48" s="97"/>
    </row>
    <row r="49" spans="1:25" x14ac:dyDescent="0.35">
      <c r="A49" s="97"/>
      <c r="B49" s="97"/>
      <c r="C49" s="97"/>
      <c r="D49" s="97"/>
      <c r="E49" s="97"/>
      <c r="F49" s="97"/>
      <c r="G49" s="97"/>
      <c r="H49" s="97"/>
      <c r="I49" s="97"/>
      <c r="J49" s="97"/>
      <c r="K49" s="97"/>
      <c r="L49" s="97"/>
      <c r="M49" s="97"/>
      <c r="N49" s="97"/>
      <c r="O49" s="97"/>
      <c r="P49" s="97"/>
      <c r="Q49" s="97"/>
      <c r="R49" s="97"/>
      <c r="S49" s="97"/>
      <c r="T49" s="97"/>
      <c r="U49" s="97"/>
      <c r="V49" s="97"/>
      <c r="W49" s="97"/>
      <c r="X49" s="97"/>
      <c r="Y49" s="97"/>
    </row>
    <row r="50" spans="1:25" x14ac:dyDescent="0.35">
      <c r="A50" s="97"/>
      <c r="B50" s="97"/>
      <c r="C50" s="97"/>
      <c r="D50" s="97"/>
      <c r="E50" s="97"/>
      <c r="F50" s="97"/>
      <c r="G50" s="97"/>
      <c r="H50" s="97"/>
      <c r="I50" s="97"/>
      <c r="J50" s="97"/>
      <c r="K50" s="97"/>
      <c r="L50" s="97"/>
      <c r="M50" s="97"/>
      <c r="N50" s="97"/>
      <c r="O50" s="97"/>
      <c r="P50" s="97"/>
      <c r="Q50" s="97"/>
      <c r="R50" s="97"/>
      <c r="S50" s="97"/>
      <c r="T50" s="97"/>
      <c r="U50" s="97"/>
      <c r="V50" s="97"/>
      <c r="W50" s="97"/>
      <c r="X50" s="97"/>
      <c r="Y50" s="97"/>
    </row>
    <row r="51" spans="1:25" x14ac:dyDescent="0.35">
      <c r="A51" s="97"/>
      <c r="B51" s="97"/>
      <c r="C51" s="97"/>
      <c r="D51" s="97"/>
      <c r="E51" s="97"/>
      <c r="F51" s="97"/>
      <c r="G51" s="97"/>
      <c r="H51" s="97"/>
      <c r="I51" s="97"/>
      <c r="J51" s="97"/>
      <c r="K51" s="97"/>
      <c r="L51" s="97"/>
      <c r="M51" s="97"/>
      <c r="N51" s="97"/>
      <c r="O51" s="97"/>
      <c r="P51" s="97"/>
      <c r="Q51" s="97"/>
      <c r="R51" s="97"/>
      <c r="S51" s="97"/>
      <c r="T51" s="97"/>
      <c r="U51" s="97"/>
      <c r="V51" s="97"/>
      <c r="W51" s="97"/>
      <c r="X51" s="97"/>
      <c r="Y51" s="97"/>
    </row>
  </sheetData>
  <sheetProtection sheet="1" objects="1" scenarios="1"/>
  <mergeCells count="18">
    <mergeCell ref="G2:G3"/>
    <mergeCell ref="H2:H3"/>
    <mergeCell ref="I2:I3"/>
    <mergeCell ref="I12:K12"/>
    <mergeCell ref="B2:E3"/>
    <mergeCell ref="B4:E4"/>
    <mergeCell ref="H5:K5"/>
    <mergeCell ref="I6:K6"/>
    <mergeCell ref="I7:K7"/>
    <mergeCell ref="I9:K9"/>
    <mergeCell ref="I10:K10"/>
    <mergeCell ref="I11:K11"/>
    <mergeCell ref="D29:D35"/>
    <mergeCell ref="C19:D28"/>
    <mergeCell ref="E15:E16"/>
    <mergeCell ref="F15:F16"/>
    <mergeCell ref="I8:K8"/>
    <mergeCell ref="I13:K13"/>
  </mergeCells>
  <dataValidations count="5">
    <dataValidation allowBlank="1" sqref="I9:K9 G2:G3 G29:G35 H14:K16" xr:uid="{942BB02B-37FD-4E4B-B21A-D66FD736395B}"/>
    <dataValidation allowBlank="1" showInputMessage="1" showErrorMessage="1" promptTitle="Add Other Type Description" prompt="Add other Type Description here." sqref="I10:I13" xr:uid="{6A4B96FF-3A5E-4CA5-9F1A-E56A934E5043}"/>
    <dataValidation allowBlank="1" showInputMessage="1" showErrorMessage="1" promptTitle="Add Other Type Name" prompt="If Type Name is not already listed, add Other Type Name(s) here." sqref="H10:H13" xr:uid="{2EDD9769-2383-4E12-A765-2D860946CAF3}"/>
    <dataValidation allowBlank="1" promptTitle="Other Material Types not listed" prompt="Type name of other material type(s) here, as needed." sqref="E36:F38" xr:uid="{DC3C28B1-2ACE-4A87-BD33-15A9305FCF0F}"/>
    <dataValidation type="whole" allowBlank="1" showInputMessage="1" showErrorMessage="1" errorTitle="Whole Numbers Only" error="Input whole numbers only, rounded to nearest ton." promptTitle="Input tons" prompt="Round to nearest ton" sqref="F19:F35" xr:uid="{F950E13D-2A2E-4EE8-AC7E-CD95313B74C5}">
      <formula1>1</formula1>
      <formula2>1000000</formula2>
    </dataValidation>
  </dataValidations>
  <hyperlinks>
    <hyperlink ref="H2:H3" location="'D.2. MSW Diverted'!D4" display="Previous Sheet" xr:uid="{45B3907D-ADEE-45B9-944B-FF2A5DF87F20}"/>
    <hyperlink ref="I2:I3" location="'D.4. MSW Mass Balance'!C4" display="Next Sheet" xr:uid="{9E08FAEF-D04B-4188-90A1-13AA176C2C9D}"/>
    <hyperlink ref="G2" location="INTRODUCTION!C3" display="Click for Table of Contents" xr:uid="{F04B5555-790D-4B8F-BA73-685CBB18030D}"/>
    <hyperlink ref="G2:G3" location="'INTRO and TABLE OF CONTENTS'!D15" display="Click for Table of Contents" xr:uid="{A69DB805-1F45-4493-89EB-ACAD851039C7}"/>
    <hyperlink ref="E37" location="'D.3. MSW Disposed'!C3" display="Click to Return to Top" xr:uid="{8524F172-1576-422B-97CC-ED0FC51679F9}"/>
  </hyperlink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Disposal Type" prompt="Select from list" xr:uid="{50652E33-4FB9-468A-81FB-38AE06D21FA8}">
          <x14:formula1>
            <xm:f>'Validation Lists'!$U$5:$U$7</xm:f>
          </x14:formula1>
          <xm:sqref>G19:G28</xm:sqref>
        </x14:dataValidation>
        <x14:dataValidation type="list" allowBlank="1" showInputMessage="1" showErrorMessage="1" xr:uid="{EB1C93A9-4E02-4B2B-B3D7-5914123E06E7}">
          <x14:formula1>
            <xm:f>'Validation Lists'!$G$5:$G$54</xm:f>
          </x14:formula1>
          <xm:sqref>J19:J35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547D9-57C0-4758-8AB4-54F6BBDB18B5}">
  <sheetPr>
    <tabColor theme="0" tint="-0.14999847407452621"/>
  </sheetPr>
  <dimension ref="A1:T37"/>
  <sheetViews>
    <sheetView workbookViewId="0">
      <selection activeCell="H7" sqref="H7"/>
    </sheetView>
  </sheetViews>
  <sheetFormatPr defaultRowHeight="14.5" x14ac:dyDescent="0.35"/>
  <cols>
    <col min="1" max="1" width="6.26953125" customWidth="1"/>
    <col min="2" max="2" width="3.81640625" customWidth="1"/>
    <col min="3" max="3" width="8.1796875" customWidth="1"/>
    <col min="4" max="4" width="98.54296875" customWidth="1"/>
    <col min="5" max="5" width="16" customWidth="1"/>
    <col min="6" max="6" width="6.1796875" customWidth="1"/>
    <col min="7" max="7" width="2.54296875" customWidth="1"/>
    <col min="8" max="8" width="29.54296875" customWidth="1"/>
    <col min="9" max="9" width="2.54296875" customWidth="1"/>
    <col min="11" max="16" width="24" customWidth="1"/>
  </cols>
  <sheetData>
    <row r="1" spans="1:20" ht="11.25" customHeight="1" thickBot="1" x14ac:dyDescent="0.4">
      <c r="A1" s="621"/>
      <c r="B1" s="621"/>
      <c r="C1" s="621"/>
      <c r="D1" s="621"/>
      <c r="E1" s="621"/>
      <c r="F1" s="621"/>
      <c r="G1" s="622"/>
      <c r="H1" s="622"/>
      <c r="I1" s="622"/>
      <c r="J1" s="621"/>
      <c r="K1" s="621"/>
      <c r="L1" s="621"/>
      <c r="M1" s="621"/>
      <c r="N1" s="621"/>
      <c r="O1" s="621"/>
      <c r="P1" s="621"/>
      <c r="Q1" s="621"/>
      <c r="R1" s="621"/>
      <c r="S1" s="621"/>
      <c r="T1" s="621"/>
    </row>
    <row r="2" spans="1:20" ht="5.25" customHeight="1" thickTop="1" x14ac:dyDescent="0.35">
      <c r="A2" s="621"/>
      <c r="B2" s="436"/>
      <c r="C2" s="422"/>
      <c r="D2" s="422"/>
      <c r="E2" s="422"/>
      <c r="F2" s="422"/>
      <c r="G2" s="436"/>
      <c r="H2" s="128"/>
      <c r="I2" s="129"/>
      <c r="J2" s="621"/>
      <c r="K2" s="621"/>
      <c r="L2" s="621"/>
      <c r="M2" s="621"/>
      <c r="N2" s="621"/>
      <c r="O2" s="621"/>
      <c r="P2" s="621"/>
      <c r="Q2" s="621"/>
      <c r="R2" s="621"/>
      <c r="S2" s="621"/>
      <c r="T2" s="621"/>
    </row>
    <row r="3" spans="1:20" ht="21" customHeight="1" thickBot="1" x14ac:dyDescent="0.4">
      <c r="A3" s="621"/>
      <c r="B3" s="1192" t="s">
        <v>274</v>
      </c>
      <c r="C3" s="1193"/>
      <c r="D3" s="1193"/>
      <c r="E3" s="1193"/>
      <c r="F3" s="1194"/>
      <c r="G3" s="429"/>
      <c r="H3" s="97"/>
      <c r="I3" s="104"/>
      <c r="J3" s="621"/>
      <c r="K3" s="621"/>
      <c r="L3" s="621"/>
      <c r="M3" s="621"/>
      <c r="N3" s="621"/>
      <c r="O3" s="621"/>
      <c r="P3" s="621"/>
      <c r="Q3" s="621"/>
      <c r="R3" s="621"/>
      <c r="S3" s="621"/>
      <c r="T3" s="621"/>
    </row>
    <row r="4" spans="1:20" ht="19.5" thickTop="1" thickBot="1" x14ac:dyDescent="0.4">
      <c r="A4" s="621"/>
      <c r="B4" s="1280" t="s">
        <v>275</v>
      </c>
      <c r="C4" s="1281"/>
      <c r="D4" s="1281"/>
      <c r="E4" s="1281"/>
      <c r="F4" s="1282"/>
      <c r="G4" s="429"/>
      <c r="H4" s="127" t="s">
        <v>228</v>
      </c>
      <c r="I4" s="104"/>
      <c r="J4" s="621"/>
      <c r="K4" s="621"/>
      <c r="L4" s="621"/>
      <c r="M4" s="621"/>
      <c r="N4" s="621"/>
      <c r="O4" s="621"/>
      <c r="P4" s="621"/>
      <c r="Q4" s="621"/>
      <c r="R4" s="621"/>
      <c r="S4" s="621"/>
      <c r="T4" s="621"/>
    </row>
    <row r="5" spans="1:20" ht="21" customHeight="1" thickTop="1" thickBot="1" x14ac:dyDescent="0.4">
      <c r="A5" s="621"/>
      <c r="B5" s="429"/>
      <c r="C5" s="122"/>
      <c r="D5" s="423"/>
      <c r="E5" s="423"/>
      <c r="F5" s="423"/>
      <c r="G5" s="429"/>
      <c r="H5" s="632" t="s">
        <v>12</v>
      </c>
      <c r="I5" s="104"/>
      <c r="J5" s="621"/>
      <c r="K5" s="621"/>
      <c r="L5" s="621"/>
      <c r="M5" s="621"/>
      <c r="N5" s="621"/>
      <c r="O5" s="621"/>
      <c r="P5" s="621"/>
      <c r="Q5" s="621"/>
      <c r="R5" s="621"/>
      <c r="S5" s="621"/>
      <c r="T5" s="621"/>
    </row>
    <row r="6" spans="1:20" ht="21" customHeight="1" thickBot="1" x14ac:dyDescent="0.4">
      <c r="A6" s="621"/>
      <c r="B6" s="429"/>
      <c r="C6" s="97"/>
      <c r="D6" s="490"/>
      <c r="E6" s="490"/>
      <c r="F6" s="30"/>
      <c r="G6" s="125"/>
      <c r="H6" s="630" t="s">
        <v>93</v>
      </c>
      <c r="I6" s="104"/>
      <c r="J6" s="621"/>
      <c r="K6" s="621"/>
      <c r="L6" s="621"/>
      <c r="M6" s="621"/>
      <c r="N6" s="621"/>
      <c r="O6" s="621"/>
      <c r="P6" s="621"/>
      <c r="Q6" s="621"/>
      <c r="R6" s="621"/>
      <c r="S6" s="621"/>
      <c r="T6" s="621"/>
    </row>
    <row r="7" spans="1:20" ht="21" customHeight="1" thickBot="1" x14ac:dyDescent="0.4">
      <c r="A7" s="621"/>
      <c r="B7" s="429"/>
      <c r="C7" s="97"/>
      <c r="D7" s="490"/>
      <c r="E7" s="490"/>
      <c r="F7" s="30"/>
      <c r="G7" s="125"/>
      <c r="H7" s="631" t="s">
        <v>58</v>
      </c>
      <c r="I7" s="104"/>
      <c r="J7" s="621"/>
      <c r="K7" s="621"/>
      <c r="L7" s="621"/>
      <c r="M7" s="621"/>
      <c r="N7" s="621"/>
      <c r="O7" s="621"/>
      <c r="P7" s="621"/>
      <c r="Q7" s="621"/>
      <c r="R7" s="621"/>
      <c r="S7" s="621"/>
      <c r="T7" s="621"/>
    </row>
    <row r="8" spans="1:20" ht="20.25" customHeight="1" thickTop="1" thickBot="1" x14ac:dyDescent="0.4">
      <c r="A8" s="621"/>
      <c r="B8" s="429"/>
      <c r="C8" s="97"/>
      <c r="D8" s="518"/>
      <c r="E8" s="518"/>
      <c r="F8" s="423"/>
      <c r="G8" s="429"/>
      <c r="H8" s="126"/>
      <c r="I8" s="104"/>
      <c r="J8" s="621"/>
      <c r="K8" s="621"/>
      <c r="L8" s="621"/>
      <c r="M8" s="621"/>
      <c r="N8" s="621"/>
      <c r="O8" s="621"/>
      <c r="P8" s="621"/>
      <c r="Q8" s="621"/>
      <c r="R8" s="621"/>
      <c r="S8" s="621"/>
      <c r="T8" s="621"/>
    </row>
    <row r="9" spans="1:20" ht="16.5" customHeight="1" thickTop="1" x14ac:dyDescent="0.35">
      <c r="A9" s="621"/>
      <c r="B9" s="589"/>
      <c r="C9" s="626"/>
      <c r="D9" s="594"/>
      <c r="E9" s="594"/>
      <c r="F9" s="594"/>
      <c r="G9" s="589"/>
      <c r="H9" s="594"/>
      <c r="I9" s="594"/>
      <c r="J9" s="621"/>
      <c r="K9" s="621"/>
      <c r="L9" s="621"/>
      <c r="M9" s="621"/>
      <c r="N9" s="621"/>
      <c r="O9" s="621"/>
      <c r="P9" s="621"/>
      <c r="Q9" s="621"/>
      <c r="R9" s="621"/>
      <c r="S9" s="621"/>
      <c r="T9" s="621"/>
    </row>
    <row r="10" spans="1:20" ht="30" customHeight="1" x14ac:dyDescent="0.35">
      <c r="A10" s="621"/>
      <c r="B10" s="624"/>
      <c r="C10" s="376" t="s">
        <v>229</v>
      </c>
      <c r="D10" s="377" t="s">
        <v>156</v>
      </c>
      <c r="E10" s="378" t="s">
        <v>230</v>
      </c>
      <c r="F10" s="621"/>
      <c r="G10" s="624"/>
      <c r="H10" s="621"/>
      <c r="I10" s="621"/>
      <c r="J10" s="621"/>
      <c r="K10" s="621"/>
      <c r="L10" s="621"/>
      <c r="M10" s="621"/>
      <c r="N10" s="621"/>
      <c r="O10" s="621"/>
      <c r="P10" s="621"/>
      <c r="Q10" s="621"/>
      <c r="R10" s="621"/>
      <c r="S10" s="621"/>
      <c r="T10" s="621"/>
    </row>
    <row r="11" spans="1:20" s="96" customFormat="1" ht="20.25" customHeight="1" x14ac:dyDescent="0.35">
      <c r="A11" s="623"/>
      <c r="B11" s="625"/>
      <c r="C11" s="379">
        <v>1</v>
      </c>
      <c r="D11" s="380" t="s">
        <v>276</v>
      </c>
      <c r="E11" s="381">
        <f>SUM(MSW_Materials_Accepted[TOTAL])+SUM(Other_MSW_Materials_Accepted[TOTAL])</f>
        <v>0</v>
      </c>
      <c r="F11" s="623"/>
      <c r="G11" s="625"/>
      <c r="H11" s="623"/>
      <c r="I11" s="623"/>
      <c r="J11" s="623"/>
      <c r="K11" s="623"/>
      <c r="L11" s="623"/>
      <c r="M11" s="623"/>
      <c r="N11" s="623"/>
      <c r="O11" s="623"/>
      <c r="P11" s="623"/>
      <c r="Q11" s="623"/>
      <c r="R11" s="623"/>
      <c r="S11" s="623"/>
      <c r="T11" s="623"/>
    </row>
    <row r="12" spans="1:20" s="96" customFormat="1" ht="20.25" customHeight="1" x14ac:dyDescent="0.35">
      <c r="A12" s="623"/>
      <c r="B12" s="625"/>
      <c r="C12" s="379">
        <v>2</v>
      </c>
      <c r="D12" s="380" t="s">
        <v>277</v>
      </c>
      <c r="E12" s="382">
        <f>SUM(MSW_Materials_Diverted[Tons])</f>
        <v>0</v>
      </c>
      <c r="F12" s="623"/>
      <c r="G12" s="625"/>
      <c r="H12" s="623"/>
      <c r="I12" s="623"/>
      <c r="J12" s="623"/>
      <c r="K12" s="623"/>
      <c r="L12" s="623"/>
      <c r="M12" s="623"/>
      <c r="N12" s="623"/>
      <c r="O12" s="623"/>
      <c r="P12" s="623"/>
      <c r="Q12" s="623"/>
      <c r="R12" s="623"/>
      <c r="S12" s="623"/>
      <c r="T12" s="623"/>
    </row>
    <row r="13" spans="1:20" s="96" customFormat="1" ht="20.25" customHeight="1" x14ac:dyDescent="0.35">
      <c r="A13" s="623"/>
      <c r="B13" s="625"/>
      <c r="C13" s="379">
        <v>3</v>
      </c>
      <c r="D13" s="380" t="s">
        <v>278</v>
      </c>
      <c r="E13" s="382">
        <f>SUM(MSW_Materials_Disposed[Tons])</f>
        <v>0</v>
      </c>
      <c r="F13" s="623"/>
      <c r="G13" s="625"/>
      <c r="H13" s="623"/>
      <c r="I13" s="623"/>
      <c r="J13" s="623"/>
      <c r="K13" s="623"/>
      <c r="L13" s="623"/>
      <c r="M13" s="623"/>
      <c r="N13" s="623"/>
      <c r="O13" s="623"/>
      <c r="P13" s="623"/>
      <c r="Q13" s="623"/>
      <c r="R13" s="623"/>
      <c r="S13" s="623"/>
      <c r="T13" s="623"/>
    </row>
    <row r="14" spans="1:20" s="96" customFormat="1" ht="20.25" customHeight="1" x14ac:dyDescent="0.35">
      <c r="A14" s="623"/>
      <c r="B14" s="625"/>
      <c r="C14" s="379">
        <v>4</v>
      </c>
      <c r="D14" s="380" t="s">
        <v>279</v>
      </c>
      <c r="E14" s="382">
        <f>SUM(E12:E13)</f>
        <v>0</v>
      </c>
      <c r="F14" s="623"/>
      <c r="G14" s="625"/>
      <c r="H14" s="623"/>
      <c r="I14" s="623"/>
      <c r="J14" s="623"/>
      <c r="K14" s="623"/>
      <c r="L14" s="623"/>
      <c r="M14" s="623"/>
      <c r="N14" s="623"/>
      <c r="O14" s="623"/>
      <c r="P14" s="623"/>
      <c r="Q14" s="623"/>
      <c r="R14" s="623"/>
      <c r="S14" s="623"/>
      <c r="T14" s="623"/>
    </row>
    <row r="15" spans="1:20" s="96" customFormat="1" ht="20.25" customHeight="1" x14ac:dyDescent="0.35">
      <c r="A15" s="623"/>
      <c r="B15" s="625"/>
      <c r="C15" s="379">
        <v>5</v>
      </c>
      <c r="D15" s="380" t="s">
        <v>280</v>
      </c>
      <c r="E15" s="382">
        <f>E14-E11</f>
        <v>0</v>
      </c>
      <c r="F15" s="623"/>
      <c r="G15" s="625"/>
      <c r="H15" s="623"/>
      <c r="I15" s="623"/>
      <c r="J15" s="623"/>
      <c r="K15" s="623"/>
      <c r="L15" s="623"/>
      <c r="M15" s="623"/>
      <c r="N15" s="623"/>
      <c r="O15" s="623"/>
      <c r="P15" s="623"/>
      <c r="Q15" s="623"/>
      <c r="R15" s="623"/>
      <c r="S15" s="623"/>
      <c r="T15" s="623"/>
    </row>
    <row r="16" spans="1:20" s="96" customFormat="1" ht="20.25" customHeight="1" x14ac:dyDescent="0.35">
      <c r="A16" s="623"/>
      <c r="B16" s="625"/>
      <c r="C16" s="383">
        <v>6</v>
      </c>
      <c r="D16" s="384" t="s">
        <v>281</v>
      </c>
      <c r="E16" s="385" t="str">
        <f>IFERROR(E15/E11,"n/a")</f>
        <v>n/a</v>
      </c>
      <c r="F16" s="623"/>
      <c r="G16" s="625"/>
      <c r="H16" s="623"/>
      <c r="I16" s="623"/>
      <c r="J16" s="623"/>
      <c r="K16" s="623"/>
      <c r="L16" s="623"/>
      <c r="M16" s="623"/>
      <c r="N16" s="623"/>
      <c r="O16" s="623"/>
      <c r="P16" s="623"/>
      <c r="Q16" s="623"/>
      <c r="R16" s="623"/>
      <c r="S16" s="623"/>
      <c r="T16" s="623"/>
    </row>
    <row r="17" spans="1:20" ht="21" customHeight="1" x14ac:dyDescent="0.35">
      <c r="A17" s="621"/>
      <c r="B17" s="585"/>
      <c r="C17" s="627" t="s">
        <v>238</v>
      </c>
      <c r="D17" s="560"/>
      <c r="E17" s="560"/>
      <c r="F17" s="560"/>
      <c r="G17" s="585"/>
      <c r="H17" s="621"/>
      <c r="I17" s="621"/>
      <c r="J17" s="621"/>
      <c r="K17" s="621"/>
      <c r="L17" s="621"/>
      <c r="M17" s="621"/>
      <c r="N17" s="621"/>
      <c r="O17" s="621"/>
      <c r="P17" s="621"/>
      <c r="Q17" s="621"/>
      <c r="R17" s="621"/>
      <c r="S17" s="621"/>
      <c r="T17" s="621"/>
    </row>
    <row r="18" spans="1:20" x14ac:dyDescent="0.35">
      <c r="A18" s="621"/>
      <c r="B18" s="585"/>
      <c r="C18" s="1198"/>
      <c r="D18" s="1199"/>
      <c r="E18" s="1200"/>
      <c r="F18" s="560"/>
      <c r="G18" s="585"/>
      <c r="H18" s="621"/>
      <c r="I18" s="621"/>
      <c r="J18" s="621"/>
      <c r="K18" s="621"/>
      <c r="L18" s="621"/>
      <c r="M18" s="621"/>
      <c r="N18" s="621"/>
      <c r="O18" s="621"/>
      <c r="P18" s="621"/>
      <c r="Q18" s="621"/>
      <c r="R18" s="621"/>
      <c r="S18" s="621"/>
      <c r="T18" s="621"/>
    </row>
    <row r="19" spans="1:20" x14ac:dyDescent="0.35">
      <c r="A19" s="621"/>
      <c r="B19" s="585"/>
      <c r="C19" s="1201"/>
      <c r="D19" s="1202"/>
      <c r="E19" s="1203"/>
      <c r="F19" s="560"/>
      <c r="G19" s="585"/>
      <c r="H19" s="621"/>
      <c r="I19" s="621"/>
      <c r="J19" s="621"/>
      <c r="K19" s="621"/>
      <c r="L19" s="621"/>
      <c r="M19" s="621"/>
      <c r="N19" s="621"/>
      <c r="O19" s="621"/>
      <c r="P19" s="621"/>
      <c r="Q19" s="621"/>
      <c r="R19" s="621"/>
      <c r="S19" s="621"/>
      <c r="T19" s="621"/>
    </row>
    <row r="20" spans="1:20" x14ac:dyDescent="0.35">
      <c r="A20" s="621"/>
      <c r="B20" s="585"/>
      <c r="C20" s="1204"/>
      <c r="D20" s="1205"/>
      <c r="E20" s="1206"/>
      <c r="F20" s="560"/>
      <c r="G20" s="585"/>
      <c r="H20" s="621"/>
      <c r="I20" s="621"/>
      <c r="J20" s="621"/>
      <c r="K20" s="621"/>
      <c r="L20" s="621"/>
      <c r="M20" s="621"/>
      <c r="N20" s="621"/>
      <c r="O20" s="621"/>
      <c r="P20" s="621"/>
      <c r="Q20" s="621"/>
      <c r="R20" s="621"/>
      <c r="S20" s="621"/>
      <c r="T20" s="621"/>
    </row>
    <row r="21" spans="1:20" ht="15" thickBot="1" x14ac:dyDescent="0.4">
      <c r="A21" s="621"/>
      <c r="B21" s="574"/>
      <c r="C21" s="575"/>
      <c r="D21" s="575"/>
      <c r="E21" s="575"/>
      <c r="F21" s="575"/>
      <c r="G21" s="585"/>
      <c r="H21" s="621"/>
      <c r="I21" s="621"/>
      <c r="J21" s="621"/>
      <c r="K21" s="621"/>
      <c r="L21" s="621"/>
      <c r="M21" s="621"/>
      <c r="N21" s="621"/>
      <c r="O21" s="621"/>
      <c r="P21" s="621"/>
      <c r="Q21" s="621"/>
      <c r="R21" s="621"/>
      <c r="S21" s="621"/>
      <c r="T21" s="621"/>
    </row>
    <row r="22" spans="1:20" ht="15" thickTop="1" x14ac:dyDescent="0.35">
      <c r="A22" s="621"/>
      <c r="B22" s="621"/>
      <c r="C22" s="621"/>
      <c r="D22" s="621"/>
      <c r="E22" s="621"/>
      <c r="F22" s="621"/>
      <c r="G22" s="621"/>
      <c r="H22" s="621"/>
      <c r="I22" s="621"/>
      <c r="J22" s="621"/>
      <c r="K22" s="621"/>
      <c r="L22" s="621"/>
      <c r="M22" s="621"/>
      <c r="N22" s="621"/>
      <c r="O22" s="621"/>
      <c r="P22" s="621"/>
      <c r="Q22" s="621"/>
      <c r="R22" s="621"/>
      <c r="S22" s="621"/>
      <c r="T22" s="621"/>
    </row>
    <row r="23" spans="1:20" ht="39" customHeight="1" x14ac:dyDescent="0.35">
      <c r="A23" s="621"/>
      <c r="B23" s="621"/>
      <c r="C23" s="621"/>
      <c r="D23" s="621"/>
      <c r="E23" s="621"/>
      <c r="F23" s="621"/>
      <c r="G23" s="621"/>
      <c r="H23" s="621"/>
      <c r="I23" s="621"/>
      <c r="J23" s="621"/>
      <c r="K23" s="621"/>
      <c r="L23" s="621"/>
      <c r="M23" s="621"/>
      <c r="N23" s="621"/>
      <c r="O23" s="621"/>
      <c r="P23" s="621"/>
      <c r="Q23" s="621"/>
      <c r="R23" s="621"/>
      <c r="S23" s="621"/>
      <c r="T23" s="621"/>
    </row>
    <row r="24" spans="1:20" ht="39" customHeight="1" x14ac:dyDescent="0.35">
      <c r="A24" s="621"/>
      <c r="B24" s="621"/>
      <c r="C24" s="621"/>
      <c r="D24" s="621"/>
      <c r="E24" s="621"/>
      <c r="F24" s="621"/>
      <c r="G24" s="621"/>
      <c r="H24" s="621"/>
      <c r="I24" s="621"/>
      <c r="J24" s="621"/>
      <c r="K24" s="621"/>
      <c r="L24" s="621"/>
      <c r="M24" s="621"/>
      <c r="N24" s="621"/>
      <c r="O24" s="621"/>
      <c r="P24" s="621"/>
      <c r="Q24" s="621"/>
      <c r="R24" s="621"/>
      <c r="S24" s="621"/>
      <c r="T24" s="621"/>
    </row>
    <row r="25" spans="1:20" ht="39" customHeight="1" x14ac:dyDescent="0.35">
      <c r="A25" s="621"/>
      <c r="B25" s="621"/>
      <c r="C25" s="621"/>
      <c r="D25" s="621"/>
      <c r="E25" s="621"/>
      <c r="F25" s="621"/>
      <c r="G25" s="621"/>
      <c r="H25" s="621"/>
      <c r="I25" s="621"/>
      <c r="J25" s="621"/>
      <c r="K25" s="621"/>
      <c r="L25" s="621"/>
      <c r="M25" s="621"/>
      <c r="N25" s="621"/>
      <c r="O25" s="621"/>
      <c r="P25" s="621"/>
      <c r="Q25" s="621"/>
      <c r="R25" s="621"/>
      <c r="S25" s="621"/>
      <c r="T25" s="621"/>
    </row>
    <row r="26" spans="1:20" ht="39" customHeight="1" x14ac:dyDescent="0.35">
      <c r="A26" s="621"/>
      <c r="B26" s="621"/>
      <c r="C26" s="621"/>
      <c r="D26" s="621"/>
      <c r="E26" s="621"/>
      <c r="F26" s="621"/>
      <c r="G26" s="621"/>
      <c r="H26" s="621"/>
      <c r="I26" s="621"/>
      <c r="J26" s="621"/>
      <c r="K26" s="621"/>
      <c r="L26" s="621"/>
      <c r="M26" s="621"/>
      <c r="N26" s="621"/>
      <c r="O26" s="621"/>
      <c r="P26" s="621"/>
      <c r="Q26" s="621"/>
      <c r="R26" s="621"/>
      <c r="S26" s="621"/>
      <c r="T26" s="621"/>
    </row>
    <row r="27" spans="1:20" ht="39" customHeight="1" x14ac:dyDescent="0.35">
      <c r="A27" s="621"/>
      <c r="B27" s="621"/>
      <c r="C27" s="621"/>
      <c r="D27" s="621"/>
      <c r="E27" s="621"/>
      <c r="F27" s="621"/>
      <c r="G27" s="621"/>
      <c r="H27" s="621"/>
      <c r="I27" s="621"/>
      <c r="J27" s="621"/>
      <c r="K27" s="621"/>
      <c r="L27" s="621"/>
      <c r="M27" s="621"/>
      <c r="N27" s="621"/>
      <c r="O27" s="621"/>
      <c r="P27" s="621"/>
      <c r="Q27" s="621"/>
      <c r="R27" s="621"/>
      <c r="S27" s="621"/>
      <c r="T27" s="621"/>
    </row>
    <row r="28" spans="1:20" ht="39" customHeight="1" x14ac:dyDescent="0.35">
      <c r="A28" s="621"/>
      <c r="B28" s="621"/>
      <c r="C28" s="621"/>
      <c r="D28" s="621"/>
      <c r="E28" s="621"/>
      <c r="F28" s="621"/>
      <c r="G28" s="621"/>
      <c r="H28" s="621"/>
      <c r="I28" s="621"/>
      <c r="J28" s="621"/>
      <c r="K28" s="621"/>
      <c r="L28" s="621"/>
      <c r="M28" s="621"/>
      <c r="N28" s="621"/>
      <c r="O28" s="621"/>
      <c r="P28" s="621"/>
      <c r="Q28" s="621"/>
      <c r="R28" s="621"/>
      <c r="S28" s="621"/>
      <c r="T28" s="621"/>
    </row>
    <row r="29" spans="1:20" ht="39" customHeight="1" x14ac:dyDescent="0.35">
      <c r="A29" s="621"/>
      <c r="B29" s="621"/>
      <c r="C29" s="621"/>
      <c r="D29" s="621"/>
      <c r="E29" s="621"/>
      <c r="F29" s="621"/>
      <c r="G29" s="621"/>
      <c r="H29" s="621"/>
      <c r="I29" s="621"/>
      <c r="J29" s="621"/>
      <c r="K29" s="621"/>
      <c r="L29" s="621"/>
      <c r="M29" s="621"/>
      <c r="N29" s="621"/>
      <c r="O29" s="621"/>
      <c r="P29" s="621"/>
      <c r="Q29" s="621"/>
      <c r="R29" s="621"/>
      <c r="S29" s="621"/>
      <c r="T29" s="621"/>
    </row>
    <row r="30" spans="1:20" ht="39" customHeight="1" x14ac:dyDescent="0.35">
      <c r="A30" s="621"/>
      <c r="B30" s="621"/>
      <c r="C30" s="621"/>
      <c r="D30" s="621"/>
      <c r="E30" s="621"/>
      <c r="F30" s="621"/>
      <c r="G30" s="621"/>
      <c r="H30" s="621"/>
      <c r="I30" s="621"/>
      <c r="J30" s="621"/>
      <c r="K30" s="621"/>
      <c r="L30" s="621"/>
      <c r="M30" s="621"/>
      <c r="N30" s="621"/>
      <c r="O30" s="621"/>
      <c r="P30" s="621"/>
      <c r="Q30" s="621"/>
      <c r="R30" s="621"/>
      <c r="S30" s="621"/>
      <c r="T30" s="621"/>
    </row>
    <row r="31" spans="1:20" ht="39" customHeight="1" x14ac:dyDescent="0.35">
      <c r="A31" s="621"/>
      <c r="B31" s="621"/>
      <c r="C31" s="621"/>
      <c r="D31" s="621"/>
      <c r="E31" s="621"/>
      <c r="F31" s="621"/>
      <c r="G31" s="621"/>
      <c r="H31" s="621"/>
      <c r="I31" s="621"/>
      <c r="J31" s="621"/>
      <c r="K31" s="621"/>
      <c r="L31" s="621"/>
      <c r="M31" s="621"/>
      <c r="N31" s="621"/>
      <c r="O31" s="621"/>
      <c r="P31" s="621"/>
      <c r="Q31" s="621"/>
      <c r="R31" s="621"/>
      <c r="S31" s="621"/>
      <c r="T31" s="621"/>
    </row>
    <row r="32" spans="1:20" x14ac:dyDescent="0.35">
      <c r="A32" s="621"/>
      <c r="B32" s="621"/>
      <c r="C32" s="621"/>
      <c r="D32" s="621"/>
      <c r="E32" s="621"/>
      <c r="F32" s="621"/>
      <c r="G32" s="621"/>
      <c r="H32" s="621"/>
      <c r="I32" s="621"/>
      <c r="J32" s="621"/>
      <c r="K32" s="621"/>
      <c r="L32" s="621"/>
      <c r="M32" s="621"/>
      <c r="N32" s="621"/>
      <c r="O32" s="621"/>
      <c r="P32" s="621"/>
      <c r="Q32" s="621"/>
      <c r="R32" s="621"/>
      <c r="S32" s="621"/>
      <c r="T32" s="621"/>
    </row>
    <row r="33" spans="1:20" x14ac:dyDescent="0.35">
      <c r="A33" s="621"/>
      <c r="B33" s="621"/>
      <c r="C33" s="621"/>
      <c r="D33" s="621"/>
      <c r="E33" s="621"/>
      <c r="F33" s="621"/>
      <c r="G33" s="621"/>
      <c r="H33" s="621"/>
      <c r="I33" s="621"/>
      <c r="J33" s="621"/>
      <c r="K33" s="621"/>
      <c r="L33" s="621"/>
      <c r="M33" s="621"/>
      <c r="N33" s="621"/>
      <c r="O33" s="621"/>
      <c r="P33" s="621"/>
      <c r="Q33" s="621"/>
      <c r="R33" s="621"/>
      <c r="S33" s="621"/>
      <c r="T33" s="621"/>
    </row>
    <row r="34" spans="1:20" x14ac:dyDescent="0.35">
      <c r="A34" s="621"/>
      <c r="B34" s="621"/>
      <c r="C34" s="621"/>
      <c r="D34" s="621"/>
      <c r="E34" s="621"/>
      <c r="F34" s="621"/>
      <c r="G34" s="621"/>
      <c r="H34" s="621"/>
      <c r="I34" s="621"/>
      <c r="J34" s="621"/>
      <c r="K34" s="621"/>
      <c r="L34" s="621"/>
      <c r="M34" s="621"/>
      <c r="N34" s="621"/>
      <c r="O34" s="621"/>
      <c r="P34" s="621"/>
      <c r="Q34" s="621"/>
      <c r="R34" s="621"/>
      <c r="S34" s="621"/>
      <c r="T34" s="621"/>
    </row>
    <row r="35" spans="1:20" x14ac:dyDescent="0.35">
      <c r="A35" s="621"/>
      <c r="B35" s="621"/>
      <c r="C35" s="621"/>
      <c r="D35" s="621"/>
      <c r="E35" s="621"/>
      <c r="F35" s="621"/>
      <c r="G35" s="621"/>
      <c r="H35" s="621"/>
      <c r="I35" s="621"/>
      <c r="J35" s="621"/>
      <c r="K35" s="621"/>
      <c r="L35" s="621"/>
      <c r="M35" s="621"/>
      <c r="N35" s="621"/>
      <c r="O35" s="621"/>
      <c r="P35" s="621"/>
      <c r="Q35" s="621"/>
      <c r="R35" s="621"/>
      <c r="S35" s="621"/>
      <c r="T35" s="621"/>
    </row>
    <row r="36" spans="1:20" x14ac:dyDescent="0.35">
      <c r="A36" s="97"/>
      <c r="B36" s="97"/>
      <c r="C36" s="97"/>
      <c r="D36" s="97"/>
      <c r="E36" s="97"/>
      <c r="F36" s="97"/>
      <c r="G36" s="97"/>
      <c r="H36" s="97"/>
      <c r="I36" s="97"/>
      <c r="J36" s="97"/>
      <c r="K36" s="97"/>
      <c r="L36" s="97"/>
      <c r="M36" s="97"/>
      <c r="N36" s="97"/>
      <c r="O36" s="97"/>
      <c r="P36" s="97"/>
      <c r="Q36" s="97"/>
      <c r="R36" s="97"/>
      <c r="S36" s="97"/>
      <c r="T36" s="97"/>
    </row>
    <row r="37" spans="1:20" x14ac:dyDescent="0.35">
      <c r="A37" s="97"/>
      <c r="B37" s="97"/>
      <c r="C37" s="97"/>
      <c r="D37" s="97"/>
      <c r="E37" s="97"/>
      <c r="F37" s="97"/>
      <c r="G37" s="97"/>
      <c r="H37" s="97"/>
      <c r="I37" s="97"/>
      <c r="J37" s="97"/>
      <c r="K37" s="97"/>
      <c r="L37" s="97"/>
      <c r="M37" s="97"/>
      <c r="N37" s="97"/>
      <c r="O37" s="97"/>
      <c r="P37" s="97"/>
      <c r="Q37" s="97"/>
      <c r="R37" s="97"/>
      <c r="S37" s="97"/>
      <c r="T37" s="97"/>
    </row>
  </sheetData>
  <sheetProtection sheet="1" objects="1" scenarios="1"/>
  <mergeCells count="3">
    <mergeCell ref="B3:F3"/>
    <mergeCell ref="B4:F4"/>
    <mergeCell ref="C18:E20"/>
  </mergeCells>
  <dataValidations count="1">
    <dataValidation allowBlank="1" showInputMessage="1" promptTitle="Type Explanation Here" prompt="If mass balance exceeds +/- 1%, type discrepancy explanation here." sqref="C18:E20" xr:uid="{034C5F4F-9C68-4387-B033-9C9FD55BDC46}"/>
  </dataValidations>
  <hyperlinks>
    <hyperlink ref="H6" location="'D.3. MSW Disposed'!D4" display="Previous Sheet" xr:uid="{E4E1E314-1234-40F0-81AD-664706F3C209}"/>
    <hyperlink ref="H7" location="'E. Combined Mass Balance'!C4" display="Next Sheet" xr:uid="{FF935A5B-692F-4E48-85DB-6482B8377DEE}"/>
    <hyperlink ref="H5" location="'INTRO and TABLE OF CONTENTS'!D15" display="Table of Contents" xr:uid="{CABC819C-50FC-4A55-8C59-5C6B483EB786}"/>
  </hyperlink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D1D7-1F7D-43EA-8B4D-F1CA02CAD37C}">
  <sheetPr>
    <tabColor theme="0" tint="-0.499984740745262"/>
  </sheetPr>
  <dimension ref="A1:S32"/>
  <sheetViews>
    <sheetView workbookViewId="0">
      <selection activeCell="H7" sqref="H7"/>
    </sheetView>
  </sheetViews>
  <sheetFormatPr defaultRowHeight="14.5" x14ac:dyDescent="0.35"/>
  <cols>
    <col min="1" max="1" width="6.453125" customWidth="1"/>
    <col min="2" max="2" width="1.54296875" customWidth="1"/>
    <col min="3" max="3" width="7.1796875" customWidth="1"/>
    <col min="4" max="4" width="97.1796875" customWidth="1"/>
    <col min="5" max="5" width="14" customWidth="1"/>
    <col min="6" max="7" width="2.1796875" customWidth="1"/>
    <col min="8" max="8" width="26.81640625" customWidth="1"/>
    <col min="9" max="9" width="2.1796875" customWidth="1"/>
    <col min="12" max="18" width="39.26953125" customWidth="1"/>
  </cols>
  <sheetData>
    <row r="1" spans="1:19" ht="7.5" customHeight="1" thickBot="1" x14ac:dyDescent="0.4">
      <c r="A1" s="621"/>
      <c r="B1" s="621"/>
      <c r="C1" s="621"/>
      <c r="D1" s="621"/>
      <c r="E1" s="621"/>
      <c r="F1" s="621"/>
      <c r="G1" s="622"/>
      <c r="H1" s="622"/>
      <c r="I1" s="622"/>
      <c r="J1" s="621"/>
      <c r="K1" s="621"/>
      <c r="L1" s="621"/>
      <c r="M1" s="621"/>
      <c r="N1" s="621"/>
      <c r="O1" s="621"/>
      <c r="P1" s="97"/>
      <c r="Q1" s="97"/>
      <c r="R1" s="97"/>
      <c r="S1" s="97"/>
    </row>
    <row r="2" spans="1:19" ht="5.25" customHeight="1" thickTop="1" x14ac:dyDescent="0.35">
      <c r="A2" s="621"/>
      <c r="B2" s="436"/>
      <c r="C2" s="422"/>
      <c r="D2" s="422"/>
      <c r="E2" s="422"/>
      <c r="F2" s="422"/>
      <c r="G2" s="436"/>
      <c r="H2" s="128"/>
      <c r="I2" s="129"/>
      <c r="J2" s="621"/>
      <c r="K2" s="621"/>
      <c r="L2" s="621"/>
      <c r="M2" s="621"/>
      <c r="N2" s="621"/>
      <c r="O2" s="621"/>
      <c r="P2" s="97"/>
      <c r="Q2" s="97"/>
      <c r="R2" s="97"/>
      <c r="S2" s="97"/>
    </row>
    <row r="3" spans="1:19" ht="22.5" customHeight="1" thickBot="1" x14ac:dyDescent="0.4">
      <c r="A3" s="621"/>
      <c r="B3" s="1096" t="s">
        <v>282</v>
      </c>
      <c r="C3" s="1097"/>
      <c r="D3" s="1097"/>
      <c r="E3" s="1097"/>
      <c r="F3" s="1098"/>
      <c r="G3" s="429"/>
      <c r="H3" s="97"/>
      <c r="I3" s="104"/>
      <c r="J3" s="621"/>
      <c r="K3" s="621"/>
      <c r="L3" s="621"/>
      <c r="M3" s="621"/>
      <c r="N3" s="621"/>
      <c r="O3" s="621"/>
      <c r="P3" s="97"/>
      <c r="Q3" s="97"/>
      <c r="R3" s="97"/>
      <c r="S3" s="97"/>
    </row>
    <row r="4" spans="1:19" ht="23.25" customHeight="1" thickTop="1" thickBot="1" x14ac:dyDescent="0.4">
      <c r="A4" s="621"/>
      <c r="B4" s="1283" t="s">
        <v>283</v>
      </c>
      <c r="C4" s="1284"/>
      <c r="D4" s="1284"/>
      <c r="E4" s="1284"/>
      <c r="F4" s="1285"/>
      <c r="G4" s="429"/>
      <c r="H4" s="127" t="s">
        <v>228</v>
      </c>
      <c r="I4" s="104"/>
      <c r="J4" s="621"/>
      <c r="K4" s="621"/>
      <c r="L4" s="621"/>
      <c r="M4" s="621"/>
      <c r="N4" s="621"/>
      <c r="O4" s="621"/>
      <c r="P4" s="97"/>
      <c r="Q4" s="97"/>
      <c r="R4" s="97"/>
      <c r="S4" s="97"/>
    </row>
    <row r="5" spans="1:19" ht="25.15" customHeight="1" thickTop="1" thickBot="1" x14ac:dyDescent="0.4">
      <c r="A5" s="621"/>
      <c r="B5" s="429"/>
      <c r="C5" s="122"/>
      <c r="D5" s="423"/>
      <c r="E5" s="423"/>
      <c r="F5" s="423"/>
      <c r="G5" s="429"/>
      <c r="H5" s="632" t="s">
        <v>12</v>
      </c>
      <c r="I5" s="104"/>
      <c r="J5" s="621"/>
      <c r="K5" s="621"/>
      <c r="L5" s="621"/>
      <c r="M5" s="621"/>
      <c r="N5" s="621"/>
      <c r="O5" s="621"/>
      <c r="P5" s="97"/>
      <c r="Q5" s="97"/>
      <c r="R5" s="97"/>
      <c r="S5" s="97"/>
    </row>
    <row r="6" spans="1:19" ht="25.15" customHeight="1" thickBot="1" x14ac:dyDescent="0.4">
      <c r="A6" s="621"/>
      <c r="B6" s="429"/>
      <c r="C6" s="97"/>
      <c r="D6" s="1286"/>
      <c r="E6" s="1286"/>
      <c r="F6" s="30"/>
      <c r="G6" s="125"/>
      <c r="H6" s="630" t="s">
        <v>93</v>
      </c>
      <c r="I6" s="104"/>
      <c r="J6" s="621"/>
      <c r="K6" s="621"/>
      <c r="L6" s="621"/>
      <c r="M6" s="621"/>
      <c r="N6" s="621"/>
      <c r="O6" s="621"/>
      <c r="P6" s="97"/>
      <c r="Q6" s="97"/>
      <c r="R6" s="97"/>
      <c r="S6" s="97"/>
    </row>
    <row r="7" spans="1:19" ht="25.15" customHeight="1" thickBot="1" x14ac:dyDescent="0.4">
      <c r="A7" s="621"/>
      <c r="B7" s="429"/>
      <c r="C7" s="97"/>
      <c r="D7" s="1286"/>
      <c r="E7" s="1286"/>
      <c r="F7" s="30"/>
      <c r="G7" s="125"/>
      <c r="H7" s="631" t="s">
        <v>58</v>
      </c>
      <c r="I7" s="104"/>
      <c r="J7" s="621"/>
      <c r="K7" s="621"/>
      <c r="L7" s="621"/>
      <c r="M7" s="621"/>
      <c r="N7" s="621"/>
      <c r="O7" s="621"/>
      <c r="P7" s="97"/>
      <c r="Q7" s="97"/>
      <c r="R7" s="97"/>
      <c r="S7" s="97"/>
    </row>
    <row r="8" spans="1:19" ht="12" customHeight="1" thickTop="1" thickBot="1" x14ac:dyDescent="0.4">
      <c r="A8" s="621"/>
      <c r="B8" s="429"/>
      <c r="C8" s="97"/>
      <c r="D8" s="1287"/>
      <c r="E8" s="1287"/>
      <c r="F8" s="423"/>
      <c r="G8" s="429"/>
      <c r="H8" s="130"/>
      <c r="I8" s="104"/>
      <c r="J8" s="621"/>
      <c r="K8" s="621"/>
      <c r="L8" s="621"/>
      <c r="M8" s="621"/>
      <c r="N8" s="621"/>
      <c r="O8" s="621"/>
      <c r="P8" s="97"/>
      <c r="Q8" s="97"/>
      <c r="R8" s="97"/>
      <c r="S8" s="97"/>
    </row>
    <row r="9" spans="1:19" ht="6.75" customHeight="1" thickTop="1" x14ac:dyDescent="0.35">
      <c r="A9" s="621"/>
      <c r="B9" s="589"/>
      <c r="C9" s="626"/>
      <c r="D9" s="594"/>
      <c r="E9" s="594"/>
      <c r="F9" s="594"/>
      <c r="G9" s="589"/>
      <c r="H9" s="594"/>
      <c r="I9" s="629"/>
      <c r="J9" s="621"/>
      <c r="K9" s="621"/>
      <c r="L9" s="621"/>
      <c r="M9" s="621"/>
      <c r="N9" s="621"/>
      <c r="O9" s="621"/>
      <c r="P9" s="97"/>
      <c r="Q9" s="97"/>
      <c r="R9" s="97"/>
      <c r="S9" s="97"/>
    </row>
    <row r="10" spans="1:19" ht="30" customHeight="1" x14ac:dyDescent="0.35">
      <c r="A10" s="621"/>
      <c r="B10" s="624"/>
      <c r="C10" s="636" t="s">
        <v>229</v>
      </c>
      <c r="D10" s="637" t="s">
        <v>156</v>
      </c>
      <c r="E10" s="638" t="s">
        <v>230</v>
      </c>
      <c r="F10" s="621"/>
      <c r="G10" s="624"/>
      <c r="H10" s="560"/>
      <c r="I10" s="621"/>
      <c r="J10" s="621"/>
      <c r="K10" s="621"/>
      <c r="L10" s="621"/>
      <c r="M10" s="621"/>
      <c r="N10" s="621"/>
      <c r="O10" s="621"/>
      <c r="P10" s="97"/>
      <c r="Q10" s="97"/>
      <c r="R10" s="97"/>
      <c r="S10" s="97"/>
    </row>
    <row r="11" spans="1:19" s="96" customFormat="1" ht="20.25" customHeight="1" x14ac:dyDescent="0.35">
      <c r="A11" s="623"/>
      <c r="B11" s="625"/>
      <c r="C11" s="633">
        <v>1</v>
      </c>
      <c r="D11" s="380" t="s">
        <v>284</v>
      </c>
      <c r="E11" s="381">
        <f>CD_Materials_Mass_Balance[[#This Row],[Value]]+MSW_Materials_Mass_Balance[[#This Row],[Value]]</f>
        <v>0</v>
      </c>
      <c r="F11" s="623"/>
      <c r="G11" s="625"/>
      <c r="H11" s="623"/>
      <c r="I11" s="623"/>
      <c r="J11" s="623"/>
      <c r="K11" s="623"/>
      <c r="L11" s="623"/>
      <c r="M11" s="623"/>
      <c r="N11" s="623"/>
      <c r="O11" s="623"/>
      <c r="P11" s="98"/>
      <c r="Q11" s="98"/>
      <c r="R11" s="98"/>
      <c r="S11" s="98"/>
    </row>
    <row r="12" spans="1:19" s="96" customFormat="1" ht="20.25" customHeight="1" x14ac:dyDescent="0.35">
      <c r="A12" s="623"/>
      <c r="B12" s="625"/>
      <c r="C12" s="633">
        <v>2</v>
      </c>
      <c r="D12" s="380" t="s">
        <v>285</v>
      </c>
      <c r="E12" s="382">
        <f>CD_Materials_Mass_Balance[[#This Row],[Value]]+MSW_Materials_Mass_Balance[[#This Row],[Value]]</f>
        <v>0</v>
      </c>
      <c r="F12" s="623"/>
      <c r="G12" s="625"/>
      <c r="H12" s="623"/>
      <c r="I12" s="623"/>
      <c r="J12" s="623"/>
      <c r="K12" s="623"/>
      <c r="L12" s="623"/>
      <c r="M12" s="623"/>
      <c r="N12" s="623"/>
      <c r="O12" s="623"/>
      <c r="P12" s="98"/>
      <c r="Q12" s="98"/>
      <c r="R12" s="98"/>
      <c r="S12" s="98"/>
    </row>
    <row r="13" spans="1:19" s="96" customFormat="1" ht="20.25" customHeight="1" x14ac:dyDescent="0.35">
      <c r="A13" s="623"/>
      <c r="B13" s="625"/>
      <c r="C13" s="633">
        <v>3</v>
      </c>
      <c r="D13" s="380" t="s">
        <v>286</v>
      </c>
      <c r="E13" s="382">
        <f>CD_Materials_Mass_Balance[[#This Row],[Value]]</f>
        <v>0</v>
      </c>
      <c r="F13" s="623"/>
      <c r="G13" s="625"/>
      <c r="H13" s="623"/>
      <c r="I13" s="623"/>
      <c r="J13" s="623"/>
      <c r="K13" s="623"/>
      <c r="L13" s="623"/>
      <c r="M13" s="623"/>
      <c r="N13" s="623"/>
      <c r="O13" s="623"/>
      <c r="P13" s="98"/>
      <c r="Q13" s="98"/>
      <c r="R13" s="98"/>
      <c r="S13" s="98"/>
    </row>
    <row r="14" spans="1:19" s="96" customFormat="1" ht="20.25" customHeight="1" x14ac:dyDescent="0.35">
      <c r="A14" s="623"/>
      <c r="B14" s="625"/>
      <c r="C14" s="633">
        <v>4</v>
      </c>
      <c r="D14" s="380" t="s">
        <v>287</v>
      </c>
      <c r="E14" s="382">
        <f>CD_Materials_Mass_Balance[[#This Row],[Value]]+'D.4. MSW Mass Balance'!E13</f>
        <v>0</v>
      </c>
      <c r="F14" s="623"/>
      <c r="G14" s="625"/>
      <c r="H14" s="623"/>
      <c r="I14" s="623"/>
      <c r="J14" s="623"/>
      <c r="K14" s="623"/>
      <c r="L14" s="623"/>
      <c r="M14" s="623"/>
      <c r="N14" s="623"/>
      <c r="O14" s="623"/>
      <c r="P14" s="98"/>
      <c r="Q14" s="98"/>
      <c r="R14" s="98"/>
      <c r="S14" s="98"/>
    </row>
    <row r="15" spans="1:19" s="96" customFormat="1" ht="20.25" customHeight="1" x14ac:dyDescent="0.35">
      <c r="A15" s="623"/>
      <c r="B15" s="625"/>
      <c r="C15" s="633">
        <v>5</v>
      </c>
      <c r="D15" s="380" t="s">
        <v>288</v>
      </c>
      <c r="E15" s="382">
        <f>SUM(E12:E14)</f>
        <v>0</v>
      </c>
      <c r="F15" s="623"/>
      <c r="G15" s="625"/>
      <c r="H15" s="623"/>
      <c r="I15" s="623"/>
      <c r="J15" s="623"/>
      <c r="K15" s="623"/>
      <c r="L15" s="623"/>
      <c r="M15" s="623"/>
      <c r="N15" s="623"/>
      <c r="O15" s="623"/>
      <c r="P15" s="98"/>
      <c r="Q15" s="98"/>
      <c r="R15" s="98"/>
      <c r="S15" s="98"/>
    </row>
    <row r="16" spans="1:19" s="96" customFormat="1" ht="20.25" customHeight="1" x14ac:dyDescent="0.35">
      <c r="A16" s="623"/>
      <c r="B16" s="625"/>
      <c r="C16" s="633">
        <v>6</v>
      </c>
      <c r="D16" s="380" t="s">
        <v>236</v>
      </c>
      <c r="E16" s="382">
        <f>E15-E11</f>
        <v>0</v>
      </c>
      <c r="F16" s="623"/>
      <c r="G16" s="625"/>
      <c r="H16" s="623"/>
      <c r="I16" s="623"/>
      <c r="J16" s="623"/>
      <c r="K16" s="623"/>
      <c r="L16" s="623"/>
      <c r="M16" s="623"/>
      <c r="N16" s="623"/>
      <c r="O16" s="623"/>
      <c r="P16" s="98"/>
      <c r="Q16" s="98"/>
      <c r="R16" s="98"/>
      <c r="S16" s="98"/>
    </row>
    <row r="17" spans="1:19" s="96" customFormat="1" ht="20.25" customHeight="1" x14ac:dyDescent="0.35">
      <c r="A17" s="623"/>
      <c r="B17" s="625"/>
      <c r="C17" s="634">
        <v>7</v>
      </c>
      <c r="D17" s="384" t="s">
        <v>289</v>
      </c>
      <c r="E17" s="635" t="str">
        <f>IFERROR(E16/E11,"n/a")</f>
        <v>n/a</v>
      </c>
      <c r="F17" s="623"/>
      <c r="G17" s="625"/>
      <c r="H17" s="623"/>
      <c r="I17" s="623"/>
      <c r="J17" s="623"/>
      <c r="K17" s="623"/>
      <c r="L17" s="623"/>
      <c r="M17" s="623"/>
      <c r="N17" s="623"/>
      <c r="O17" s="623"/>
      <c r="P17" s="98"/>
      <c r="Q17" s="98"/>
      <c r="R17" s="98"/>
      <c r="S17" s="98"/>
    </row>
    <row r="18" spans="1:19" ht="21" customHeight="1" x14ac:dyDescent="0.35">
      <c r="A18" s="621"/>
      <c r="B18" s="585"/>
      <c r="C18" s="627" t="s">
        <v>238</v>
      </c>
      <c r="D18" s="560"/>
      <c r="E18" s="560"/>
      <c r="F18" s="560"/>
      <c r="G18" s="585"/>
      <c r="H18" s="621"/>
      <c r="I18" s="621"/>
      <c r="J18" s="621"/>
      <c r="K18" s="621"/>
      <c r="L18" s="621"/>
      <c r="M18" s="621"/>
      <c r="N18" s="621"/>
      <c r="O18" s="621"/>
      <c r="P18" s="97"/>
      <c r="Q18" s="97"/>
      <c r="R18" s="97"/>
      <c r="S18" s="97"/>
    </row>
    <row r="19" spans="1:19" ht="18" customHeight="1" x14ac:dyDescent="0.35">
      <c r="A19" s="621"/>
      <c r="B19" s="585"/>
      <c r="C19" s="1198"/>
      <c r="D19" s="1199"/>
      <c r="E19" s="1200"/>
      <c r="F19" s="560"/>
      <c r="G19" s="585"/>
      <c r="H19" s="621"/>
      <c r="I19" s="621"/>
      <c r="J19" s="621"/>
      <c r="K19" s="621"/>
      <c r="L19" s="621"/>
      <c r="M19" s="621"/>
      <c r="N19" s="621"/>
      <c r="O19" s="621"/>
      <c r="P19" s="97"/>
      <c r="Q19" s="97"/>
      <c r="R19" s="97"/>
      <c r="S19" s="97"/>
    </row>
    <row r="20" spans="1:19" ht="18" customHeight="1" x14ac:dyDescent="0.35">
      <c r="A20" s="621"/>
      <c r="B20" s="585"/>
      <c r="C20" s="1201"/>
      <c r="D20" s="1202"/>
      <c r="E20" s="1203"/>
      <c r="F20" s="560"/>
      <c r="G20" s="585"/>
      <c r="H20" s="621"/>
      <c r="I20" s="621"/>
      <c r="J20" s="621"/>
      <c r="K20" s="621"/>
      <c r="L20" s="621"/>
      <c r="M20" s="621"/>
      <c r="N20" s="621"/>
      <c r="O20" s="621"/>
      <c r="P20" s="97"/>
      <c r="Q20" s="97"/>
      <c r="R20" s="97"/>
      <c r="S20" s="97"/>
    </row>
    <row r="21" spans="1:19" ht="18" customHeight="1" x14ac:dyDescent="0.35">
      <c r="A21" s="621"/>
      <c r="B21" s="585"/>
      <c r="C21" s="1204"/>
      <c r="D21" s="1205"/>
      <c r="E21" s="1206"/>
      <c r="F21" s="560"/>
      <c r="G21" s="585"/>
      <c r="H21" s="621"/>
      <c r="I21" s="621"/>
      <c r="J21" s="621"/>
      <c r="K21" s="621"/>
      <c r="L21" s="621"/>
      <c r="M21" s="621"/>
      <c r="N21" s="621"/>
      <c r="O21" s="621"/>
      <c r="P21" s="97"/>
      <c r="Q21" s="97"/>
      <c r="R21" s="97"/>
      <c r="S21" s="97"/>
    </row>
    <row r="22" spans="1:19" ht="15" thickBot="1" x14ac:dyDescent="0.4">
      <c r="A22" s="621"/>
      <c r="B22" s="574"/>
      <c r="C22" s="575"/>
      <c r="D22" s="575"/>
      <c r="E22" s="575"/>
      <c r="F22" s="575"/>
      <c r="G22" s="585"/>
      <c r="H22" s="621"/>
      <c r="I22" s="621"/>
      <c r="J22" s="621"/>
      <c r="K22" s="621"/>
      <c r="L22" s="621"/>
      <c r="M22" s="621"/>
      <c r="N22" s="621"/>
      <c r="O22" s="621"/>
      <c r="P22" s="97"/>
      <c r="Q22" s="97"/>
      <c r="R22" s="97"/>
      <c r="S22" s="97"/>
    </row>
    <row r="23" spans="1:19" ht="15" thickTop="1" x14ac:dyDescent="0.35">
      <c r="A23" s="621"/>
      <c r="B23" s="621"/>
      <c r="C23" s="621"/>
      <c r="D23" s="621"/>
      <c r="E23" s="621"/>
      <c r="F23" s="621"/>
      <c r="G23" s="621"/>
      <c r="H23" s="621"/>
      <c r="I23" s="621"/>
      <c r="J23" s="621"/>
      <c r="K23" s="621"/>
      <c r="L23" s="621"/>
      <c r="M23" s="621"/>
      <c r="N23" s="621"/>
      <c r="O23" s="621"/>
      <c r="P23" s="97"/>
      <c r="Q23" s="97"/>
      <c r="R23" s="97"/>
      <c r="S23" s="97"/>
    </row>
    <row r="24" spans="1:19" ht="84" customHeight="1" x14ac:dyDescent="0.35">
      <c r="A24" s="621"/>
      <c r="B24" s="621"/>
      <c r="C24" s="621"/>
      <c r="D24" s="621"/>
      <c r="E24" s="621"/>
      <c r="F24" s="621"/>
      <c r="G24" s="621"/>
      <c r="H24" s="621"/>
      <c r="I24" s="621"/>
      <c r="J24" s="621"/>
      <c r="K24" s="621"/>
      <c r="L24" s="621"/>
      <c r="M24" s="621"/>
      <c r="N24" s="621"/>
      <c r="O24" s="621"/>
      <c r="P24" s="97"/>
      <c r="Q24" s="97"/>
      <c r="R24" s="97"/>
      <c r="S24" s="97"/>
    </row>
    <row r="25" spans="1:19" ht="84" customHeight="1" x14ac:dyDescent="0.35">
      <c r="A25" s="621"/>
      <c r="B25" s="621"/>
      <c r="C25" s="621"/>
      <c r="D25" s="621"/>
      <c r="E25" s="621"/>
      <c r="F25" s="621"/>
      <c r="G25" s="621"/>
      <c r="H25" s="621"/>
      <c r="I25" s="621"/>
      <c r="J25" s="621"/>
      <c r="K25" s="621"/>
      <c r="L25" s="621"/>
      <c r="M25" s="621"/>
      <c r="N25" s="621"/>
      <c r="O25" s="621"/>
      <c r="P25" s="97"/>
      <c r="Q25" s="97"/>
      <c r="R25" s="97"/>
      <c r="S25" s="97"/>
    </row>
    <row r="26" spans="1:19" ht="84" customHeight="1" x14ac:dyDescent="0.35">
      <c r="A26" s="621"/>
      <c r="B26" s="621"/>
      <c r="C26" s="621"/>
      <c r="D26" s="621"/>
      <c r="E26" s="621"/>
      <c r="F26" s="621"/>
      <c r="G26" s="621"/>
      <c r="H26" s="621"/>
      <c r="I26" s="621"/>
      <c r="J26" s="621"/>
      <c r="K26" s="621"/>
      <c r="L26" s="621"/>
      <c r="M26" s="621"/>
      <c r="N26" s="621"/>
      <c r="O26" s="621"/>
      <c r="P26" s="97"/>
      <c r="Q26" s="97"/>
      <c r="R26" s="97"/>
      <c r="S26" s="97"/>
    </row>
    <row r="27" spans="1:19" ht="84" customHeight="1" x14ac:dyDescent="0.35">
      <c r="A27" s="621"/>
      <c r="B27" s="621"/>
      <c r="C27" s="621"/>
      <c r="D27" s="621"/>
      <c r="E27" s="621"/>
      <c r="F27" s="621"/>
      <c r="G27" s="621"/>
      <c r="H27" s="621"/>
      <c r="I27" s="621"/>
      <c r="J27" s="621"/>
      <c r="K27" s="621"/>
      <c r="L27" s="621"/>
      <c r="M27" s="621"/>
      <c r="N27" s="621"/>
      <c r="O27" s="621"/>
      <c r="P27" s="97"/>
      <c r="Q27" s="97"/>
      <c r="R27" s="97"/>
      <c r="S27" s="97"/>
    </row>
    <row r="28" spans="1:19" ht="84" customHeight="1" x14ac:dyDescent="0.35">
      <c r="A28" s="621"/>
      <c r="B28" s="621"/>
      <c r="C28" s="621"/>
      <c r="D28" s="621"/>
      <c r="E28" s="621"/>
      <c r="F28" s="621"/>
      <c r="G28" s="621"/>
      <c r="H28" s="621"/>
      <c r="I28" s="621"/>
      <c r="J28" s="621"/>
      <c r="K28" s="621"/>
      <c r="L28" s="621"/>
      <c r="M28" s="621"/>
      <c r="N28" s="621"/>
      <c r="O28" s="621"/>
      <c r="P28" s="97"/>
      <c r="Q28" s="97"/>
      <c r="R28" s="97"/>
      <c r="S28" s="97"/>
    </row>
    <row r="29" spans="1:19" ht="84" customHeight="1" x14ac:dyDescent="0.35">
      <c r="A29" s="621"/>
      <c r="B29" s="621"/>
      <c r="C29" s="621"/>
      <c r="D29" s="621"/>
      <c r="E29" s="621"/>
      <c r="F29" s="621"/>
      <c r="G29" s="621"/>
      <c r="H29" s="621"/>
      <c r="I29" s="621"/>
      <c r="J29" s="621"/>
      <c r="K29" s="621"/>
      <c r="L29" s="621"/>
      <c r="M29" s="621"/>
      <c r="N29" s="621"/>
      <c r="O29" s="621"/>
      <c r="P29" s="97"/>
      <c r="Q29" s="97"/>
      <c r="R29" s="97"/>
      <c r="S29" s="97"/>
    </row>
    <row r="30" spans="1:19" x14ac:dyDescent="0.35">
      <c r="A30" s="621"/>
      <c r="B30" s="621"/>
      <c r="C30" s="621"/>
      <c r="D30" s="621"/>
      <c r="E30" s="621"/>
      <c r="F30" s="621"/>
      <c r="G30" s="621"/>
      <c r="H30" s="621"/>
      <c r="I30" s="621"/>
      <c r="J30" s="621"/>
      <c r="K30" s="621"/>
      <c r="L30" s="621"/>
      <c r="M30" s="621"/>
      <c r="N30" s="621"/>
      <c r="O30" s="621"/>
      <c r="P30" s="97"/>
      <c r="Q30" s="97"/>
      <c r="R30" s="97"/>
      <c r="S30" s="97"/>
    </row>
    <row r="31" spans="1:19" x14ac:dyDescent="0.35">
      <c r="A31" s="621"/>
      <c r="B31" s="621"/>
      <c r="C31" s="621"/>
      <c r="D31" s="621"/>
      <c r="E31" s="621"/>
      <c r="F31" s="621"/>
      <c r="G31" s="621"/>
      <c r="H31" s="621"/>
      <c r="I31" s="621"/>
      <c r="J31" s="621"/>
      <c r="K31" s="621"/>
      <c r="L31" s="621"/>
      <c r="M31" s="621"/>
      <c r="N31" s="621"/>
      <c r="O31" s="621"/>
      <c r="P31" s="97"/>
      <c r="Q31" s="97"/>
      <c r="R31" s="97"/>
      <c r="S31" s="97"/>
    </row>
    <row r="32" spans="1:19" x14ac:dyDescent="0.35">
      <c r="A32" s="621"/>
      <c r="B32" s="621"/>
      <c r="C32" s="621"/>
      <c r="D32" s="621"/>
      <c r="E32" s="621"/>
      <c r="F32" s="621"/>
      <c r="G32" s="621"/>
      <c r="H32" s="621"/>
      <c r="I32" s="621"/>
      <c r="J32" s="621"/>
      <c r="K32" s="621"/>
      <c r="L32" s="621"/>
      <c r="M32" s="621"/>
      <c r="N32" s="621"/>
      <c r="O32" s="621"/>
      <c r="P32" s="97"/>
      <c r="Q32" s="97"/>
      <c r="R32" s="97"/>
      <c r="S32" s="97"/>
    </row>
  </sheetData>
  <sheetProtection sheet="1" objects="1" scenarios="1"/>
  <mergeCells count="5">
    <mergeCell ref="B4:F4"/>
    <mergeCell ref="B3:F3"/>
    <mergeCell ref="C19:E21"/>
    <mergeCell ref="D6:E7"/>
    <mergeCell ref="D8:E8"/>
  </mergeCells>
  <dataValidations count="1">
    <dataValidation allowBlank="1" showInputMessage="1" promptTitle="Type Explanation Here" prompt="If mass balance exceeds +/- 1%, type discrepancy explanation here." sqref="C19:E21" xr:uid="{FE9C2B43-5BEC-4883-85FF-10AF5586EC87}"/>
  </dataValidations>
  <hyperlinks>
    <hyperlink ref="H6" location="'D.4. MSW Mass Balance'!D4" display="Previous Sheet" xr:uid="{25D8E9AE-6F52-4815-9361-FE20B12E63BC}"/>
    <hyperlink ref="H5" location="'INTRO and TABLE OF CONTENTS'!D15" display="Table of Contents" xr:uid="{C6DBA50C-242D-4840-A0E4-ED00FD279437}"/>
    <hyperlink ref="H7" location="'F. Waste Bans'!C4" display="Next Sheet" xr:uid="{1DB5B9DF-1EDC-48AB-9120-797BE3DF850F}"/>
  </hyperlinks>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3AD1-7B04-4737-A812-CD7562FDCC1A}">
  <sheetPr>
    <tabColor theme="0" tint="-0.14999847407452621"/>
  </sheetPr>
  <dimension ref="A1:AA45"/>
  <sheetViews>
    <sheetView workbookViewId="0">
      <selection activeCell="D25" sqref="D25"/>
    </sheetView>
  </sheetViews>
  <sheetFormatPr defaultColWidth="9.1796875" defaultRowHeight="14.5" x14ac:dyDescent="0.35"/>
  <cols>
    <col min="1" max="1" width="6.453125" style="773" customWidth="1"/>
    <col min="2" max="2" width="2.1796875" style="773" customWidth="1"/>
    <col min="3" max="3" width="2.81640625" style="773" customWidth="1"/>
    <col min="4" max="4" width="38.453125" style="773" customWidth="1"/>
    <col min="5" max="6" width="24.1796875" style="814" customWidth="1"/>
    <col min="7" max="7" width="5.54296875" style="773" customWidth="1"/>
    <col min="8" max="8" width="3" style="773" customWidth="1"/>
    <col min="9" max="9" width="35.1796875" style="773" customWidth="1"/>
    <col min="10" max="10" width="3.453125" style="773" customWidth="1"/>
    <col min="11" max="12" width="9.1796875" style="773"/>
    <col min="13" max="20" width="39.81640625" style="773" customWidth="1"/>
    <col min="21" max="16384" width="9.1796875" style="773"/>
  </cols>
  <sheetData>
    <row r="1" spans="1:27" ht="15" thickBot="1" x14ac:dyDescent="0.4">
      <c r="A1" s="769"/>
      <c r="B1" s="769"/>
      <c r="C1" s="769"/>
      <c r="D1" s="769"/>
      <c r="E1" s="770"/>
      <c r="F1" s="770"/>
      <c r="G1" s="769"/>
      <c r="H1" s="771"/>
      <c r="I1" s="771"/>
      <c r="J1" s="771"/>
      <c r="K1" s="769"/>
      <c r="L1" s="769"/>
      <c r="M1" s="769"/>
      <c r="N1" s="769"/>
      <c r="O1" s="769"/>
      <c r="P1" s="769"/>
      <c r="Q1" s="769"/>
      <c r="R1" s="772"/>
      <c r="S1" s="772"/>
      <c r="T1" s="772"/>
      <c r="U1" s="772"/>
      <c r="V1" s="772"/>
      <c r="W1" s="772"/>
      <c r="X1" s="772"/>
      <c r="Y1" s="772"/>
      <c r="Z1" s="772"/>
      <c r="AA1" s="772"/>
    </row>
    <row r="2" spans="1:27" ht="7.5" customHeight="1" thickTop="1" x14ac:dyDescent="0.35">
      <c r="A2" s="769"/>
      <c r="B2" s="1062" t="s">
        <v>290</v>
      </c>
      <c r="C2" s="1063"/>
      <c r="D2" s="1064"/>
      <c r="E2" s="330"/>
      <c r="F2" s="774"/>
      <c r="G2" s="775"/>
      <c r="H2" s="776"/>
      <c r="I2" s="777"/>
      <c r="J2" s="775"/>
      <c r="K2" s="769"/>
      <c r="L2" s="769"/>
      <c r="M2" s="769"/>
      <c r="N2" s="769"/>
      <c r="O2" s="769"/>
      <c r="P2" s="769"/>
      <c r="Q2" s="769"/>
      <c r="R2" s="772"/>
      <c r="S2" s="772"/>
      <c r="T2" s="772"/>
      <c r="U2" s="772"/>
      <c r="V2" s="772"/>
      <c r="W2" s="772"/>
      <c r="X2" s="772"/>
      <c r="Y2" s="772"/>
      <c r="Z2" s="772"/>
      <c r="AA2" s="772"/>
    </row>
    <row r="3" spans="1:27" ht="18.75" customHeight="1" thickBot="1" x14ac:dyDescent="0.4">
      <c r="A3" s="769"/>
      <c r="B3" s="1096"/>
      <c r="C3" s="1097"/>
      <c r="D3" s="1098"/>
      <c r="E3" s="133"/>
      <c r="F3" s="778"/>
      <c r="G3" s="779"/>
      <c r="H3" s="780"/>
      <c r="I3" s="772"/>
      <c r="J3" s="779"/>
      <c r="K3" s="769"/>
      <c r="L3" s="769"/>
      <c r="M3" s="769"/>
      <c r="N3" s="769"/>
      <c r="O3" s="769"/>
      <c r="P3" s="769"/>
      <c r="Q3" s="769"/>
      <c r="R3" s="772"/>
      <c r="S3" s="772"/>
      <c r="T3" s="772"/>
      <c r="U3" s="772"/>
      <c r="V3" s="772"/>
      <c r="W3" s="772"/>
      <c r="X3" s="772"/>
      <c r="Y3" s="772"/>
      <c r="Z3" s="772"/>
      <c r="AA3" s="772"/>
    </row>
    <row r="4" spans="1:27" ht="27" customHeight="1" thickTop="1" thickBot="1" x14ac:dyDescent="0.5">
      <c r="A4" s="769"/>
      <c r="B4" s="1288" t="s">
        <v>291</v>
      </c>
      <c r="C4" s="1289"/>
      <c r="D4" s="1290"/>
      <c r="E4" s="134"/>
      <c r="F4" s="778"/>
      <c r="G4" s="779"/>
      <c r="H4" s="780"/>
      <c r="I4" s="127" t="s">
        <v>228</v>
      </c>
      <c r="J4" s="779"/>
      <c r="K4" s="769"/>
      <c r="L4" s="769"/>
      <c r="M4" s="769"/>
      <c r="N4" s="769"/>
      <c r="O4" s="769"/>
      <c r="P4" s="769"/>
      <c r="Q4" s="769"/>
      <c r="R4" s="772"/>
      <c r="S4" s="772"/>
      <c r="T4" s="772"/>
      <c r="U4" s="772"/>
      <c r="V4" s="772"/>
      <c r="W4" s="772"/>
      <c r="X4" s="772"/>
      <c r="Y4" s="772"/>
      <c r="Z4" s="772"/>
      <c r="AA4" s="772"/>
    </row>
    <row r="5" spans="1:27" ht="30" customHeight="1" thickTop="1" thickBot="1" x14ac:dyDescent="0.4">
      <c r="A5" s="769"/>
      <c r="B5" s="780"/>
      <c r="C5" s="1291"/>
      <c r="D5" s="1291"/>
      <c r="E5" s="781"/>
      <c r="F5" s="778"/>
      <c r="G5" s="779"/>
      <c r="H5" s="780"/>
      <c r="I5" s="628" t="s">
        <v>12</v>
      </c>
      <c r="J5" s="779"/>
      <c r="K5" s="769"/>
      <c r="L5" s="769"/>
      <c r="M5" s="769"/>
      <c r="N5" s="769"/>
      <c r="O5" s="769"/>
      <c r="P5" s="769"/>
      <c r="Q5" s="769"/>
      <c r="R5" s="772"/>
      <c r="S5" s="772"/>
      <c r="T5" s="772"/>
      <c r="U5" s="772"/>
      <c r="V5" s="772"/>
      <c r="W5" s="772"/>
      <c r="X5" s="772"/>
      <c r="Y5" s="772"/>
      <c r="Z5" s="772"/>
      <c r="AA5" s="772"/>
    </row>
    <row r="6" spans="1:27" ht="30.75" customHeight="1" thickBot="1" x14ac:dyDescent="0.4">
      <c r="A6" s="769"/>
      <c r="B6" s="780"/>
      <c r="C6" s="772"/>
      <c r="D6" s="1293"/>
      <c r="E6" s="1293"/>
      <c r="F6" s="1293"/>
      <c r="G6" s="157"/>
      <c r="H6" s="125"/>
      <c r="I6" s="820" t="s">
        <v>93</v>
      </c>
      <c r="J6" s="779"/>
      <c r="K6" s="769"/>
      <c r="L6" s="769"/>
      <c r="M6" s="769"/>
      <c r="N6" s="769"/>
      <c r="O6" s="769"/>
      <c r="P6" s="769"/>
      <c r="Q6" s="769"/>
      <c r="R6" s="772"/>
      <c r="S6" s="772"/>
      <c r="T6" s="772"/>
      <c r="U6" s="772"/>
      <c r="V6" s="772"/>
      <c r="W6" s="772"/>
      <c r="X6" s="772"/>
      <c r="Y6" s="772"/>
      <c r="Z6" s="772"/>
      <c r="AA6" s="772"/>
    </row>
    <row r="7" spans="1:27" ht="30.75" customHeight="1" thickTop="1" x14ac:dyDescent="0.35">
      <c r="A7" s="769"/>
      <c r="B7" s="780"/>
      <c r="C7" s="772"/>
      <c r="D7" s="1294"/>
      <c r="E7" s="1294"/>
      <c r="F7" s="1294"/>
      <c r="G7" s="157"/>
      <c r="H7" s="125"/>
      <c r="I7" s="782"/>
      <c r="J7" s="779"/>
      <c r="K7" s="769"/>
      <c r="L7" s="769"/>
      <c r="M7" s="769"/>
      <c r="N7" s="769"/>
      <c r="O7" s="769"/>
      <c r="P7" s="769"/>
      <c r="Q7" s="769"/>
      <c r="R7" s="772"/>
      <c r="S7" s="772"/>
      <c r="T7" s="772"/>
      <c r="U7" s="772"/>
      <c r="V7" s="772"/>
      <c r="W7" s="772"/>
      <c r="X7" s="772"/>
      <c r="Y7" s="772"/>
      <c r="Z7" s="772"/>
      <c r="AA7" s="772"/>
    </row>
    <row r="8" spans="1:27" ht="11.25" customHeight="1" thickBot="1" x14ac:dyDescent="0.4">
      <c r="A8" s="769"/>
      <c r="B8" s="783"/>
      <c r="C8" s="784"/>
      <c r="D8" s="158"/>
      <c r="E8" s="158"/>
      <c r="F8" s="158"/>
      <c r="G8" s="159"/>
      <c r="H8" s="137"/>
      <c r="I8" s="785"/>
      <c r="J8" s="786"/>
      <c r="K8" s="769"/>
      <c r="L8" s="769"/>
      <c r="M8" s="769"/>
      <c r="N8" s="769"/>
      <c r="O8" s="769"/>
      <c r="P8" s="769"/>
      <c r="Q8" s="769"/>
      <c r="R8" s="772"/>
      <c r="S8" s="772"/>
      <c r="T8" s="772"/>
      <c r="U8" s="772"/>
      <c r="V8" s="772"/>
      <c r="W8" s="772"/>
      <c r="X8" s="772"/>
      <c r="Y8" s="772"/>
      <c r="Z8" s="772"/>
      <c r="AA8" s="772"/>
    </row>
    <row r="9" spans="1:27" ht="13.5" customHeight="1" thickTop="1" x14ac:dyDescent="0.35">
      <c r="A9" s="769"/>
      <c r="B9" s="780"/>
      <c r="C9" s="772"/>
      <c r="D9" s="772"/>
      <c r="E9" s="135"/>
      <c r="F9" s="135"/>
      <c r="G9" s="779"/>
      <c r="H9" s="787"/>
      <c r="I9" s="788"/>
      <c r="J9" s="788"/>
      <c r="K9" s="769"/>
      <c r="L9" s="769"/>
      <c r="M9" s="769"/>
      <c r="N9" s="769"/>
      <c r="O9" s="769"/>
      <c r="P9" s="769"/>
      <c r="Q9" s="769"/>
      <c r="R9" s="772"/>
      <c r="S9" s="772"/>
      <c r="T9" s="772"/>
      <c r="U9" s="772"/>
      <c r="V9" s="772"/>
      <c r="W9" s="772"/>
      <c r="X9" s="772"/>
      <c r="Y9" s="772"/>
      <c r="Z9" s="772"/>
      <c r="AA9" s="772"/>
    </row>
    <row r="10" spans="1:27" s="796" customFormat="1" ht="35.25" customHeight="1" x14ac:dyDescent="0.35">
      <c r="A10" s="789"/>
      <c r="B10" s="790"/>
      <c r="C10" s="791"/>
      <c r="D10" s="792" t="s">
        <v>292</v>
      </c>
      <c r="E10" s="793" t="s">
        <v>293</v>
      </c>
      <c r="F10" s="794" t="s">
        <v>294</v>
      </c>
      <c r="G10" s="795"/>
      <c r="H10" s="787"/>
      <c r="I10" s="788"/>
      <c r="J10" s="788"/>
      <c r="K10" s="789"/>
      <c r="L10" s="789"/>
      <c r="M10" s="789"/>
      <c r="N10" s="789"/>
      <c r="O10" s="789"/>
      <c r="P10" s="789"/>
      <c r="Q10" s="789"/>
      <c r="R10" s="791"/>
      <c r="S10" s="791"/>
      <c r="T10" s="791"/>
      <c r="U10" s="791"/>
      <c r="V10" s="791"/>
      <c r="W10" s="791"/>
      <c r="X10" s="791"/>
      <c r="Y10" s="791"/>
      <c r="Z10" s="791"/>
      <c r="AA10" s="791"/>
    </row>
    <row r="11" spans="1:27" ht="20.25" customHeight="1" x14ac:dyDescent="0.35">
      <c r="A11" s="769"/>
      <c r="B11" s="780"/>
      <c r="C11" s="772"/>
      <c r="D11" s="797" t="s">
        <v>295</v>
      </c>
      <c r="E11" s="768"/>
      <c r="F11" s="798" t="s">
        <v>296</v>
      </c>
      <c r="G11" s="779"/>
      <c r="H11" s="787"/>
      <c r="I11" s="788"/>
      <c r="J11" s="788"/>
      <c r="K11" s="769"/>
      <c r="L11" s="769"/>
      <c r="M11" s="769"/>
      <c r="N11" s="769"/>
      <c r="O11" s="769"/>
      <c r="P11" s="769"/>
      <c r="Q11" s="769"/>
      <c r="R11" s="772"/>
      <c r="S11" s="772"/>
      <c r="T11" s="772"/>
      <c r="U11" s="772"/>
      <c r="V11" s="772"/>
      <c r="W11" s="772"/>
      <c r="X11" s="772"/>
      <c r="Y11" s="772"/>
      <c r="Z11" s="772"/>
      <c r="AA11" s="772"/>
    </row>
    <row r="12" spans="1:27" ht="20.25" customHeight="1" x14ac:dyDescent="0.35">
      <c r="A12" s="769"/>
      <c r="B12" s="780"/>
      <c r="C12" s="772"/>
      <c r="D12" s="799" t="s">
        <v>297</v>
      </c>
      <c r="E12" s="800">
        <f>SUM(E16:E32)</f>
        <v>0</v>
      </c>
      <c r="F12" s="801">
        <f>SUM(F16:F32)</f>
        <v>0</v>
      </c>
      <c r="G12" s="779"/>
      <c r="H12" s="787"/>
      <c r="I12" s="788"/>
      <c r="J12" s="788"/>
      <c r="K12" s="769"/>
      <c r="L12" s="769"/>
      <c r="M12" s="769"/>
      <c r="N12" s="769"/>
      <c r="O12" s="769"/>
      <c r="P12" s="769"/>
      <c r="Q12" s="769"/>
      <c r="R12" s="772"/>
      <c r="S12" s="772"/>
      <c r="T12" s="772"/>
      <c r="U12" s="772"/>
      <c r="V12" s="772"/>
      <c r="W12" s="772"/>
      <c r="X12" s="772"/>
      <c r="Y12" s="772"/>
      <c r="Z12" s="772"/>
      <c r="AA12" s="772"/>
    </row>
    <row r="13" spans="1:27" ht="12" customHeight="1" x14ac:dyDescent="0.35">
      <c r="A13" s="769"/>
      <c r="B13" s="780"/>
      <c r="C13" s="772"/>
      <c r="D13" s="802"/>
      <c r="E13" s="778"/>
      <c r="F13" s="778"/>
      <c r="G13" s="779"/>
      <c r="H13" s="787"/>
      <c r="I13" s="788"/>
      <c r="J13" s="788"/>
      <c r="K13" s="769"/>
      <c r="L13" s="769"/>
      <c r="M13" s="769"/>
      <c r="N13" s="769"/>
      <c r="O13" s="769"/>
      <c r="P13" s="769"/>
      <c r="Q13" s="769"/>
      <c r="R13" s="772"/>
      <c r="S13" s="772"/>
      <c r="T13" s="772"/>
      <c r="U13" s="772"/>
      <c r="V13" s="772"/>
      <c r="W13" s="772"/>
      <c r="X13" s="772"/>
      <c r="Y13" s="772"/>
      <c r="Z13" s="772"/>
      <c r="AA13" s="772"/>
    </row>
    <row r="14" spans="1:27" ht="21" customHeight="1" x14ac:dyDescent="0.35">
      <c r="A14" s="769"/>
      <c r="B14" s="780"/>
      <c r="C14" s="1292" t="s">
        <v>298</v>
      </c>
      <c r="D14" s="1292"/>
      <c r="E14" s="1292"/>
      <c r="F14" s="778"/>
      <c r="G14" s="779"/>
      <c r="H14" s="787"/>
      <c r="I14" s="788"/>
      <c r="J14" s="788"/>
      <c r="K14" s="769"/>
      <c r="L14" s="769"/>
      <c r="M14" s="769"/>
      <c r="N14" s="769"/>
      <c r="O14" s="769"/>
      <c r="P14" s="769"/>
      <c r="Q14" s="769"/>
      <c r="R14" s="772"/>
      <c r="S14" s="772"/>
      <c r="T14" s="772"/>
      <c r="U14" s="772"/>
      <c r="V14" s="772"/>
      <c r="W14" s="772"/>
      <c r="X14" s="772"/>
      <c r="Y14" s="772"/>
      <c r="Z14" s="772"/>
      <c r="AA14" s="772"/>
    </row>
    <row r="15" spans="1:27" ht="36.75" customHeight="1" x14ac:dyDescent="0.35">
      <c r="A15" s="769"/>
      <c r="B15" s="780"/>
      <c r="C15" s="772"/>
      <c r="D15" s="815" t="s">
        <v>112</v>
      </c>
      <c r="E15" s="816" t="s">
        <v>293</v>
      </c>
      <c r="F15" s="817" t="s">
        <v>294</v>
      </c>
      <c r="G15" s="779"/>
      <c r="H15" s="787"/>
      <c r="I15" s="788"/>
      <c r="J15" s="788"/>
      <c r="K15" s="769"/>
      <c r="L15" s="769"/>
      <c r="M15" s="769"/>
      <c r="N15" s="769"/>
      <c r="O15" s="769"/>
      <c r="P15" s="769"/>
      <c r="Q15" s="769"/>
      <c r="R15" s="772"/>
      <c r="S15" s="772"/>
      <c r="T15" s="772"/>
      <c r="U15" s="772"/>
      <c r="V15" s="772"/>
      <c r="W15" s="772"/>
      <c r="X15" s="772"/>
      <c r="Y15" s="772"/>
      <c r="Z15" s="772"/>
      <c r="AA15" s="772"/>
    </row>
    <row r="16" spans="1:27" s="810" customFormat="1" ht="34.5" customHeight="1" x14ac:dyDescent="0.35">
      <c r="A16" s="803"/>
      <c r="B16" s="804"/>
      <c r="C16" s="805"/>
      <c r="D16" s="818" t="s">
        <v>299</v>
      </c>
      <c r="E16" s="806"/>
      <c r="F16" s="807"/>
      <c r="G16" s="808"/>
      <c r="H16" s="809"/>
      <c r="I16" s="803"/>
      <c r="J16" s="803"/>
      <c r="K16" s="803"/>
      <c r="L16" s="803"/>
      <c r="M16" s="803"/>
      <c r="N16" s="803"/>
      <c r="O16" s="803"/>
      <c r="P16" s="803"/>
      <c r="Q16" s="803"/>
      <c r="R16" s="805"/>
      <c r="S16" s="805"/>
      <c r="T16" s="805"/>
      <c r="U16" s="805"/>
      <c r="V16" s="805"/>
      <c r="W16" s="805"/>
      <c r="X16" s="805"/>
      <c r="Y16" s="805"/>
      <c r="Z16" s="805"/>
      <c r="AA16" s="805"/>
    </row>
    <row r="17" spans="1:27" s="810" customFormat="1" ht="17.25" customHeight="1" x14ac:dyDescent="0.35">
      <c r="A17" s="803"/>
      <c r="B17" s="804"/>
      <c r="C17" s="805"/>
      <c r="D17" s="818" t="s">
        <v>145</v>
      </c>
      <c r="E17" s="806"/>
      <c r="F17" s="807"/>
      <c r="G17" s="808"/>
      <c r="H17" s="809"/>
      <c r="I17" s="803"/>
      <c r="J17" s="803"/>
      <c r="K17" s="803"/>
      <c r="L17" s="803"/>
      <c r="M17" s="803"/>
      <c r="N17" s="803"/>
      <c r="O17" s="803"/>
      <c r="P17" s="803"/>
      <c r="Q17" s="803"/>
      <c r="R17" s="805"/>
      <c r="S17" s="805"/>
      <c r="T17" s="805"/>
      <c r="U17" s="805"/>
      <c r="V17" s="805"/>
      <c r="W17" s="805"/>
      <c r="X17" s="805"/>
      <c r="Y17" s="805"/>
      <c r="Z17" s="805"/>
      <c r="AA17" s="805"/>
    </row>
    <row r="18" spans="1:27" s="810" customFormat="1" ht="17.25" customHeight="1" x14ac:dyDescent="0.35">
      <c r="A18" s="803"/>
      <c r="B18" s="804"/>
      <c r="C18" s="805"/>
      <c r="D18" s="818" t="s">
        <v>300</v>
      </c>
      <c r="E18" s="806"/>
      <c r="F18" s="807"/>
      <c r="G18" s="808"/>
      <c r="H18" s="809"/>
      <c r="I18" s="803"/>
      <c r="J18" s="803"/>
      <c r="K18" s="803"/>
      <c r="L18" s="803"/>
      <c r="M18" s="803"/>
      <c r="N18" s="803"/>
      <c r="O18" s="803"/>
      <c r="P18" s="803"/>
      <c r="Q18" s="803"/>
      <c r="R18" s="805"/>
      <c r="S18" s="805"/>
      <c r="T18" s="805"/>
      <c r="U18" s="805"/>
      <c r="V18" s="805"/>
      <c r="W18" s="805"/>
      <c r="X18" s="805"/>
      <c r="Y18" s="805"/>
      <c r="Z18" s="805"/>
      <c r="AA18" s="805"/>
    </row>
    <row r="19" spans="1:27" s="810" customFormat="1" ht="17.25" customHeight="1" x14ac:dyDescent="0.35">
      <c r="A19" s="803"/>
      <c r="B19" s="804"/>
      <c r="C19" s="805"/>
      <c r="D19" s="818" t="s">
        <v>301</v>
      </c>
      <c r="E19" s="806"/>
      <c r="F19" s="807"/>
      <c r="G19" s="808"/>
      <c r="H19" s="809"/>
      <c r="I19" s="803"/>
      <c r="J19" s="803"/>
      <c r="K19" s="803"/>
      <c r="L19" s="803"/>
      <c r="M19" s="803"/>
      <c r="N19" s="803"/>
      <c r="O19" s="803"/>
      <c r="P19" s="803"/>
      <c r="Q19" s="803"/>
      <c r="R19" s="805"/>
      <c r="S19" s="805"/>
      <c r="T19" s="805"/>
      <c r="U19" s="805"/>
      <c r="V19" s="805"/>
      <c r="W19" s="805"/>
      <c r="X19" s="805"/>
      <c r="Y19" s="805"/>
      <c r="Z19" s="805"/>
      <c r="AA19" s="805"/>
    </row>
    <row r="20" spans="1:27" s="810" customFormat="1" ht="17.25" customHeight="1" x14ac:dyDescent="0.35">
      <c r="A20" s="803"/>
      <c r="B20" s="804"/>
      <c r="C20" s="805"/>
      <c r="D20" s="818" t="s">
        <v>302</v>
      </c>
      <c r="E20" s="806"/>
      <c r="F20" s="807"/>
      <c r="G20" s="808"/>
      <c r="H20" s="809"/>
      <c r="I20" s="803"/>
      <c r="J20" s="803"/>
      <c r="K20" s="803"/>
      <c r="L20" s="803"/>
      <c r="M20" s="803"/>
      <c r="N20" s="803"/>
      <c r="O20" s="803"/>
      <c r="P20" s="803"/>
      <c r="Q20" s="803"/>
      <c r="R20" s="805"/>
      <c r="S20" s="805"/>
      <c r="T20" s="805"/>
      <c r="U20" s="805"/>
      <c r="V20" s="805"/>
      <c r="W20" s="805"/>
      <c r="X20" s="805"/>
      <c r="Y20" s="805"/>
      <c r="Z20" s="805"/>
      <c r="AA20" s="805"/>
    </row>
    <row r="21" spans="1:27" s="810" customFormat="1" ht="17.25" customHeight="1" x14ac:dyDescent="0.35">
      <c r="A21" s="803"/>
      <c r="B21" s="804"/>
      <c r="C21" s="805"/>
      <c r="D21" s="818" t="s">
        <v>303</v>
      </c>
      <c r="E21" s="806"/>
      <c r="F21" s="807"/>
      <c r="G21" s="808"/>
      <c r="H21" s="809"/>
      <c r="I21" s="803"/>
      <c r="J21" s="803"/>
      <c r="K21" s="803"/>
      <c r="L21" s="803"/>
      <c r="M21" s="803"/>
      <c r="N21" s="803"/>
      <c r="O21" s="803"/>
      <c r="P21" s="803"/>
      <c r="Q21" s="803"/>
      <c r="R21" s="805"/>
      <c r="S21" s="805"/>
      <c r="T21" s="805"/>
      <c r="U21" s="805"/>
      <c r="V21" s="805"/>
      <c r="W21" s="805"/>
      <c r="X21" s="805"/>
      <c r="Y21" s="805"/>
      <c r="Z21" s="805"/>
      <c r="AA21" s="805"/>
    </row>
    <row r="22" spans="1:27" s="810" customFormat="1" ht="17.25" customHeight="1" x14ac:dyDescent="0.35">
      <c r="A22" s="803"/>
      <c r="B22" s="804"/>
      <c r="C22" s="805"/>
      <c r="D22" s="818" t="s">
        <v>304</v>
      </c>
      <c r="E22" s="806"/>
      <c r="F22" s="807"/>
      <c r="G22" s="808"/>
      <c r="H22" s="809"/>
      <c r="I22" s="803"/>
      <c r="J22" s="803"/>
      <c r="K22" s="803"/>
      <c r="L22" s="803"/>
      <c r="M22" s="803"/>
      <c r="N22" s="803"/>
      <c r="O22" s="803"/>
      <c r="P22" s="803"/>
      <c r="Q22" s="803"/>
      <c r="R22" s="805"/>
      <c r="S22" s="805"/>
      <c r="T22" s="805"/>
      <c r="U22" s="805"/>
      <c r="V22" s="805"/>
      <c r="W22" s="805"/>
      <c r="X22" s="805"/>
      <c r="Y22" s="805"/>
      <c r="Z22" s="805"/>
      <c r="AA22" s="805"/>
    </row>
    <row r="23" spans="1:27" s="810" customFormat="1" ht="17.25" customHeight="1" x14ac:dyDescent="0.35">
      <c r="A23" s="803"/>
      <c r="B23" s="804"/>
      <c r="C23" s="805"/>
      <c r="D23" s="818" t="s">
        <v>147</v>
      </c>
      <c r="E23" s="806"/>
      <c r="F23" s="807"/>
      <c r="G23" s="808"/>
      <c r="H23" s="803"/>
      <c r="I23" s="803"/>
      <c r="J23" s="803"/>
      <c r="K23" s="803"/>
      <c r="L23" s="803"/>
      <c r="M23" s="803"/>
      <c r="N23" s="803"/>
      <c r="O23" s="803"/>
      <c r="P23" s="803"/>
      <c r="Q23" s="803"/>
      <c r="R23" s="805"/>
      <c r="S23" s="805"/>
      <c r="T23" s="805"/>
      <c r="U23" s="805"/>
      <c r="V23" s="805"/>
      <c r="W23" s="805"/>
      <c r="X23" s="805"/>
      <c r="Y23" s="805"/>
      <c r="Z23" s="805"/>
      <c r="AA23" s="805"/>
    </row>
    <row r="24" spans="1:27" s="810" customFormat="1" ht="17.25" customHeight="1" x14ac:dyDescent="0.35">
      <c r="A24" s="803"/>
      <c r="B24" s="804"/>
      <c r="C24" s="805"/>
      <c r="D24" s="818" t="s">
        <v>148</v>
      </c>
      <c r="E24" s="806"/>
      <c r="F24" s="807"/>
      <c r="G24" s="808"/>
      <c r="H24" s="803"/>
      <c r="I24" s="803"/>
      <c r="J24" s="803"/>
      <c r="K24" s="803"/>
      <c r="L24" s="803"/>
      <c r="M24" s="803"/>
      <c r="N24" s="803"/>
      <c r="O24" s="803"/>
      <c r="P24" s="803"/>
      <c r="Q24" s="803"/>
      <c r="R24" s="805"/>
      <c r="S24" s="805"/>
      <c r="T24" s="805"/>
      <c r="U24" s="805"/>
      <c r="V24" s="805"/>
      <c r="W24" s="805"/>
      <c r="X24" s="805"/>
      <c r="Y24" s="805"/>
      <c r="Z24" s="805"/>
      <c r="AA24" s="805"/>
    </row>
    <row r="25" spans="1:27" s="810" customFormat="1" ht="17.25" customHeight="1" x14ac:dyDescent="0.35">
      <c r="A25" s="803"/>
      <c r="B25" s="804"/>
      <c r="C25" s="805"/>
      <c r="D25" s="818" t="s">
        <v>305</v>
      </c>
      <c r="E25" s="806"/>
      <c r="F25" s="807"/>
      <c r="G25" s="808"/>
      <c r="H25" s="803"/>
      <c r="I25" s="803"/>
      <c r="J25" s="803"/>
      <c r="K25" s="803"/>
      <c r="L25" s="803"/>
      <c r="M25" s="803"/>
      <c r="N25" s="803"/>
      <c r="O25" s="803"/>
      <c r="P25" s="803"/>
      <c r="Q25" s="803"/>
      <c r="R25" s="805"/>
      <c r="S25" s="805"/>
      <c r="T25" s="805"/>
      <c r="U25" s="805"/>
      <c r="V25" s="805"/>
      <c r="W25" s="805"/>
      <c r="X25" s="805"/>
      <c r="Y25" s="805"/>
      <c r="Z25" s="805"/>
      <c r="AA25" s="805"/>
    </row>
    <row r="26" spans="1:27" s="810" customFormat="1" ht="34.5" customHeight="1" x14ac:dyDescent="0.35">
      <c r="A26" s="803"/>
      <c r="B26" s="804"/>
      <c r="C26" s="805"/>
      <c r="D26" s="818" t="s">
        <v>306</v>
      </c>
      <c r="E26" s="806"/>
      <c r="F26" s="807"/>
      <c r="G26" s="808"/>
      <c r="H26" s="803"/>
      <c r="I26" s="803"/>
      <c r="J26" s="803"/>
      <c r="K26" s="803"/>
      <c r="L26" s="803"/>
      <c r="M26" s="803"/>
      <c r="N26" s="803"/>
      <c r="O26" s="803"/>
      <c r="P26" s="803"/>
      <c r="Q26" s="803"/>
      <c r="R26" s="805"/>
      <c r="S26" s="805"/>
      <c r="T26" s="805"/>
      <c r="U26" s="805"/>
      <c r="V26" s="805"/>
      <c r="W26" s="805"/>
      <c r="X26" s="805"/>
      <c r="Y26" s="805"/>
      <c r="Z26" s="805"/>
      <c r="AA26" s="805"/>
    </row>
    <row r="27" spans="1:27" s="810" customFormat="1" ht="17.25" customHeight="1" x14ac:dyDescent="0.35">
      <c r="A27" s="803"/>
      <c r="B27" s="804"/>
      <c r="C27" s="805"/>
      <c r="D27" s="818" t="s">
        <v>252</v>
      </c>
      <c r="E27" s="806"/>
      <c r="F27" s="807"/>
      <c r="G27" s="808"/>
      <c r="H27" s="803"/>
      <c r="I27" s="803"/>
      <c r="J27" s="803"/>
      <c r="K27" s="803"/>
      <c r="L27" s="803"/>
      <c r="M27" s="803"/>
      <c r="N27" s="803"/>
      <c r="O27" s="803"/>
      <c r="P27" s="803"/>
      <c r="Q27" s="803"/>
      <c r="R27" s="805"/>
      <c r="S27" s="805"/>
      <c r="T27" s="805"/>
      <c r="U27" s="805"/>
      <c r="V27" s="805"/>
      <c r="W27" s="805"/>
      <c r="X27" s="805"/>
      <c r="Y27" s="805"/>
      <c r="Z27" s="805"/>
      <c r="AA27" s="805"/>
    </row>
    <row r="28" spans="1:27" s="810" customFormat="1" ht="17.25" customHeight="1" x14ac:dyDescent="0.35">
      <c r="A28" s="803"/>
      <c r="B28" s="804"/>
      <c r="C28" s="805"/>
      <c r="D28" s="818" t="s">
        <v>307</v>
      </c>
      <c r="E28" s="806"/>
      <c r="F28" s="807"/>
      <c r="G28" s="808"/>
      <c r="H28" s="803"/>
      <c r="I28" s="803"/>
      <c r="J28" s="803"/>
      <c r="K28" s="803"/>
      <c r="L28" s="803"/>
      <c r="M28" s="803"/>
      <c r="N28" s="803"/>
      <c r="O28" s="803"/>
      <c r="P28" s="803"/>
      <c r="Q28" s="803"/>
      <c r="R28" s="805"/>
      <c r="S28" s="805"/>
      <c r="T28" s="805"/>
      <c r="U28" s="805"/>
      <c r="V28" s="805"/>
      <c r="W28" s="805"/>
      <c r="X28" s="805"/>
      <c r="Y28" s="805"/>
      <c r="Z28" s="805"/>
      <c r="AA28" s="805"/>
    </row>
    <row r="29" spans="1:27" s="810" customFormat="1" ht="17.25" customHeight="1" x14ac:dyDescent="0.35">
      <c r="A29" s="803"/>
      <c r="B29" s="804"/>
      <c r="C29" s="805"/>
      <c r="D29" s="818" t="s">
        <v>308</v>
      </c>
      <c r="E29" s="806"/>
      <c r="F29" s="807"/>
      <c r="G29" s="808"/>
      <c r="H29" s="803"/>
      <c r="I29" s="803"/>
      <c r="J29" s="803"/>
      <c r="K29" s="803"/>
      <c r="L29" s="803"/>
      <c r="M29" s="803"/>
      <c r="N29" s="803"/>
      <c r="O29" s="803"/>
      <c r="P29" s="803"/>
      <c r="Q29" s="803"/>
      <c r="R29" s="805"/>
      <c r="S29" s="805"/>
      <c r="T29" s="805"/>
      <c r="U29" s="805"/>
      <c r="V29" s="805"/>
      <c r="W29" s="805"/>
      <c r="X29" s="805"/>
      <c r="Y29" s="805"/>
      <c r="Z29" s="805"/>
      <c r="AA29" s="805"/>
    </row>
    <row r="30" spans="1:27" s="810" customFormat="1" ht="17.25" customHeight="1" x14ac:dyDescent="0.35">
      <c r="A30" s="803"/>
      <c r="B30" s="804"/>
      <c r="C30" s="805"/>
      <c r="D30" s="818" t="s">
        <v>309</v>
      </c>
      <c r="E30" s="806"/>
      <c r="F30" s="807"/>
      <c r="G30" s="808"/>
      <c r="H30" s="803"/>
      <c r="I30" s="803"/>
      <c r="J30" s="803"/>
      <c r="K30" s="803"/>
      <c r="L30" s="803"/>
      <c r="M30" s="803"/>
      <c r="N30" s="803"/>
      <c r="O30" s="803"/>
      <c r="P30" s="803"/>
      <c r="Q30" s="803"/>
      <c r="R30" s="805"/>
      <c r="S30" s="805"/>
      <c r="T30" s="805"/>
      <c r="U30" s="805"/>
      <c r="V30" s="805"/>
      <c r="W30" s="805"/>
      <c r="X30" s="805"/>
      <c r="Y30" s="805"/>
      <c r="Z30" s="805"/>
      <c r="AA30" s="805"/>
    </row>
    <row r="31" spans="1:27" s="810" customFormat="1" ht="17.25" customHeight="1" x14ac:dyDescent="0.35">
      <c r="A31" s="803"/>
      <c r="B31" s="804"/>
      <c r="C31" s="805"/>
      <c r="D31" s="818" t="s">
        <v>310</v>
      </c>
      <c r="E31" s="806"/>
      <c r="F31" s="807"/>
      <c r="G31" s="808"/>
      <c r="H31" s="803"/>
      <c r="I31" s="803"/>
      <c r="J31" s="803"/>
      <c r="K31" s="803"/>
      <c r="L31" s="803"/>
      <c r="M31" s="803"/>
      <c r="N31" s="803"/>
      <c r="O31" s="803"/>
      <c r="P31" s="803"/>
      <c r="Q31" s="803"/>
      <c r="R31" s="805"/>
      <c r="S31" s="805"/>
      <c r="T31" s="805"/>
      <c r="U31" s="805"/>
      <c r="V31" s="805"/>
      <c r="W31" s="805"/>
      <c r="X31" s="805"/>
      <c r="Y31" s="805"/>
      <c r="Z31" s="805"/>
      <c r="AA31" s="805"/>
    </row>
    <row r="32" spans="1:27" s="810" customFormat="1" ht="17.25" customHeight="1" x14ac:dyDescent="0.35">
      <c r="A32" s="803"/>
      <c r="B32" s="804"/>
      <c r="C32" s="805"/>
      <c r="D32" s="819" t="s">
        <v>311</v>
      </c>
      <c r="E32" s="811"/>
      <c r="F32" s="812"/>
      <c r="G32" s="808"/>
      <c r="H32" s="803"/>
      <c r="I32" s="803"/>
      <c r="J32" s="803"/>
      <c r="K32" s="803"/>
      <c r="L32" s="803"/>
      <c r="M32" s="803"/>
      <c r="N32" s="803"/>
      <c r="O32" s="803"/>
      <c r="P32" s="803"/>
      <c r="Q32" s="803"/>
      <c r="R32" s="805"/>
      <c r="S32" s="805"/>
      <c r="T32" s="805"/>
      <c r="U32" s="805"/>
      <c r="V32" s="805"/>
      <c r="W32" s="805"/>
      <c r="X32" s="805"/>
      <c r="Y32" s="805"/>
      <c r="Z32" s="805"/>
      <c r="AA32" s="805"/>
    </row>
    <row r="33" spans="1:27" x14ac:dyDescent="0.35">
      <c r="A33" s="769"/>
      <c r="B33" s="780"/>
      <c r="C33" s="772"/>
      <c r="D33" s="772"/>
      <c r="E33" s="778"/>
      <c r="F33" s="778"/>
      <c r="G33" s="779"/>
      <c r="H33" s="769"/>
      <c r="I33" s="769"/>
      <c r="J33" s="769"/>
      <c r="K33" s="769"/>
      <c r="L33" s="769"/>
      <c r="M33" s="769"/>
      <c r="N33" s="769"/>
      <c r="O33" s="769"/>
      <c r="P33" s="769"/>
      <c r="Q33" s="769"/>
      <c r="R33" s="772"/>
      <c r="S33" s="772"/>
      <c r="T33" s="772"/>
      <c r="U33" s="772"/>
      <c r="V33" s="772"/>
      <c r="W33" s="772"/>
      <c r="X33" s="772"/>
      <c r="Y33" s="772"/>
      <c r="Z33" s="772"/>
      <c r="AA33" s="772"/>
    </row>
    <row r="34" spans="1:27" ht="15" thickBot="1" x14ac:dyDescent="0.4">
      <c r="A34" s="769"/>
      <c r="B34" s="783"/>
      <c r="C34" s="784"/>
      <c r="D34" s="784"/>
      <c r="E34" s="813"/>
      <c r="F34" s="813"/>
      <c r="G34" s="786"/>
      <c r="H34" s="769"/>
      <c r="I34" s="769"/>
      <c r="J34" s="769"/>
      <c r="K34" s="769"/>
      <c r="L34" s="769"/>
      <c r="M34" s="769"/>
      <c r="N34" s="769"/>
      <c r="O34" s="769"/>
      <c r="P34" s="769"/>
      <c r="Q34" s="769"/>
      <c r="R34" s="772"/>
      <c r="S34" s="772"/>
      <c r="T34" s="772"/>
      <c r="U34" s="772"/>
      <c r="V34" s="772"/>
      <c r="W34" s="772"/>
      <c r="X34" s="772"/>
      <c r="Y34" s="772"/>
      <c r="Z34" s="772"/>
      <c r="AA34" s="772"/>
    </row>
    <row r="35" spans="1:27" ht="15" thickTop="1" x14ac:dyDescent="0.35">
      <c r="A35" s="769"/>
      <c r="B35" s="769"/>
      <c r="C35" s="769"/>
      <c r="D35" s="769"/>
      <c r="E35" s="770"/>
      <c r="F35" s="770"/>
      <c r="G35" s="769"/>
      <c r="H35" s="769"/>
      <c r="I35" s="769"/>
      <c r="J35" s="769"/>
      <c r="K35" s="769"/>
      <c r="L35" s="769"/>
      <c r="M35" s="769"/>
      <c r="N35" s="769"/>
      <c r="O35" s="769"/>
      <c r="P35" s="769"/>
      <c r="Q35" s="769"/>
      <c r="R35" s="772"/>
      <c r="S35" s="772"/>
      <c r="T35" s="772"/>
      <c r="U35" s="772"/>
      <c r="V35" s="772"/>
      <c r="W35" s="772"/>
      <c r="X35" s="772"/>
      <c r="Y35" s="772"/>
      <c r="Z35" s="772"/>
      <c r="AA35" s="772"/>
    </row>
    <row r="36" spans="1:27" x14ac:dyDescent="0.35">
      <c r="A36" s="769"/>
      <c r="B36" s="769"/>
      <c r="C36" s="769"/>
      <c r="D36" s="769"/>
      <c r="E36" s="770"/>
      <c r="F36" s="770"/>
      <c r="G36" s="769"/>
      <c r="H36" s="769"/>
      <c r="I36" s="769"/>
      <c r="J36" s="769"/>
      <c r="K36" s="769"/>
      <c r="L36" s="769"/>
      <c r="M36" s="769"/>
      <c r="N36" s="769"/>
      <c r="O36" s="769"/>
      <c r="P36" s="769"/>
      <c r="Q36" s="769"/>
      <c r="R36" s="772"/>
      <c r="S36" s="772"/>
      <c r="T36" s="772"/>
      <c r="U36" s="772"/>
      <c r="V36" s="772"/>
      <c r="W36" s="772"/>
      <c r="X36" s="772"/>
      <c r="Y36" s="772"/>
      <c r="Z36" s="772"/>
      <c r="AA36" s="772"/>
    </row>
    <row r="37" spans="1:27" ht="69" customHeight="1" x14ac:dyDescent="0.35">
      <c r="A37" s="769"/>
      <c r="B37" s="769"/>
      <c r="C37" s="769"/>
      <c r="D37" s="769"/>
      <c r="E37" s="770"/>
      <c r="F37" s="770"/>
      <c r="G37" s="769"/>
      <c r="H37" s="769"/>
      <c r="I37" s="769"/>
      <c r="J37" s="769"/>
      <c r="K37" s="769"/>
      <c r="L37" s="769"/>
      <c r="M37" s="769"/>
      <c r="N37" s="769"/>
      <c r="O37" s="769"/>
      <c r="P37" s="769"/>
      <c r="Q37" s="769"/>
      <c r="R37" s="772"/>
      <c r="S37" s="772"/>
      <c r="T37" s="772"/>
      <c r="U37" s="772"/>
      <c r="V37" s="772"/>
      <c r="W37" s="772"/>
      <c r="X37" s="772"/>
      <c r="Y37" s="772"/>
      <c r="Z37" s="772"/>
      <c r="AA37" s="772"/>
    </row>
    <row r="38" spans="1:27" ht="69" customHeight="1" x14ac:dyDescent="0.35">
      <c r="A38" s="769"/>
      <c r="B38" s="769"/>
      <c r="C38" s="769"/>
      <c r="D38" s="769"/>
      <c r="E38" s="770"/>
      <c r="F38" s="770"/>
      <c r="G38" s="769"/>
      <c r="H38" s="769"/>
      <c r="I38" s="769"/>
      <c r="J38" s="769"/>
      <c r="K38" s="769"/>
      <c r="L38" s="769"/>
      <c r="M38" s="769"/>
      <c r="N38" s="769"/>
      <c r="O38" s="769"/>
      <c r="P38" s="769"/>
      <c r="Q38" s="769"/>
      <c r="R38" s="772"/>
      <c r="S38" s="772"/>
      <c r="T38" s="772"/>
      <c r="U38" s="772"/>
      <c r="V38" s="772"/>
      <c r="W38" s="772"/>
      <c r="X38" s="772"/>
      <c r="Y38" s="772"/>
      <c r="Z38" s="772"/>
      <c r="AA38" s="772"/>
    </row>
    <row r="39" spans="1:27" ht="69" customHeight="1" x14ac:dyDescent="0.35">
      <c r="A39" s="769"/>
      <c r="B39" s="769"/>
      <c r="C39" s="769"/>
      <c r="D39" s="769"/>
      <c r="E39" s="770"/>
      <c r="F39" s="770"/>
      <c r="G39" s="769"/>
      <c r="H39" s="769"/>
      <c r="I39" s="769"/>
      <c r="J39" s="769"/>
      <c r="K39" s="769"/>
      <c r="L39" s="769"/>
      <c r="M39" s="769"/>
      <c r="N39" s="769"/>
      <c r="O39" s="769"/>
      <c r="P39" s="769"/>
      <c r="Q39" s="769"/>
      <c r="R39" s="772"/>
      <c r="S39" s="772"/>
      <c r="T39" s="772"/>
      <c r="U39" s="772"/>
      <c r="V39" s="772"/>
      <c r="W39" s="772"/>
      <c r="X39" s="772"/>
      <c r="Y39" s="772"/>
      <c r="Z39" s="772"/>
      <c r="AA39" s="772"/>
    </row>
    <row r="40" spans="1:27" ht="69" customHeight="1" x14ac:dyDescent="0.35">
      <c r="A40" s="769"/>
      <c r="B40" s="769"/>
      <c r="C40" s="769"/>
      <c r="D40" s="769"/>
      <c r="E40" s="770"/>
      <c r="F40" s="770"/>
      <c r="G40" s="769"/>
      <c r="H40" s="769"/>
      <c r="I40" s="769"/>
      <c r="J40" s="769"/>
      <c r="K40" s="769"/>
      <c r="L40" s="769"/>
      <c r="M40" s="769"/>
      <c r="N40" s="769"/>
      <c r="O40" s="769"/>
      <c r="P40" s="769"/>
      <c r="Q40" s="769"/>
      <c r="R40" s="772"/>
      <c r="S40" s="772"/>
      <c r="T40" s="772"/>
      <c r="U40" s="772"/>
      <c r="V40" s="772"/>
      <c r="W40" s="772"/>
      <c r="X40" s="772"/>
      <c r="Y40" s="772"/>
      <c r="Z40" s="772"/>
      <c r="AA40" s="772"/>
    </row>
    <row r="41" spans="1:27" ht="169.5" customHeight="1" x14ac:dyDescent="0.35">
      <c r="A41" s="769"/>
      <c r="B41" s="769"/>
      <c r="C41" s="769"/>
      <c r="D41" s="769"/>
      <c r="E41" s="770"/>
      <c r="F41" s="770"/>
      <c r="G41" s="769"/>
      <c r="H41" s="769"/>
      <c r="I41" s="769"/>
      <c r="J41" s="769"/>
      <c r="K41" s="769"/>
      <c r="L41" s="769"/>
      <c r="M41" s="769"/>
      <c r="N41" s="769"/>
      <c r="O41" s="769"/>
      <c r="P41" s="769"/>
      <c r="Q41" s="769"/>
      <c r="R41" s="772"/>
      <c r="S41" s="772"/>
      <c r="T41" s="772"/>
      <c r="U41" s="772"/>
      <c r="V41" s="772"/>
      <c r="W41" s="772"/>
      <c r="X41" s="772"/>
      <c r="Y41" s="772"/>
      <c r="Z41" s="772"/>
      <c r="AA41" s="772"/>
    </row>
    <row r="42" spans="1:27" ht="169.5" customHeight="1" x14ac:dyDescent="0.35">
      <c r="A42" s="769"/>
      <c r="B42" s="769"/>
      <c r="C42" s="769"/>
      <c r="D42" s="769"/>
      <c r="E42" s="770"/>
      <c r="F42" s="770"/>
      <c r="G42" s="769"/>
      <c r="H42" s="769"/>
      <c r="I42" s="769"/>
      <c r="J42" s="769"/>
      <c r="K42" s="769"/>
      <c r="L42" s="769"/>
      <c r="M42" s="769"/>
      <c r="N42" s="769"/>
      <c r="O42" s="769"/>
      <c r="P42" s="769"/>
      <c r="Q42" s="769"/>
      <c r="R42" s="772"/>
      <c r="S42" s="772"/>
      <c r="T42" s="772"/>
      <c r="U42" s="772"/>
      <c r="V42" s="772"/>
      <c r="W42" s="772"/>
      <c r="X42" s="772"/>
      <c r="Y42" s="772"/>
      <c r="Z42" s="772"/>
      <c r="AA42" s="772"/>
    </row>
    <row r="43" spans="1:27" ht="69" customHeight="1" x14ac:dyDescent="0.35">
      <c r="A43" s="772"/>
      <c r="B43" s="772"/>
      <c r="C43" s="772"/>
      <c r="D43" s="772"/>
      <c r="E43" s="778"/>
      <c r="F43" s="778"/>
      <c r="G43" s="772"/>
      <c r="H43" s="772"/>
      <c r="I43" s="772"/>
      <c r="J43" s="772"/>
      <c r="K43" s="772"/>
      <c r="L43" s="772"/>
      <c r="M43" s="772"/>
      <c r="N43" s="772"/>
      <c r="O43" s="772"/>
      <c r="P43" s="772"/>
      <c r="Q43" s="772"/>
      <c r="R43" s="772"/>
      <c r="S43" s="772"/>
      <c r="T43" s="772"/>
      <c r="U43" s="772"/>
      <c r="V43" s="772"/>
      <c r="W43" s="772"/>
      <c r="X43" s="772"/>
      <c r="Y43" s="772"/>
      <c r="Z43" s="772"/>
      <c r="AA43" s="772"/>
    </row>
    <row r="44" spans="1:27" x14ac:dyDescent="0.35">
      <c r="A44" s="772"/>
      <c r="B44" s="772"/>
      <c r="C44" s="772"/>
      <c r="D44" s="772"/>
      <c r="E44" s="778"/>
      <c r="F44" s="778"/>
      <c r="G44" s="772"/>
      <c r="H44" s="772"/>
      <c r="I44" s="772"/>
      <c r="J44" s="772"/>
      <c r="K44" s="772"/>
      <c r="L44" s="772"/>
      <c r="M44" s="772"/>
      <c r="N44" s="772"/>
      <c r="O44" s="772"/>
      <c r="P44" s="772"/>
      <c r="Q44" s="772"/>
      <c r="R44" s="772"/>
      <c r="S44" s="772"/>
      <c r="T44" s="772"/>
      <c r="U44" s="772"/>
      <c r="V44" s="772"/>
      <c r="W44" s="772"/>
      <c r="X44" s="772"/>
      <c r="Y44" s="772"/>
      <c r="Z44" s="772"/>
      <c r="AA44" s="772"/>
    </row>
    <row r="45" spans="1:27" x14ac:dyDescent="0.35">
      <c r="A45" s="772"/>
      <c r="B45" s="772"/>
      <c r="C45" s="772"/>
      <c r="D45" s="772"/>
      <c r="E45" s="778"/>
      <c r="F45" s="778"/>
      <c r="G45" s="772"/>
      <c r="H45" s="772"/>
      <c r="I45" s="772"/>
      <c r="J45" s="772"/>
      <c r="K45" s="772"/>
      <c r="L45" s="772"/>
      <c r="M45" s="772"/>
      <c r="N45" s="772"/>
      <c r="O45" s="772"/>
      <c r="P45" s="772"/>
      <c r="Q45" s="772"/>
      <c r="R45" s="772"/>
      <c r="S45" s="772"/>
      <c r="T45" s="772"/>
      <c r="U45" s="772"/>
      <c r="V45" s="772"/>
      <c r="W45" s="772"/>
      <c r="X45" s="772"/>
      <c r="Y45" s="772"/>
      <c r="Z45" s="772"/>
      <c r="AA45" s="772"/>
    </row>
  </sheetData>
  <sheetProtection sheet="1" objects="1" scenarios="1"/>
  <mergeCells count="6">
    <mergeCell ref="B2:D3"/>
    <mergeCell ref="B4:D4"/>
    <mergeCell ref="C5:D5"/>
    <mergeCell ref="C14:E14"/>
    <mergeCell ref="D6:F6"/>
    <mergeCell ref="D7:F7"/>
  </mergeCells>
  <dataValidations count="2">
    <dataValidation type="whole" allowBlank="1" showErrorMessage="1" errorTitle="Input Number" error="Whole numbers only. No text such as &quot;all&quot; is allowed." sqref="E11" xr:uid="{137BA204-45DF-4787-9145-2F25B3CDA576}">
      <formula1>0</formula1>
      <formula2>1000000</formula2>
    </dataValidation>
    <dataValidation type="whole" allowBlank="1" showErrorMessage="1" errorTitle="Whole Numbers Only" error="Whole numbers only. No text such as &quot;all&quot; is allowed." sqref="E16:F32" xr:uid="{BED8A30A-E2DE-47BE-97FF-1F89BE4A5C81}">
      <formula1>0</formula1>
      <formula2>100000</formula2>
    </dataValidation>
  </dataValidations>
  <hyperlinks>
    <hyperlink ref="I6" location="'E. Combined Mass Balance'!C4" display="Previous Sheet" xr:uid="{6338CFF0-A595-4130-ADC2-70D252CE2F47}"/>
    <hyperlink ref="I5" location="'INTRO and TABLE OF CONTENTS'!D15" display="Table of Contents" xr:uid="{CB56F057-9E6F-4AC0-9339-15B8694104CE}"/>
  </hyperlinks>
  <pageMargins left="0.7" right="0.7" top="0.75" bottom="0.75" header="0.3" footer="0.3"/>
  <drawing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8BFE3-0A87-4319-8848-6599D992BE39}">
  <sheetPr>
    <tabColor rgb="FFFFC000"/>
  </sheetPr>
  <dimension ref="A1:Z56"/>
  <sheetViews>
    <sheetView workbookViewId="0">
      <pane ySplit="4" topLeftCell="A5" activePane="bottomLeft" state="frozen"/>
      <selection pane="bottomLeft" activeCell="B2" sqref="B2:K2"/>
    </sheetView>
  </sheetViews>
  <sheetFormatPr defaultRowHeight="14.5" x14ac:dyDescent="0.35"/>
  <cols>
    <col min="1" max="1" width="1.81640625" style="1" customWidth="1"/>
    <col min="2" max="2" width="13.81640625" style="1" customWidth="1"/>
    <col min="3" max="3" width="1.81640625" style="1" customWidth="1"/>
    <col min="4" max="4" width="9.1796875" style="1"/>
    <col min="5" max="5" width="1.81640625" style="1" customWidth="1"/>
    <col min="6" max="6" width="15.1796875" style="1" bestFit="1" customWidth="1"/>
    <col min="7" max="7" width="9.1796875" style="1"/>
    <col min="8" max="10" width="1.81640625" style="1" customWidth="1"/>
    <col min="11" max="11" width="18.1796875" style="20" customWidth="1"/>
    <col min="12" max="12" width="38.453125" style="20" customWidth="1"/>
    <col min="13" max="13" width="15.54296875" style="20" customWidth="1"/>
    <col min="14" max="14" width="27.54296875" style="20" bestFit="1" customWidth="1"/>
    <col min="15" max="15" width="16.81640625" style="20" customWidth="1"/>
    <col min="16" max="16" width="16" style="20" customWidth="1"/>
    <col min="17" max="17" width="1.81640625" style="138" customWidth="1"/>
    <col min="18" max="18" width="16" style="20" customWidth="1"/>
    <col min="19" max="19" width="31.1796875" style="20" bestFit="1" customWidth="1"/>
    <col min="20" max="20" width="1.81640625" style="138" customWidth="1"/>
    <col min="21" max="21" width="27.54296875" style="20" customWidth="1"/>
    <col min="22" max="22" width="1.81640625" style="138" customWidth="1"/>
    <col min="23" max="23" width="30.1796875" style="20" customWidth="1"/>
    <col min="27" max="27" width="24.1796875" bestFit="1" customWidth="1"/>
    <col min="28" max="28" width="4" bestFit="1" customWidth="1"/>
  </cols>
  <sheetData>
    <row r="1" spans="1:26" ht="6" customHeight="1" x14ac:dyDescent="0.35">
      <c r="A1" s="2"/>
      <c r="B1" s="2"/>
      <c r="C1" s="2"/>
      <c r="D1" s="2"/>
      <c r="E1" s="2"/>
      <c r="F1" s="2"/>
      <c r="G1" s="2"/>
      <c r="H1" s="2"/>
      <c r="I1" s="2"/>
      <c r="J1" s="2"/>
      <c r="K1" s="138"/>
      <c r="L1" s="138"/>
      <c r="M1" s="138"/>
      <c r="N1" s="138"/>
      <c r="O1" s="138"/>
      <c r="P1" s="138"/>
      <c r="R1" s="138"/>
      <c r="S1" s="138"/>
      <c r="U1" s="138"/>
      <c r="W1" s="138"/>
      <c r="X1" s="97"/>
      <c r="Y1" s="97"/>
      <c r="Z1" s="97"/>
    </row>
    <row r="2" spans="1:26" ht="35.25" customHeight="1" x14ac:dyDescent="0.35">
      <c r="A2" s="2"/>
      <c r="B2" s="1295" t="s">
        <v>545</v>
      </c>
      <c r="C2" s="1295"/>
      <c r="D2" s="1295"/>
      <c r="E2" s="1295"/>
      <c r="F2" s="1295"/>
      <c r="G2" s="1295"/>
      <c r="H2" s="1295"/>
      <c r="I2" s="1295"/>
      <c r="J2" s="1295"/>
      <c r="K2" s="1295"/>
      <c r="L2" s="138"/>
      <c r="M2" s="138"/>
      <c r="N2" s="138"/>
      <c r="O2" s="138"/>
      <c r="P2" s="138"/>
      <c r="R2" s="138"/>
      <c r="S2" s="138"/>
      <c r="U2" s="138"/>
      <c r="W2" s="138"/>
      <c r="X2" s="97"/>
      <c r="Y2" s="97"/>
      <c r="Z2" s="97"/>
    </row>
    <row r="3" spans="1:26" ht="10.5" customHeight="1" x14ac:dyDescent="0.35">
      <c r="A3" s="2"/>
      <c r="B3" s="2"/>
      <c r="C3" s="2"/>
      <c r="D3" s="2"/>
      <c r="E3" s="2"/>
      <c r="F3" s="2"/>
      <c r="G3" s="2"/>
      <c r="H3" s="2"/>
      <c r="I3" s="2"/>
      <c r="J3" s="2"/>
      <c r="K3" s="138"/>
      <c r="L3" s="138"/>
      <c r="M3" s="138"/>
      <c r="N3" s="138"/>
      <c r="O3" s="138"/>
      <c r="P3" s="138"/>
      <c r="R3" s="138"/>
      <c r="S3" s="138"/>
      <c r="U3" s="138"/>
      <c r="W3" s="138"/>
      <c r="X3" s="97"/>
      <c r="Y3" s="97"/>
      <c r="Z3" s="97"/>
    </row>
    <row r="4" spans="1:26" ht="93" customHeight="1" thickBot="1" x14ac:dyDescent="0.4">
      <c r="A4" s="136"/>
      <c r="B4" s="759" t="s">
        <v>312</v>
      </c>
      <c r="C4" s="136"/>
      <c r="D4" s="759" t="s">
        <v>313</v>
      </c>
      <c r="E4" s="136"/>
      <c r="F4" s="767"/>
      <c r="G4" s="760" t="s">
        <v>314</v>
      </c>
      <c r="H4" s="761"/>
      <c r="I4" s="761"/>
      <c r="J4" s="761"/>
      <c r="K4" s="762" t="s">
        <v>315</v>
      </c>
      <c r="L4" s="762" t="s">
        <v>316</v>
      </c>
      <c r="M4" s="762" t="s">
        <v>317</v>
      </c>
      <c r="N4" s="762" t="s">
        <v>318</v>
      </c>
      <c r="O4" s="762" t="s">
        <v>319</v>
      </c>
      <c r="P4" s="762" t="s">
        <v>320</v>
      </c>
      <c r="Q4" s="763"/>
      <c r="R4" s="764" t="s">
        <v>321</v>
      </c>
      <c r="S4" s="764" t="s">
        <v>322</v>
      </c>
      <c r="T4" s="763"/>
      <c r="U4" s="765" t="s">
        <v>323</v>
      </c>
      <c r="V4" s="763"/>
      <c r="W4" s="766" t="s">
        <v>324</v>
      </c>
      <c r="X4" s="102"/>
      <c r="Y4" s="102"/>
      <c r="Z4" s="102"/>
    </row>
    <row r="5" spans="1:26" ht="15" thickTop="1" x14ac:dyDescent="0.35">
      <c r="A5" s="747"/>
      <c r="B5" s="753" t="s">
        <v>20</v>
      </c>
      <c r="C5" s="747"/>
      <c r="D5" s="753" t="s">
        <v>325</v>
      </c>
      <c r="E5" s="747"/>
      <c r="F5" s="754" t="s">
        <v>326</v>
      </c>
      <c r="G5" s="754" t="s">
        <v>327</v>
      </c>
      <c r="H5" s="749"/>
      <c r="I5" s="749"/>
      <c r="J5" s="749"/>
      <c r="K5" s="755" t="s">
        <v>328</v>
      </c>
      <c r="L5" s="756" t="s">
        <v>142</v>
      </c>
      <c r="M5" s="757" t="s">
        <v>134</v>
      </c>
      <c r="N5" s="756" t="s">
        <v>161</v>
      </c>
      <c r="O5" s="758" t="s">
        <v>159</v>
      </c>
      <c r="P5" s="756" t="s">
        <v>157</v>
      </c>
      <c r="Q5" s="751"/>
      <c r="R5" s="756" t="s">
        <v>130</v>
      </c>
      <c r="S5" s="755" t="s">
        <v>197</v>
      </c>
      <c r="T5" s="752"/>
      <c r="U5" s="756" t="s">
        <v>214</v>
      </c>
      <c r="V5" s="751"/>
      <c r="W5" s="756" t="s">
        <v>329</v>
      </c>
      <c r="X5" s="749"/>
      <c r="Y5" s="749"/>
      <c r="Z5" s="749"/>
    </row>
    <row r="6" spans="1:26" x14ac:dyDescent="0.35">
      <c r="A6" s="747"/>
      <c r="B6" s="146" t="s">
        <v>22</v>
      </c>
      <c r="C6" s="747"/>
      <c r="D6" s="146" t="s">
        <v>330</v>
      </c>
      <c r="E6" s="747"/>
      <c r="F6" s="19" t="s">
        <v>331</v>
      </c>
      <c r="G6" s="19" t="s">
        <v>332</v>
      </c>
      <c r="H6" s="749"/>
      <c r="I6" s="749"/>
      <c r="J6" s="749"/>
      <c r="K6" s="164" t="s">
        <v>223</v>
      </c>
      <c r="L6" s="163" t="s">
        <v>144</v>
      </c>
      <c r="M6" s="165" t="s">
        <v>333</v>
      </c>
      <c r="N6" s="163" t="s">
        <v>163</v>
      </c>
      <c r="O6" s="750"/>
      <c r="P6" s="750"/>
      <c r="Q6" s="748"/>
      <c r="R6" s="163" t="s">
        <v>134</v>
      </c>
      <c r="S6" s="164" t="s">
        <v>199</v>
      </c>
      <c r="T6" s="752"/>
      <c r="U6" s="163" t="s">
        <v>216</v>
      </c>
      <c r="V6" s="751"/>
      <c r="W6" s="163" t="s">
        <v>252</v>
      </c>
      <c r="X6" s="749"/>
      <c r="Y6" s="749"/>
      <c r="Z6" s="749"/>
    </row>
    <row r="7" spans="1:26" x14ac:dyDescent="0.35">
      <c r="A7" s="747"/>
      <c r="B7" s="146" t="s">
        <v>27</v>
      </c>
      <c r="C7" s="747"/>
      <c r="D7" s="146" t="s">
        <v>334</v>
      </c>
      <c r="E7" s="747"/>
      <c r="F7" s="19" t="s">
        <v>335</v>
      </c>
      <c r="G7" s="19" t="s">
        <v>336</v>
      </c>
      <c r="H7" s="749"/>
      <c r="I7" s="749"/>
      <c r="J7" s="749"/>
      <c r="K7" s="164" t="s">
        <v>225</v>
      </c>
      <c r="L7" s="163" t="s">
        <v>134</v>
      </c>
      <c r="M7" s="750"/>
      <c r="N7" s="163" t="s">
        <v>165</v>
      </c>
      <c r="O7" s="748"/>
      <c r="P7" s="748"/>
      <c r="Q7" s="748"/>
      <c r="R7" s="163" t="s">
        <v>135</v>
      </c>
      <c r="S7" s="750"/>
      <c r="T7" s="748"/>
      <c r="U7" s="163" t="s">
        <v>218</v>
      </c>
      <c r="V7" s="751"/>
      <c r="W7" s="163" t="s">
        <v>337</v>
      </c>
      <c r="X7" s="749"/>
      <c r="Y7" s="749"/>
      <c r="Z7" s="749"/>
    </row>
    <row r="8" spans="1:26" x14ac:dyDescent="0.35">
      <c r="A8" s="747"/>
      <c r="B8" s="747"/>
      <c r="C8" s="747"/>
      <c r="D8" s="146" t="s">
        <v>338</v>
      </c>
      <c r="E8" s="747"/>
      <c r="F8" s="19" t="s">
        <v>339</v>
      </c>
      <c r="G8" s="19" t="s">
        <v>340</v>
      </c>
      <c r="H8" s="749"/>
      <c r="I8" s="749"/>
      <c r="J8" s="749"/>
      <c r="K8" s="164" t="s">
        <v>134</v>
      </c>
      <c r="L8" s="163" t="s">
        <v>530</v>
      </c>
      <c r="M8" s="748"/>
      <c r="N8" s="750"/>
      <c r="O8" s="748"/>
      <c r="P8" s="748"/>
      <c r="Q8" s="748"/>
      <c r="R8" s="750"/>
      <c r="S8" s="748"/>
      <c r="T8" s="748"/>
      <c r="U8" s="750"/>
      <c r="V8" s="748"/>
      <c r="W8" s="163" t="s">
        <v>147</v>
      </c>
      <c r="X8" s="749"/>
      <c r="Y8" s="749"/>
      <c r="Z8" s="749"/>
    </row>
    <row r="9" spans="1:26" x14ac:dyDescent="0.35">
      <c r="A9" s="747"/>
      <c r="B9" s="747"/>
      <c r="C9" s="747"/>
      <c r="D9" s="146" t="s">
        <v>341</v>
      </c>
      <c r="E9" s="747"/>
      <c r="F9" s="19" t="s">
        <v>342</v>
      </c>
      <c r="G9" s="19" t="s">
        <v>343</v>
      </c>
      <c r="H9" s="749"/>
      <c r="I9" s="749"/>
      <c r="J9" s="749"/>
      <c r="K9" s="750"/>
      <c r="L9" s="163" t="s">
        <v>146</v>
      </c>
      <c r="M9" s="748"/>
      <c r="N9" s="748"/>
      <c r="O9" s="748"/>
      <c r="P9" s="748"/>
      <c r="Q9" s="748"/>
      <c r="R9" s="748"/>
      <c r="S9" s="748"/>
      <c r="T9" s="748"/>
      <c r="U9" s="748"/>
      <c r="V9" s="748"/>
      <c r="W9" s="163" t="s">
        <v>307</v>
      </c>
      <c r="X9" s="749"/>
      <c r="Y9" s="749"/>
      <c r="Z9" s="749"/>
    </row>
    <row r="10" spans="1:26" x14ac:dyDescent="0.35">
      <c r="A10" s="747"/>
      <c r="B10" s="747"/>
      <c r="C10" s="747"/>
      <c r="D10" s="146" t="s">
        <v>344</v>
      </c>
      <c r="E10" s="747"/>
      <c r="F10" s="19" t="s">
        <v>345</v>
      </c>
      <c r="G10" s="19" t="s">
        <v>346</v>
      </c>
      <c r="H10" s="749"/>
      <c r="I10" s="749"/>
      <c r="J10" s="749"/>
      <c r="K10" s="748"/>
      <c r="L10" s="163" t="s">
        <v>147</v>
      </c>
      <c r="M10" s="748"/>
      <c r="N10" s="748"/>
      <c r="O10" s="748"/>
      <c r="P10" s="748"/>
      <c r="Q10" s="748"/>
      <c r="R10" s="748"/>
      <c r="S10" s="748"/>
      <c r="T10" s="748"/>
      <c r="U10" s="748"/>
      <c r="V10" s="748"/>
      <c r="W10" s="163" t="s">
        <v>146</v>
      </c>
      <c r="X10" s="749"/>
      <c r="Y10" s="749"/>
      <c r="Z10" s="749"/>
    </row>
    <row r="11" spans="1:26" x14ac:dyDescent="0.35">
      <c r="A11" s="747"/>
      <c r="B11" s="747"/>
      <c r="C11" s="747"/>
      <c r="D11" s="146" t="s">
        <v>347</v>
      </c>
      <c r="E11" s="747"/>
      <c r="F11" s="19" t="s">
        <v>348</v>
      </c>
      <c r="G11" s="19" t="s">
        <v>114</v>
      </c>
      <c r="H11" s="749"/>
      <c r="I11" s="749"/>
      <c r="J11" s="749"/>
      <c r="K11" s="748"/>
      <c r="L11" s="163" t="s">
        <v>254</v>
      </c>
      <c r="M11" s="748"/>
      <c r="N11" s="748"/>
      <c r="O11" s="748"/>
      <c r="P11" s="748"/>
      <c r="Q11" s="748"/>
      <c r="R11" s="748"/>
      <c r="S11" s="748"/>
      <c r="T11" s="748"/>
      <c r="U11" s="748"/>
      <c r="V11" s="748"/>
      <c r="W11" s="163" t="s">
        <v>349</v>
      </c>
      <c r="X11" s="749"/>
      <c r="Y11" s="749"/>
      <c r="Z11" s="749"/>
    </row>
    <row r="12" spans="1:26" x14ac:dyDescent="0.35">
      <c r="A12" s="747"/>
      <c r="B12" s="747"/>
      <c r="C12" s="747"/>
      <c r="D12" s="146" t="s">
        <v>350</v>
      </c>
      <c r="E12" s="747"/>
      <c r="F12" s="19" t="s">
        <v>351</v>
      </c>
      <c r="G12" s="19" t="s">
        <v>352</v>
      </c>
      <c r="H12" s="749"/>
      <c r="I12" s="749"/>
      <c r="J12" s="749"/>
      <c r="K12" s="748"/>
      <c r="L12" s="163" t="s">
        <v>149</v>
      </c>
      <c r="M12" s="748"/>
      <c r="N12" s="748"/>
      <c r="O12" s="748"/>
      <c r="P12" s="748"/>
      <c r="Q12" s="748"/>
      <c r="R12" s="748"/>
      <c r="S12" s="748"/>
      <c r="T12" s="748"/>
      <c r="U12" s="748"/>
      <c r="V12" s="748"/>
      <c r="W12" s="163" t="s">
        <v>256</v>
      </c>
      <c r="X12" s="749"/>
      <c r="Y12" s="749"/>
      <c r="Z12" s="749"/>
    </row>
    <row r="13" spans="1:26" x14ac:dyDescent="0.35">
      <c r="A13" s="747"/>
      <c r="B13" s="747"/>
      <c r="C13" s="747"/>
      <c r="D13" s="146" t="s">
        <v>353</v>
      </c>
      <c r="E13" s="747"/>
      <c r="F13" s="19" t="s">
        <v>354</v>
      </c>
      <c r="G13" s="19" t="s">
        <v>355</v>
      </c>
      <c r="H13" s="749"/>
      <c r="I13" s="749"/>
      <c r="J13" s="749"/>
      <c r="K13" s="748"/>
      <c r="L13" s="163" t="s">
        <v>356</v>
      </c>
      <c r="M13" s="748"/>
      <c r="N13" s="748"/>
      <c r="O13" s="748"/>
      <c r="P13" s="748"/>
      <c r="Q13" s="748"/>
      <c r="R13" s="748"/>
      <c r="S13" s="748"/>
      <c r="T13" s="748"/>
      <c r="U13" s="748"/>
      <c r="V13" s="748"/>
      <c r="W13" s="163" t="s">
        <v>357</v>
      </c>
      <c r="X13" s="749"/>
      <c r="Y13" s="749"/>
      <c r="Z13" s="749"/>
    </row>
    <row r="14" spans="1:26" x14ac:dyDescent="0.35">
      <c r="A14" s="747"/>
      <c r="B14" s="747"/>
      <c r="C14" s="747"/>
      <c r="D14" s="146" t="s">
        <v>358</v>
      </c>
      <c r="E14" s="747"/>
      <c r="F14" s="19" t="s">
        <v>359</v>
      </c>
      <c r="G14" s="19" t="s">
        <v>360</v>
      </c>
      <c r="H14" s="749"/>
      <c r="I14" s="749"/>
      <c r="J14" s="749"/>
      <c r="K14" s="748"/>
      <c r="L14" s="163" t="s">
        <v>256</v>
      </c>
      <c r="M14" s="748"/>
      <c r="N14" s="748"/>
      <c r="O14" s="748"/>
      <c r="P14" s="748"/>
      <c r="Q14" s="748"/>
      <c r="R14" s="748"/>
      <c r="S14" s="748"/>
      <c r="T14" s="748"/>
      <c r="U14" s="748"/>
      <c r="V14" s="748"/>
      <c r="W14" s="163" t="s">
        <v>254</v>
      </c>
      <c r="X14" s="749"/>
      <c r="Y14" s="749"/>
      <c r="Z14" s="749"/>
    </row>
    <row r="15" spans="1:26" x14ac:dyDescent="0.35">
      <c r="A15" s="747"/>
      <c r="B15" s="747"/>
      <c r="C15" s="747"/>
      <c r="D15" s="146" t="s">
        <v>361</v>
      </c>
      <c r="E15" s="747"/>
      <c r="F15" s="19" t="s">
        <v>362</v>
      </c>
      <c r="G15" s="19" t="s">
        <v>363</v>
      </c>
      <c r="H15" s="749"/>
      <c r="I15" s="749"/>
      <c r="J15" s="749"/>
      <c r="K15" s="748"/>
      <c r="L15" s="163" t="s">
        <v>307</v>
      </c>
      <c r="M15" s="748"/>
      <c r="N15" s="748"/>
      <c r="O15" s="748"/>
      <c r="P15" s="748"/>
      <c r="Q15" s="748"/>
      <c r="R15" s="748"/>
      <c r="S15" s="748"/>
      <c r="T15" s="748"/>
      <c r="U15" s="748"/>
      <c r="V15" s="748"/>
      <c r="W15" s="163" t="s">
        <v>531</v>
      </c>
      <c r="X15" s="749"/>
      <c r="Y15" s="749"/>
      <c r="Z15" s="749"/>
    </row>
    <row r="16" spans="1:26" x14ac:dyDescent="0.35">
      <c r="A16" s="747"/>
      <c r="B16" s="747"/>
      <c r="C16" s="747"/>
      <c r="D16" s="146" t="s">
        <v>364</v>
      </c>
      <c r="E16" s="747"/>
      <c r="F16" s="19" t="s">
        <v>365</v>
      </c>
      <c r="G16" s="19" t="s">
        <v>366</v>
      </c>
      <c r="H16" s="749"/>
      <c r="I16" s="749"/>
      <c r="J16" s="749"/>
      <c r="K16" s="748"/>
      <c r="L16" s="163" t="s">
        <v>367</v>
      </c>
      <c r="M16" s="748"/>
      <c r="N16" s="748"/>
      <c r="O16" s="748"/>
      <c r="P16" s="748"/>
      <c r="Q16" s="748"/>
      <c r="R16" s="748"/>
      <c r="S16" s="748"/>
      <c r="T16" s="748"/>
      <c r="U16" s="748"/>
      <c r="V16" s="748"/>
      <c r="W16" s="163" t="s">
        <v>374</v>
      </c>
      <c r="X16" s="749"/>
      <c r="Y16" s="749"/>
      <c r="Z16" s="749"/>
    </row>
    <row r="17" spans="1:26" x14ac:dyDescent="0.35">
      <c r="A17" s="747"/>
      <c r="B17" s="747"/>
      <c r="C17" s="747"/>
      <c r="D17" s="146" t="s">
        <v>368</v>
      </c>
      <c r="E17" s="747"/>
      <c r="F17" s="19" t="s">
        <v>369</v>
      </c>
      <c r="G17" s="19" t="s">
        <v>370</v>
      </c>
      <c r="H17" s="749"/>
      <c r="I17" s="749"/>
      <c r="J17" s="749"/>
      <c r="K17" s="748"/>
      <c r="L17" s="163" t="s">
        <v>531</v>
      </c>
      <c r="M17" s="748"/>
      <c r="N17" s="748"/>
      <c r="O17" s="748"/>
      <c r="P17" s="748"/>
      <c r="Q17" s="748"/>
      <c r="R17" s="748"/>
      <c r="S17" s="748"/>
      <c r="T17" s="748"/>
      <c r="U17" s="748"/>
      <c r="V17" s="748"/>
      <c r="W17" s="750"/>
      <c r="X17" s="749"/>
      <c r="Y17" s="749"/>
      <c r="Z17" s="749"/>
    </row>
    <row r="18" spans="1:26" x14ac:dyDescent="0.35">
      <c r="A18" s="747"/>
      <c r="B18" s="747"/>
      <c r="C18" s="747"/>
      <c r="D18" s="146" t="s">
        <v>371</v>
      </c>
      <c r="E18" s="747"/>
      <c r="F18" s="19" t="s">
        <v>372</v>
      </c>
      <c r="G18" s="19" t="s">
        <v>373</v>
      </c>
      <c r="H18" s="749"/>
      <c r="I18" s="749"/>
      <c r="J18" s="749"/>
      <c r="K18" s="748"/>
      <c r="L18" s="163" t="s">
        <v>374</v>
      </c>
      <c r="M18" s="748"/>
      <c r="N18" s="748"/>
      <c r="O18" s="748"/>
      <c r="P18" s="748"/>
      <c r="Q18" s="748"/>
      <c r="R18" s="748"/>
      <c r="S18" s="748"/>
      <c r="T18" s="748"/>
      <c r="U18" s="748"/>
      <c r="V18" s="748"/>
      <c r="W18" s="748"/>
      <c r="X18" s="749"/>
      <c r="Y18" s="749"/>
      <c r="Z18" s="749"/>
    </row>
    <row r="19" spans="1:26" x14ac:dyDescent="0.35">
      <c r="A19" s="747"/>
      <c r="B19" s="747"/>
      <c r="C19" s="747"/>
      <c r="D19" s="146" t="s">
        <v>375</v>
      </c>
      <c r="E19" s="747"/>
      <c r="F19" s="19" t="s">
        <v>376</v>
      </c>
      <c r="G19" s="19" t="s">
        <v>377</v>
      </c>
      <c r="H19" s="749"/>
      <c r="I19" s="749"/>
      <c r="J19" s="749"/>
      <c r="K19" s="748"/>
      <c r="L19" s="748"/>
      <c r="M19" s="748"/>
      <c r="N19" s="748"/>
      <c r="O19" s="748"/>
      <c r="P19" s="748"/>
      <c r="Q19" s="748"/>
      <c r="R19" s="748"/>
      <c r="S19" s="748"/>
      <c r="T19" s="748"/>
      <c r="U19" s="748"/>
      <c r="V19" s="748"/>
      <c r="W19" s="748"/>
      <c r="X19" s="749"/>
      <c r="Y19" s="749"/>
      <c r="Z19" s="749"/>
    </row>
    <row r="20" spans="1:26" x14ac:dyDescent="0.35">
      <c r="A20" s="747"/>
      <c r="B20" s="747"/>
      <c r="C20" s="747"/>
      <c r="D20" s="146" t="s">
        <v>378</v>
      </c>
      <c r="E20" s="747"/>
      <c r="F20" s="19" t="s">
        <v>379</v>
      </c>
      <c r="G20" s="19" t="s">
        <v>380</v>
      </c>
      <c r="H20" s="749"/>
      <c r="I20" s="749"/>
      <c r="J20" s="749"/>
      <c r="K20" s="748"/>
      <c r="L20" s="748"/>
      <c r="M20" s="748"/>
      <c r="N20" s="748"/>
      <c r="O20" s="748"/>
      <c r="P20" s="748"/>
      <c r="Q20" s="748"/>
      <c r="R20" s="748"/>
      <c r="S20" s="748"/>
      <c r="T20" s="748"/>
      <c r="U20" s="748"/>
      <c r="V20" s="748"/>
      <c r="W20" s="748"/>
      <c r="X20" s="749"/>
      <c r="Y20" s="749"/>
      <c r="Z20" s="749"/>
    </row>
    <row r="21" spans="1:26" x14ac:dyDescent="0.35">
      <c r="A21" s="747"/>
      <c r="B21" s="747"/>
      <c r="C21" s="747"/>
      <c r="D21" s="747"/>
      <c r="E21" s="747"/>
      <c r="F21" s="19" t="s">
        <v>381</v>
      </c>
      <c r="G21" s="19" t="s">
        <v>382</v>
      </c>
      <c r="H21" s="749"/>
      <c r="I21" s="749"/>
      <c r="J21" s="749"/>
      <c r="K21" s="748"/>
      <c r="L21" s="748"/>
      <c r="M21" s="748"/>
      <c r="N21" s="748"/>
      <c r="O21" s="748"/>
      <c r="P21" s="748"/>
      <c r="Q21" s="748"/>
      <c r="R21" s="748"/>
      <c r="S21" s="748"/>
      <c r="T21" s="748"/>
      <c r="U21" s="748"/>
      <c r="V21" s="748"/>
      <c r="W21" s="748"/>
      <c r="X21" s="749"/>
      <c r="Y21" s="749"/>
      <c r="Z21" s="749"/>
    </row>
    <row r="22" spans="1:26" x14ac:dyDescent="0.35">
      <c r="A22" s="747"/>
      <c r="B22" s="747"/>
      <c r="C22" s="747"/>
      <c r="D22" s="747"/>
      <c r="E22" s="747"/>
      <c r="F22" s="19" t="s">
        <v>383</v>
      </c>
      <c r="G22" s="19" t="s">
        <v>384</v>
      </c>
      <c r="H22" s="749"/>
      <c r="I22" s="749"/>
      <c r="J22" s="749"/>
      <c r="K22" s="748"/>
      <c r="L22" s="748"/>
      <c r="M22" s="748"/>
      <c r="N22" s="748"/>
      <c r="O22" s="748"/>
      <c r="P22" s="748"/>
      <c r="Q22" s="748"/>
      <c r="R22" s="748"/>
      <c r="S22" s="748"/>
      <c r="T22" s="748"/>
      <c r="U22" s="748"/>
      <c r="V22" s="748"/>
      <c r="W22" s="748"/>
      <c r="X22" s="749"/>
      <c r="Y22" s="749"/>
      <c r="Z22" s="749"/>
    </row>
    <row r="23" spans="1:26" x14ac:dyDescent="0.35">
      <c r="A23" s="747"/>
      <c r="B23" s="747"/>
      <c r="C23" s="747"/>
      <c r="D23" s="747"/>
      <c r="E23" s="747"/>
      <c r="F23" s="19" t="s">
        <v>385</v>
      </c>
      <c r="G23" s="19" t="s">
        <v>115</v>
      </c>
      <c r="H23" s="749"/>
      <c r="I23" s="749"/>
      <c r="J23" s="749"/>
      <c r="K23" s="748"/>
      <c r="L23" s="748"/>
      <c r="M23" s="748"/>
      <c r="N23" s="748"/>
      <c r="O23" s="748"/>
      <c r="P23" s="748"/>
      <c r="Q23" s="748"/>
      <c r="R23" s="748"/>
      <c r="S23" s="748"/>
      <c r="T23" s="748"/>
      <c r="U23" s="748"/>
      <c r="V23" s="748"/>
      <c r="W23" s="748"/>
      <c r="X23" s="749"/>
      <c r="Y23" s="749"/>
      <c r="Z23" s="749"/>
    </row>
    <row r="24" spans="1:26" x14ac:dyDescent="0.35">
      <c r="A24" s="747"/>
      <c r="B24" s="747"/>
      <c r="C24" s="747"/>
      <c r="D24" s="747"/>
      <c r="E24" s="747"/>
      <c r="F24" s="19" t="s">
        <v>386</v>
      </c>
      <c r="G24" s="19" t="s">
        <v>387</v>
      </c>
      <c r="H24" s="749"/>
      <c r="I24" s="749"/>
      <c r="J24" s="749"/>
      <c r="K24" s="748"/>
      <c r="L24" s="748"/>
      <c r="M24" s="748"/>
      <c r="N24" s="748"/>
      <c r="O24" s="748"/>
      <c r="P24" s="748"/>
      <c r="Q24" s="748"/>
      <c r="R24" s="748"/>
      <c r="S24" s="748"/>
      <c r="T24" s="748"/>
      <c r="U24" s="748"/>
      <c r="V24" s="748"/>
      <c r="W24" s="748"/>
      <c r="X24" s="749"/>
      <c r="Y24" s="749"/>
      <c r="Z24" s="749"/>
    </row>
    <row r="25" spans="1:26" x14ac:dyDescent="0.35">
      <c r="A25" s="747"/>
      <c r="B25" s="747"/>
      <c r="C25" s="747"/>
      <c r="D25" s="747"/>
      <c r="E25" s="747"/>
      <c r="F25" s="19" t="s">
        <v>388</v>
      </c>
      <c r="G25" s="19" t="s">
        <v>113</v>
      </c>
      <c r="H25" s="749"/>
      <c r="I25" s="749"/>
      <c r="J25" s="749"/>
      <c r="K25" s="748"/>
      <c r="L25" s="748"/>
      <c r="M25" s="748"/>
      <c r="N25" s="748"/>
      <c r="O25" s="748"/>
      <c r="P25" s="748"/>
      <c r="Q25" s="748"/>
      <c r="R25" s="748"/>
      <c r="S25" s="748"/>
      <c r="T25" s="748"/>
      <c r="U25" s="748"/>
      <c r="V25" s="748"/>
      <c r="W25" s="748"/>
      <c r="X25" s="749"/>
      <c r="Y25" s="749"/>
      <c r="Z25" s="749"/>
    </row>
    <row r="26" spans="1:26" x14ac:dyDescent="0.35">
      <c r="A26" s="747"/>
      <c r="B26" s="747"/>
      <c r="C26" s="747"/>
      <c r="D26" s="747"/>
      <c r="E26" s="747"/>
      <c r="F26" s="19" t="s">
        <v>389</v>
      </c>
      <c r="G26" s="19" t="s">
        <v>390</v>
      </c>
      <c r="H26" s="749"/>
      <c r="I26" s="749"/>
      <c r="J26" s="749"/>
      <c r="K26" s="748"/>
      <c r="L26" s="748"/>
      <c r="M26" s="748"/>
      <c r="N26" s="748"/>
      <c r="O26" s="748"/>
      <c r="P26" s="748"/>
      <c r="Q26" s="748"/>
      <c r="R26" s="748"/>
      <c r="S26" s="748"/>
      <c r="T26" s="748"/>
      <c r="U26" s="748"/>
      <c r="V26" s="748"/>
      <c r="W26" s="748"/>
      <c r="X26" s="749"/>
      <c r="Y26" s="749"/>
      <c r="Z26" s="749"/>
    </row>
    <row r="27" spans="1:26" x14ac:dyDescent="0.35">
      <c r="A27" s="747"/>
      <c r="B27" s="747"/>
      <c r="C27" s="747"/>
      <c r="D27" s="747"/>
      <c r="E27" s="747"/>
      <c r="F27" s="19" t="s">
        <v>391</v>
      </c>
      <c r="G27" s="19" t="s">
        <v>392</v>
      </c>
      <c r="H27" s="749"/>
      <c r="I27" s="749"/>
      <c r="J27" s="749"/>
      <c r="K27" s="748"/>
      <c r="L27" s="748"/>
      <c r="M27" s="748"/>
      <c r="N27" s="748"/>
      <c r="O27" s="748"/>
      <c r="P27" s="748"/>
      <c r="Q27" s="748"/>
      <c r="R27" s="748"/>
      <c r="S27" s="748"/>
      <c r="T27" s="748"/>
      <c r="U27" s="748"/>
      <c r="V27" s="748"/>
      <c r="W27" s="748"/>
      <c r="X27" s="749"/>
      <c r="Y27" s="749"/>
      <c r="Z27" s="749"/>
    </row>
    <row r="28" spans="1:26" x14ac:dyDescent="0.35">
      <c r="A28" s="747"/>
      <c r="B28" s="747"/>
      <c r="C28" s="747"/>
      <c r="D28" s="747"/>
      <c r="E28" s="747"/>
      <c r="F28" s="19" t="s">
        <v>393</v>
      </c>
      <c r="G28" s="19" t="s">
        <v>394</v>
      </c>
      <c r="H28" s="749"/>
      <c r="I28" s="749"/>
      <c r="J28" s="749"/>
      <c r="K28" s="748"/>
      <c r="L28" s="748"/>
      <c r="M28" s="748"/>
      <c r="N28" s="748"/>
      <c r="O28" s="748"/>
      <c r="P28" s="748"/>
      <c r="Q28" s="748"/>
      <c r="R28" s="748"/>
      <c r="S28" s="748"/>
      <c r="T28" s="748"/>
      <c r="U28" s="748"/>
      <c r="V28" s="748"/>
      <c r="W28" s="748"/>
      <c r="X28" s="749"/>
      <c r="Y28" s="749"/>
      <c r="Z28" s="749"/>
    </row>
    <row r="29" spans="1:26" x14ac:dyDescent="0.35">
      <c r="A29" s="747"/>
      <c r="B29" s="747"/>
      <c r="C29" s="747"/>
      <c r="D29" s="747"/>
      <c r="E29" s="747"/>
      <c r="F29" s="19" t="s">
        <v>395</v>
      </c>
      <c r="G29" s="19" t="s">
        <v>396</v>
      </c>
      <c r="H29" s="749"/>
      <c r="I29" s="749"/>
      <c r="J29" s="749"/>
      <c r="K29" s="748"/>
      <c r="L29" s="748"/>
      <c r="M29" s="748"/>
      <c r="N29" s="748"/>
      <c r="O29" s="748"/>
      <c r="P29" s="748"/>
      <c r="Q29" s="748"/>
      <c r="R29" s="748"/>
      <c r="S29" s="748"/>
      <c r="T29" s="748"/>
      <c r="U29" s="748"/>
      <c r="V29" s="748"/>
      <c r="W29" s="748"/>
      <c r="X29" s="749"/>
      <c r="Y29" s="749"/>
      <c r="Z29" s="749"/>
    </row>
    <row r="30" spans="1:26" x14ac:dyDescent="0.35">
      <c r="A30" s="747"/>
      <c r="B30" s="747"/>
      <c r="C30" s="747"/>
      <c r="D30" s="747"/>
      <c r="E30" s="747"/>
      <c r="F30" s="19" t="s">
        <v>397</v>
      </c>
      <c r="G30" s="19" t="s">
        <v>398</v>
      </c>
      <c r="H30" s="749"/>
      <c r="I30" s="749"/>
      <c r="J30" s="749"/>
      <c r="K30" s="748"/>
      <c r="L30" s="748"/>
      <c r="M30" s="748"/>
      <c r="N30" s="748"/>
      <c r="O30" s="748"/>
      <c r="P30" s="748"/>
      <c r="Q30" s="748"/>
      <c r="R30" s="748"/>
      <c r="S30" s="748"/>
      <c r="T30" s="748"/>
      <c r="U30" s="748"/>
      <c r="V30" s="748"/>
      <c r="W30" s="748"/>
      <c r="X30" s="749"/>
      <c r="Y30" s="749"/>
      <c r="Z30" s="749"/>
    </row>
    <row r="31" spans="1:26" x14ac:dyDescent="0.35">
      <c r="A31" s="747"/>
      <c r="B31" s="747"/>
      <c r="C31" s="747"/>
      <c r="D31" s="747"/>
      <c r="E31" s="747"/>
      <c r="F31" s="19" t="s">
        <v>399</v>
      </c>
      <c r="G31" s="19" t="s">
        <v>400</v>
      </c>
      <c r="H31" s="749"/>
      <c r="I31" s="749"/>
      <c r="J31" s="749"/>
      <c r="K31" s="748"/>
      <c r="L31" s="748"/>
      <c r="M31" s="748"/>
      <c r="N31" s="748"/>
      <c r="O31" s="748"/>
      <c r="P31" s="748"/>
      <c r="Q31" s="748"/>
      <c r="R31" s="748"/>
      <c r="S31" s="748"/>
      <c r="T31" s="748"/>
      <c r="U31" s="748"/>
      <c r="V31" s="748"/>
      <c r="W31" s="748"/>
      <c r="X31" s="749"/>
      <c r="Y31" s="749"/>
      <c r="Z31" s="749"/>
    </row>
    <row r="32" spans="1:26" x14ac:dyDescent="0.35">
      <c r="A32" s="747"/>
      <c r="B32" s="747"/>
      <c r="C32" s="747"/>
      <c r="D32" s="747"/>
      <c r="E32" s="747"/>
      <c r="F32" s="19" t="s">
        <v>401</v>
      </c>
      <c r="G32" s="19" t="s">
        <v>402</v>
      </c>
      <c r="H32" s="749"/>
      <c r="I32" s="749"/>
      <c r="J32" s="749"/>
      <c r="K32" s="748"/>
      <c r="L32" s="748"/>
      <c r="M32" s="748"/>
      <c r="N32" s="748"/>
      <c r="O32" s="748"/>
      <c r="P32" s="748"/>
      <c r="Q32" s="748"/>
      <c r="R32" s="748"/>
      <c r="S32" s="748"/>
      <c r="T32" s="748"/>
      <c r="U32" s="748"/>
      <c r="V32" s="748"/>
      <c r="W32" s="748"/>
      <c r="X32" s="749"/>
      <c r="Y32" s="749"/>
      <c r="Z32" s="749"/>
    </row>
    <row r="33" spans="1:26" x14ac:dyDescent="0.35">
      <c r="A33" s="747"/>
      <c r="B33" s="747"/>
      <c r="C33" s="747"/>
      <c r="D33" s="747"/>
      <c r="E33" s="747"/>
      <c r="F33" s="19" t="s">
        <v>403</v>
      </c>
      <c r="G33" s="19" t="s">
        <v>116</v>
      </c>
      <c r="H33" s="749"/>
      <c r="I33" s="749"/>
      <c r="J33" s="749"/>
      <c r="K33" s="748"/>
      <c r="L33" s="748"/>
      <c r="M33" s="748"/>
      <c r="N33" s="748"/>
      <c r="O33" s="748"/>
      <c r="P33" s="748"/>
      <c r="Q33" s="748"/>
      <c r="R33" s="748"/>
      <c r="S33" s="748"/>
      <c r="T33" s="748"/>
      <c r="U33" s="748"/>
      <c r="V33" s="748"/>
      <c r="W33" s="748"/>
      <c r="X33" s="749"/>
      <c r="Y33" s="749"/>
      <c r="Z33" s="749"/>
    </row>
    <row r="34" spans="1:26" x14ac:dyDescent="0.35">
      <c r="A34" s="747"/>
      <c r="B34" s="747"/>
      <c r="C34" s="747"/>
      <c r="D34" s="747"/>
      <c r="E34" s="747"/>
      <c r="F34" s="19" t="s">
        <v>404</v>
      </c>
      <c r="G34" s="19" t="s">
        <v>405</v>
      </c>
      <c r="H34" s="749"/>
      <c r="I34" s="749"/>
      <c r="J34" s="749"/>
      <c r="K34" s="748"/>
      <c r="L34" s="748"/>
      <c r="M34" s="748"/>
      <c r="N34" s="748"/>
      <c r="O34" s="748"/>
      <c r="P34" s="748"/>
      <c r="Q34" s="748"/>
      <c r="R34" s="748"/>
      <c r="S34" s="748"/>
      <c r="T34" s="748"/>
      <c r="U34" s="748"/>
      <c r="V34" s="748"/>
      <c r="W34" s="748"/>
      <c r="X34" s="749"/>
      <c r="Y34" s="749"/>
      <c r="Z34" s="749"/>
    </row>
    <row r="35" spans="1:26" x14ac:dyDescent="0.35">
      <c r="A35" s="747"/>
      <c r="B35" s="747"/>
      <c r="C35" s="747"/>
      <c r="D35" s="747"/>
      <c r="E35" s="747"/>
      <c r="F35" s="19" t="s">
        <v>406</v>
      </c>
      <c r="G35" s="19" t="s">
        <v>407</v>
      </c>
      <c r="H35" s="749"/>
      <c r="I35" s="749"/>
      <c r="J35" s="749"/>
      <c r="K35" s="748"/>
      <c r="L35" s="748"/>
      <c r="M35" s="748"/>
      <c r="N35" s="748"/>
      <c r="O35" s="748"/>
      <c r="P35" s="748"/>
      <c r="Q35" s="748"/>
      <c r="R35" s="748"/>
      <c r="S35" s="748"/>
      <c r="T35" s="748"/>
      <c r="U35" s="748"/>
      <c r="V35" s="748"/>
      <c r="W35" s="748"/>
      <c r="X35" s="749"/>
      <c r="Y35" s="749"/>
      <c r="Z35" s="749"/>
    </row>
    <row r="36" spans="1:26" x14ac:dyDescent="0.35">
      <c r="A36" s="747"/>
      <c r="B36" s="747"/>
      <c r="C36" s="747"/>
      <c r="D36" s="747"/>
      <c r="E36" s="747"/>
      <c r="F36" s="19" t="s">
        <v>408</v>
      </c>
      <c r="G36" s="19" t="s">
        <v>117</v>
      </c>
      <c r="H36" s="749"/>
      <c r="I36" s="749"/>
      <c r="J36" s="749"/>
      <c r="K36" s="748"/>
      <c r="L36" s="748"/>
      <c r="M36" s="748"/>
      <c r="N36" s="748"/>
      <c r="O36" s="748"/>
      <c r="P36" s="748"/>
      <c r="Q36" s="748"/>
      <c r="R36" s="748"/>
      <c r="S36" s="748"/>
      <c r="T36" s="748"/>
      <c r="U36" s="748"/>
      <c r="V36" s="748"/>
      <c r="W36" s="748"/>
      <c r="X36" s="749"/>
      <c r="Y36" s="749"/>
      <c r="Z36" s="749"/>
    </row>
    <row r="37" spans="1:26" x14ac:dyDescent="0.35">
      <c r="A37" s="747"/>
      <c r="B37" s="747"/>
      <c r="C37" s="747"/>
      <c r="D37" s="747"/>
      <c r="E37" s="747"/>
      <c r="F37" s="19" t="s">
        <v>409</v>
      </c>
      <c r="G37" s="19" t="s">
        <v>410</v>
      </c>
      <c r="H37" s="749"/>
      <c r="I37" s="749"/>
      <c r="J37" s="749"/>
      <c r="K37" s="748"/>
      <c r="L37" s="748"/>
      <c r="M37" s="748"/>
      <c r="N37" s="748"/>
      <c r="O37" s="748"/>
      <c r="P37" s="748"/>
      <c r="Q37" s="748"/>
      <c r="R37" s="748"/>
      <c r="S37" s="748"/>
      <c r="T37" s="748"/>
      <c r="U37" s="748"/>
      <c r="V37" s="748"/>
      <c r="W37" s="748"/>
      <c r="X37" s="749"/>
      <c r="Y37" s="749"/>
      <c r="Z37" s="749"/>
    </row>
    <row r="38" spans="1:26" x14ac:dyDescent="0.35">
      <c r="A38" s="747"/>
      <c r="B38" s="747"/>
      <c r="C38" s="747"/>
      <c r="D38" s="747"/>
      <c r="E38" s="747"/>
      <c r="F38" s="19" t="s">
        <v>411</v>
      </c>
      <c r="G38" s="19" t="s">
        <v>412</v>
      </c>
      <c r="H38" s="749"/>
      <c r="I38" s="749"/>
      <c r="J38" s="749"/>
      <c r="K38" s="748"/>
      <c r="L38" s="748"/>
      <c r="M38" s="748"/>
      <c r="N38" s="748"/>
      <c r="O38" s="748"/>
      <c r="P38" s="748"/>
      <c r="Q38" s="748"/>
      <c r="R38" s="748"/>
      <c r="S38" s="748"/>
      <c r="T38" s="748"/>
      <c r="U38" s="748"/>
      <c r="V38" s="748"/>
      <c r="W38" s="748"/>
      <c r="X38" s="749"/>
      <c r="Y38" s="749"/>
      <c r="Z38" s="749"/>
    </row>
    <row r="39" spans="1:26" x14ac:dyDescent="0.35">
      <c r="A39" s="747"/>
      <c r="B39" s="747"/>
      <c r="C39" s="747"/>
      <c r="D39" s="747"/>
      <c r="E39" s="747"/>
      <c r="F39" s="19" t="s">
        <v>413</v>
      </c>
      <c r="G39" s="19" t="s">
        <v>414</v>
      </c>
      <c r="H39" s="749"/>
      <c r="I39" s="749"/>
      <c r="J39" s="749"/>
      <c r="K39" s="748"/>
      <c r="L39" s="748"/>
      <c r="M39" s="748"/>
      <c r="N39" s="748"/>
      <c r="O39" s="748"/>
      <c r="P39" s="748"/>
      <c r="Q39" s="748"/>
      <c r="R39" s="748"/>
      <c r="S39" s="748"/>
      <c r="T39" s="748"/>
      <c r="U39" s="748"/>
      <c r="V39" s="748"/>
      <c r="W39" s="748"/>
      <c r="X39" s="749"/>
      <c r="Y39" s="749"/>
      <c r="Z39" s="749"/>
    </row>
    <row r="40" spans="1:26" x14ac:dyDescent="0.35">
      <c r="A40" s="747"/>
      <c r="B40" s="747"/>
      <c r="C40" s="747"/>
      <c r="D40" s="747"/>
      <c r="E40" s="747"/>
      <c r="F40" s="19" t="s">
        <v>415</v>
      </c>
      <c r="G40" s="19" t="s">
        <v>416</v>
      </c>
      <c r="H40" s="749"/>
      <c r="I40" s="749"/>
      <c r="J40" s="749"/>
      <c r="K40" s="748"/>
      <c r="L40" s="748"/>
      <c r="M40" s="748"/>
      <c r="N40" s="748"/>
      <c r="O40" s="748"/>
      <c r="P40" s="748"/>
      <c r="Q40" s="748"/>
      <c r="R40" s="748"/>
      <c r="S40" s="748"/>
      <c r="T40" s="748"/>
      <c r="U40" s="748"/>
      <c r="V40" s="748"/>
      <c r="W40" s="748"/>
      <c r="X40" s="749"/>
      <c r="Y40" s="749"/>
      <c r="Z40" s="749"/>
    </row>
    <row r="41" spans="1:26" x14ac:dyDescent="0.35">
      <c r="A41" s="747"/>
      <c r="B41" s="747"/>
      <c r="C41" s="747"/>
      <c r="D41" s="747"/>
      <c r="E41" s="747"/>
      <c r="F41" s="19" t="s">
        <v>417</v>
      </c>
      <c r="G41" s="19" t="s">
        <v>418</v>
      </c>
      <c r="H41" s="749"/>
      <c r="I41" s="749"/>
      <c r="J41" s="749"/>
      <c r="K41" s="748"/>
      <c r="L41" s="748"/>
      <c r="M41" s="748"/>
      <c r="N41" s="748"/>
      <c r="O41" s="748"/>
      <c r="P41" s="748"/>
      <c r="Q41" s="748"/>
      <c r="R41" s="748"/>
      <c r="S41" s="748"/>
      <c r="T41" s="748"/>
      <c r="U41" s="748"/>
      <c r="V41" s="748"/>
      <c r="W41" s="748"/>
      <c r="X41" s="749"/>
      <c r="Y41" s="749"/>
      <c r="Z41" s="749"/>
    </row>
    <row r="42" spans="1:26" x14ac:dyDescent="0.35">
      <c r="A42" s="747"/>
      <c r="B42" s="747"/>
      <c r="C42" s="747"/>
      <c r="D42" s="747"/>
      <c r="E42" s="747"/>
      <c r="F42" s="19" t="s">
        <v>419</v>
      </c>
      <c r="G42" s="19" t="s">
        <v>420</v>
      </c>
      <c r="H42" s="749"/>
      <c r="I42" s="749"/>
      <c r="J42" s="749"/>
      <c r="K42" s="748"/>
      <c r="L42" s="748"/>
      <c r="M42" s="748"/>
      <c r="N42" s="748"/>
      <c r="O42" s="748"/>
      <c r="P42" s="748"/>
      <c r="Q42" s="748"/>
      <c r="R42" s="748"/>
      <c r="S42" s="748"/>
      <c r="T42" s="748"/>
      <c r="U42" s="748"/>
      <c r="V42" s="748"/>
      <c r="W42" s="748"/>
      <c r="X42" s="749"/>
      <c r="Y42" s="749"/>
      <c r="Z42" s="749"/>
    </row>
    <row r="43" spans="1:26" x14ac:dyDescent="0.35">
      <c r="A43" s="747"/>
      <c r="B43" s="747"/>
      <c r="C43" s="747"/>
      <c r="D43" s="747"/>
      <c r="E43" s="747"/>
      <c r="F43" s="19" t="s">
        <v>421</v>
      </c>
      <c r="G43" s="19" t="s">
        <v>118</v>
      </c>
      <c r="H43" s="749"/>
      <c r="I43" s="749"/>
      <c r="J43" s="749"/>
      <c r="K43" s="748"/>
      <c r="L43" s="748"/>
      <c r="M43" s="748"/>
      <c r="N43" s="748"/>
      <c r="O43" s="748"/>
      <c r="P43" s="748"/>
      <c r="Q43" s="748"/>
      <c r="R43" s="748"/>
      <c r="S43" s="748"/>
      <c r="T43" s="748"/>
      <c r="U43" s="748"/>
      <c r="V43" s="748"/>
      <c r="W43" s="748"/>
      <c r="X43" s="749"/>
      <c r="Y43" s="749"/>
      <c r="Z43" s="749"/>
    </row>
    <row r="44" spans="1:26" x14ac:dyDescent="0.35">
      <c r="A44" s="747"/>
      <c r="B44" s="747"/>
      <c r="C44" s="747"/>
      <c r="D44" s="747"/>
      <c r="E44" s="747"/>
      <c r="F44" s="19" t="s">
        <v>422</v>
      </c>
      <c r="G44" s="19" t="s">
        <v>423</v>
      </c>
      <c r="H44" s="749"/>
      <c r="I44" s="749"/>
      <c r="J44" s="749"/>
      <c r="K44" s="748"/>
      <c r="L44" s="748"/>
      <c r="M44" s="748"/>
      <c r="N44" s="748"/>
      <c r="O44" s="748"/>
      <c r="P44" s="748"/>
      <c r="Q44" s="748"/>
      <c r="R44" s="748"/>
      <c r="S44" s="748"/>
      <c r="T44" s="748"/>
      <c r="U44" s="748"/>
      <c r="V44" s="748"/>
      <c r="W44" s="748"/>
      <c r="X44" s="749"/>
      <c r="Y44" s="749"/>
      <c r="Z44" s="749"/>
    </row>
    <row r="45" spans="1:26" x14ac:dyDescent="0.35">
      <c r="A45" s="747"/>
      <c r="B45" s="747"/>
      <c r="C45" s="747"/>
      <c r="D45" s="747"/>
      <c r="E45" s="747"/>
      <c r="F45" s="19" t="s">
        <v>424</v>
      </c>
      <c r="G45" s="19" t="s">
        <v>425</v>
      </c>
      <c r="H45" s="749"/>
      <c r="I45" s="749"/>
      <c r="J45" s="749"/>
      <c r="K45" s="748"/>
      <c r="L45" s="748"/>
      <c r="M45" s="748"/>
      <c r="N45" s="748"/>
      <c r="O45" s="748"/>
      <c r="P45" s="748"/>
      <c r="Q45" s="748"/>
      <c r="R45" s="748"/>
      <c r="S45" s="748"/>
      <c r="T45" s="748"/>
      <c r="U45" s="748"/>
      <c r="V45" s="748"/>
      <c r="W45" s="748"/>
      <c r="X45" s="749"/>
      <c r="Y45" s="749"/>
      <c r="Z45" s="749"/>
    </row>
    <row r="46" spans="1:26" x14ac:dyDescent="0.35">
      <c r="A46" s="747"/>
      <c r="B46" s="747"/>
      <c r="C46" s="747"/>
      <c r="D46" s="747"/>
      <c r="E46" s="747"/>
      <c r="F46" s="19" t="s">
        <v>426</v>
      </c>
      <c r="G46" s="19" t="s">
        <v>427</v>
      </c>
      <c r="H46" s="749"/>
      <c r="I46" s="749"/>
      <c r="J46" s="749"/>
      <c r="K46" s="748"/>
      <c r="L46" s="748"/>
      <c r="M46" s="748"/>
      <c r="N46" s="748"/>
      <c r="O46" s="748"/>
      <c r="P46" s="748"/>
      <c r="Q46" s="748"/>
      <c r="R46" s="748"/>
      <c r="S46" s="748"/>
      <c r="T46" s="748"/>
      <c r="U46" s="748"/>
      <c r="V46" s="748"/>
      <c r="W46" s="748"/>
      <c r="X46" s="749"/>
      <c r="Y46" s="749"/>
      <c r="Z46" s="749"/>
    </row>
    <row r="47" spans="1:26" x14ac:dyDescent="0.35">
      <c r="A47" s="747"/>
      <c r="B47" s="747"/>
      <c r="C47" s="747"/>
      <c r="D47" s="747"/>
      <c r="E47" s="747"/>
      <c r="F47" s="19" t="s">
        <v>428</v>
      </c>
      <c r="G47" s="19" t="s">
        <v>429</v>
      </c>
      <c r="H47" s="749"/>
      <c r="I47" s="749"/>
      <c r="J47" s="749"/>
      <c r="K47" s="748"/>
      <c r="L47" s="748"/>
      <c r="M47" s="748"/>
      <c r="N47" s="748"/>
      <c r="O47" s="748"/>
      <c r="P47" s="748"/>
      <c r="Q47" s="748"/>
      <c r="R47" s="748"/>
      <c r="S47" s="748"/>
      <c r="T47" s="748"/>
      <c r="U47" s="748"/>
      <c r="V47" s="748"/>
      <c r="W47" s="748"/>
      <c r="X47" s="749"/>
      <c r="Y47" s="749"/>
      <c r="Z47" s="749"/>
    </row>
    <row r="48" spans="1:26" x14ac:dyDescent="0.35">
      <c r="A48" s="747"/>
      <c r="B48" s="747"/>
      <c r="C48" s="747"/>
      <c r="D48" s="747"/>
      <c r="E48" s="747"/>
      <c r="F48" s="19" t="s">
        <v>430</v>
      </c>
      <c r="G48" s="19" t="s">
        <v>431</v>
      </c>
      <c r="H48" s="749"/>
      <c r="I48" s="749"/>
      <c r="J48" s="749"/>
      <c r="K48" s="748"/>
      <c r="L48" s="748"/>
      <c r="M48" s="748"/>
      <c r="N48" s="748"/>
      <c r="O48" s="748"/>
      <c r="P48" s="748"/>
      <c r="Q48" s="748"/>
      <c r="R48" s="748"/>
      <c r="S48" s="748"/>
      <c r="T48" s="748"/>
      <c r="U48" s="748"/>
      <c r="V48" s="748"/>
      <c r="W48" s="748"/>
      <c r="X48" s="749"/>
      <c r="Y48" s="749"/>
      <c r="Z48" s="749"/>
    </row>
    <row r="49" spans="1:26" x14ac:dyDescent="0.35">
      <c r="A49" s="747"/>
      <c r="B49" s="747"/>
      <c r="C49" s="747"/>
      <c r="D49" s="747"/>
      <c r="E49" s="747"/>
      <c r="F49" s="19" t="s">
        <v>432</v>
      </c>
      <c r="G49" s="19" t="s">
        <v>119</v>
      </c>
      <c r="H49" s="749"/>
      <c r="I49" s="749"/>
      <c r="J49" s="749"/>
      <c r="K49" s="748"/>
      <c r="L49" s="748"/>
      <c r="M49" s="748"/>
      <c r="N49" s="748"/>
      <c r="O49" s="748"/>
      <c r="P49" s="748"/>
      <c r="Q49" s="748"/>
      <c r="R49" s="748"/>
      <c r="S49" s="748"/>
      <c r="T49" s="748"/>
      <c r="U49" s="748"/>
      <c r="V49" s="748"/>
      <c r="W49" s="748"/>
      <c r="X49" s="749"/>
      <c r="Y49" s="749"/>
      <c r="Z49" s="749"/>
    </row>
    <row r="50" spans="1:26" x14ac:dyDescent="0.35">
      <c r="A50" s="747"/>
      <c r="B50" s="747"/>
      <c r="C50" s="747"/>
      <c r="D50" s="747"/>
      <c r="E50" s="747"/>
      <c r="F50" s="19" t="s">
        <v>433</v>
      </c>
      <c r="G50" s="19" t="s">
        <v>434</v>
      </c>
      <c r="H50" s="749"/>
      <c r="I50" s="749"/>
      <c r="J50" s="749"/>
      <c r="K50" s="748"/>
      <c r="L50" s="748"/>
      <c r="M50" s="748"/>
      <c r="N50" s="748"/>
      <c r="O50" s="748"/>
      <c r="P50" s="748"/>
      <c r="Q50" s="748"/>
      <c r="R50" s="748"/>
      <c r="S50" s="748"/>
      <c r="T50" s="748"/>
      <c r="U50" s="748"/>
      <c r="V50" s="748"/>
      <c r="W50" s="748"/>
      <c r="X50" s="749"/>
      <c r="Y50" s="749"/>
      <c r="Z50" s="749"/>
    </row>
    <row r="51" spans="1:26" x14ac:dyDescent="0.35">
      <c r="A51" s="747"/>
      <c r="B51" s="747"/>
      <c r="C51" s="747"/>
      <c r="D51" s="747"/>
      <c r="E51" s="747"/>
      <c r="F51" s="19" t="s">
        <v>435</v>
      </c>
      <c r="G51" s="19" t="s">
        <v>436</v>
      </c>
      <c r="H51" s="749"/>
      <c r="I51" s="749"/>
      <c r="J51" s="749"/>
      <c r="K51" s="748"/>
      <c r="L51" s="748"/>
      <c r="M51" s="748"/>
      <c r="N51" s="748"/>
      <c r="O51" s="748"/>
      <c r="P51" s="748"/>
      <c r="Q51" s="748"/>
      <c r="R51" s="748"/>
      <c r="S51" s="748"/>
      <c r="T51" s="748"/>
      <c r="U51" s="748"/>
      <c r="V51" s="748"/>
      <c r="W51" s="748"/>
      <c r="X51" s="749"/>
      <c r="Y51" s="749"/>
      <c r="Z51" s="749"/>
    </row>
    <row r="52" spans="1:26" x14ac:dyDescent="0.35">
      <c r="A52" s="747"/>
      <c r="B52" s="747"/>
      <c r="C52" s="747"/>
      <c r="D52" s="747"/>
      <c r="E52" s="747"/>
      <c r="F52" s="19" t="s">
        <v>437</v>
      </c>
      <c r="G52" s="19" t="s">
        <v>438</v>
      </c>
      <c r="H52" s="749"/>
      <c r="I52" s="749"/>
      <c r="J52" s="749"/>
      <c r="K52" s="748"/>
      <c r="L52" s="748"/>
      <c r="M52" s="748"/>
      <c r="N52" s="748"/>
      <c r="O52" s="748"/>
      <c r="P52" s="748"/>
      <c r="Q52" s="748"/>
      <c r="R52" s="748"/>
      <c r="S52" s="748"/>
      <c r="T52" s="748"/>
      <c r="U52" s="748"/>
      <c r="V52" s="748"/>
      <c r="W52" s="748"/>
      <c r="X52" s="749"/>
      <c r="Y52" s="749"/>
      <c r="Z52" s="749"/>
    </row>
    <row r="53" spans="1:26" x14ac:dyDescent="0.35">
      <c r="A53" s="747"/>
      <c r="B53" s="747"/>
      <c r="C53" s="747"/>
      <c r="D53" s="747"/>
      <c r="E53" s="747"/>
      <c r="F53" s="19" t="s">
        <v>439</v>
      </c>
      <c r="G53" s="19" t="s">
        <v>440</v>
      </c>
      <c r="H53" s="749"/>
      <c r="I53" s="749"/>
      <c r="J53" s="749"/>
      <c r="K53" s="748"/>
      <c r="L53" s="748"/>
      <c r="M53" s="748"/>
      <c r="N53" s="748"/>
      <c r="O53" s="748"/>
      <c r="P53" s="748"/>
      <c r="Q53" s="748"/>
      <c r="R53" s="748"/>
      <c r="S53" s="748"/>
      <c r="T53" s="748"/>
      <c r="U53" s="748"/>
      <c r="V53" s="748"/>
      <c r="W53" s="748"/>
      <c r="X53" s="749"/>
      <c r="Y53" s="749"/>
      <c r="Z53" s="749"/>
    </row>
    <row r="54" spans="1:26" x14ac:dyDescent="0.35">
      <c r="A54" s="747"/>
      <c r="B54" s="747"/>
      <c r="C54" s="747"/>
      <c r="D54" s="747"/>
      <c r="E54" s="747"/>
      <c r="F54" s="19" t="s">
        <v>441</v>
      </c>
      <c r="G54" s="19" t="s">
        <v>442</v>
      </c>
      <c r="H54" s="749"/>
      <c r="I54" s="749"/>
      <c r="J54" s="749"/>
      <c r="K54" s="748"/>
      <c r="L54" s="748"/>
      <c r="M54" s="748"/>
      <c r="N54" s="748"/>
      <c r="O54" s="748"/>
      <c r="P54" s="748"/>
      <c r="Q54" s="748"/>
      <c r="R54" s="748"/>
      <c r="S54" s="748"/>
      <c r="T54" s="748"/>
      <c r="U54" s="748"/>
      <c r="V54" s="748"/>
      <c r="W54" s="748"/>
      <c r="X54" s="749"/>
      <c r="Y54" s="749"/>
      <c r="Z54" s="749"/>
    </row>
    <row r="55" spans="1:26" x14ac:dyDescent="0.35">
      <c r="A55" s="747"/>
      <c r="B55" s="747"/>
      <c r="C55" s="747"/>
      <c r="D55" s="747"/>
      <c r="E55" s="747"/>
      <c r="F55" s="189" t="s">
        <v>443</v>
      </c>
      <c r="G55" s="189" t="s">
        <v>444</v>
      </c>
      <c r="H55" s="747"/>
      <c r="I55" s="747"/>
      <c r="J55" s="747"/>
      <c r="K55" s="748"/>
      <c r="L55" s="748"/>
      <c r="M55" s="748"/>
      <c r="N55" s="748"/>
      <c r="O55" s="748"/>
      <c r="P55" s="748"/>
      <c r="Q55" s="748"/>
      <c r="R55" s="748"/>
      <c r="S55" s="748"/>
      <c r="T55" s="748"/>
      <c r="U55" s="748"/>
      <c r="V55" s="748"/>
      <c r="W55" s="748"/>
      <c r="X55" s="749"/>
      <c r="Y55" s="749"/>
      <c r="Z55" s="749"/>
    </row>
    <row r="56" spans="1:26" x14ac:dyDescent="0.35">
      <c r="A56" s="747"/>
      <c r="B56" s="747"/>
      <c r="C56" s="747"/>
      <c r="D56" s="747"/>
      <c r="E56" s="747"/>
      <c r="F56" s="747"/>
      <c r="G56" s="747"/>
      <c r="H56" s="747"/>
      <c r="I56" s="747"/>
      <c r="J56" s="747"/>
      <c r="K56" s="748"/>
      <c r="L56" s="748"/>
      <c r="M56" s="748"/>
      <c r="N56" s="748"/>
      <c r="O56" s="748"/>
      <c r="P56" s="748"/>
      <c r="Q56" s="748"/>
      <c r="R56" s="748"/>
      <c r="S56" s="748"/>
      <c r="T56" s="748"/>
      <c r="U56" s="748"/>
      <c r="V56" s="748"/>
      <c r="W56" s="748"/>
      <c r="X56" s="749"/>
      <c r="Y56" s="749"/>
      <c r="Z56" s="749"/>
    </row>
  </sheetData>
  <sheetProtection sheet="1" objects="1" scenarios="1"/>
  <mergeCells count="1">
    <mergeCell ref="B2:K2"/>
  </mergeCells>
  <pageMargins left="0.25" right="0.25" top="0.75" bottom="0.75" header="0.3" footer="0.3"/>
  <pageSetup scale="2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E2E8B-C8DF-41CC-9DDB-C6417391A769}">
  <dimension ref="A1:R46"/>
  <sheetViews>
    <sheetView zoomScaleNormal="100" workbookViewId="0">
      <pane ySplit="3" topLeftCell="A4" activePane="bottomLeft" state="frozen"/>
      <selection pane="bottomLeft" activeCell="B2" sqref="B2"/>
    </sheetView>
  </sheetViews>
  <sheetFormatPr defaultRowHeight="14.5" x14ac:dyDescent="0.35"/>
  <cols>
    <col min="1" max="1" width="3.81640625" customWidth="1"/>
    <col min="2" max="2" width="6.26953125" customWidth="1"/>
    <col min="3" max="3" width="5.26953125" customWidth="1"/>
    <col min="4" max="4" width="8.54296875" customWidth="1"/>
    <col min="5" max="5" width="31.54296875" style="20" bestFit="1" customWidth="1"/>
    <col min="6" max="6" width="25.1796875" customWidth="1"/>
    <col min="7" max="7" width="33.54296875" customWidth="1"/>
    <col min="8" max="8" width="45.453125" hidden="1" customWidth="1"/>
    <col min="9" max="9" width="89.26953125" hidden="1" customWidth="1"/>
    <col min="12" max="17" width="49" customWidth="1"/>
  </cols>
  <sheetData>
    <row r="1" spans="1:18" ht="6" customHeight="1" x14ac:dyDescent="0.35">
      <c r="A1" s="97"/>
      <c r="B1" s="97"/>
      <c r="C1" s="97"/>
      <c r="D1" s="97"/>
      <c r="E1" s="138"/>
      <c r="F1" s="97"/>
      <c r="G1" s="97"/>
      <c r="H1" s="97"/>
      <c r="I1" s="97"/>
      <c r="J1" s="97"/>
      <c r="K1" s="97"/>
      <c r="L1" s="97"/>
      <c r="M1" s="97"/>
      <c r="N1" s="97"/>
      <c r="O1" s="97"/>
      <c r="P1" s="97"/>
      <c r="Q1" s="97"/>
      <c r="R1" s="97"/>
    </row>
    <row r="2" spans="1:18" ht="25.5" customHeight="1" x14ac:dyDescent="0.35">
      <c r="A2" s="97"/>
      <c r="B2" s="694" t="s">
        <v>542</v>
      </c>
      <c r="C2" s="97"/>
      <c r="D2" s="97"/>
      <c r="E2" s="138"/>
      <c r="F2" s="97"/>
      <c r="G2" s="97"/>
      <c r="H2" s="97"/>
      <c r="I2" s="97"/>
      <c r="J2" s="97"/>
      <c r="K2" s="97"/>
      <c r="L2" s="97"/>
      <c r="M2" s="97"/>
      <c r="N2" s="97"/>
      <c r="O2" s="97"/>
      <c r="P2" s="97"/>
      <c r="Q2" s="97"/>
      <c r="R2" s="97"/>
    </row>
    <row r="3" spans="1:18" ht="57.75" customHeight="1" thickBot="1" x14ac:dyDescent="0.4">
      <c r="A3" s="97"/>
      <c r="B3" s="639" t="s">
        <v>445</v>
      </c>
      <c r="C3" s="640" t="s">
        <v>446</v>
      </c>
      <c r="D3" s="641" t="s">
        <v>447</v>
      </c>
      <c r="E3" s="640" t="s">
        <v>448</v>
      </c>
      <c r="F3" s="641" t="s">
        <v>230</v>
      </c>
      <c r="G3" s="642" t="s">
        <v>251</v>
      </c>
      <c r="H3" s="281" t="s">
        <v>449</v>
      </c>
      <c r="I3" s="281" t="s">
        <v>450</v>
      </c>
      <c r="J3" s="97"/>
      <c r="K3" s="97"/>
      <c r="L3" s="97"/>
      <c r="M3" s="97"/>
      <c r="N3" s="97"/>
      <c r="O3" s="97"/>
      <c r="P3" s="97"/>
      <c r="Q3" s="97"/>
      <c r="R3" s="97"/>
    </row>
    <row r="4" spans="1:18" s="96" customFormat="1" ht="19.149999999999999" customHeight="1" thickTop="1" x14ac:dyDescent="0.35">
      <c r="A4" s="98"/>
      <c r="B4" s="347">
        <v>1</v>
      </c>
      <c r="C4" s="348">
        <v>0.1</v>
      </c>
      <c r="D4" s="349" t="s">
        <v>451</v>
      </c>
      <c r="E4" s="350" t="s">
        <v>63</v>
      </c>
      <c r="F4" s="350">
        <f>Site_Name</f>
        <v>0</v>
      </c>
      <c r="G4" s="351"/>
      <c r="H4" s="350" t="s">
        <v>452</v>
      </c>
      <c r="I4" s="352"/>
      <c r="J4" s="98"/>
      <c r="K4" s="98"/>
      <c r="L4" s="98"/>
      <c r="M4" s="98"/>
      <c r="N4" s="98"/>
      <c r="O4" s="98"/>
      <c r="P4" s="98"/>
      <c r="Q4" s="98"/>
      <c r="R4" s="98"/>
    </row>
    <row r="5" spans="1:18" s="96" customFormat="1" ht="19.149999999999999" customHeight="1" x14ac:dyDescent="0.35">
      <c r="A5" s="98"/>
      <c r="B5" s="353">
        <v>2</v>
      </c>
      <c r="C5" s="354">
        <v>0.2</v>
      </c>
      <c r="D5" s="355" t="s">
        <v>451</v>
      </c>
      <c r="E5" s="356" t="s">
        <v>453</v>
      </c>
      <c r="F5" s="354">
        <f>Site_Account</f>
        <v>0</v>
      </c>
      <c r="G5" s="357"/>
      <c r="H5" s="356" t="s">
        <v>452</v>
      </c>
      <c r="I5" s="358"/>
      <c r="J5" s="98"/>
      <c r="K5" s="98"/>
      <c r="L5" s="98"/>
      <c r="M5" s="98"/>
      <c r="N5" s="98"/>
      <c r="O5" s="98"/>
      <c r="P5" s="98"/>
      <c r="Q5" s="98"/>
      <c r="R5" s="98"/>
    </row>
    <row r="6" spans="1:18" s="96" customFormat="1" ht="19.149999999999999" customHeight="1" x14ac:dyDescent="0.35">
      <c r="A6" s="98"/>
      <c r="B6" s="353">
        <v>3</v>
      </c>
      <c r="C6" s="354">
        <v>0.3</v>
      </c>
      <c r="D6" s="355" t="s">
        <v>454</v>
      </c>
      <c r="E6" s="356" t="s">
        <v>16</v>
      </c>
      <c r="F6" s="354">
        <f>Report_Type</f>
        <v>0</v>
      </c>
      <c r="G6" s="357"/>
      <c r="H6" s="356" t="s">
        <v>452</v>
      </c>
      <c r="I6" s="358"/>
      <c r="J6" s="98"/>
      <c r="K6" s="98"/>
      <c r="L6" s="98"/>
      <c r="M6" s="98"/>
      <c r="N6" s="98"/>
      <c r="O6" s="98"/>
      <c r="P6" s="98"/>
      <c r="Q6" s="98"/>
      <c r="R6" s="98"/>
    </row>
    <row r="7" spans="1:18" s="96" customFormat="1" ht="19.149999999999999" customHeight="1" x14ac:dyDescent="0.35">
      <c r="A7" s="98"/>
      <c r="B7" s="353">
        <v>4</v>
      </c>
      <c r="C7" s="354">
        <v>0.4</v>
      </c>
      <c r="D7" s="355" t="s">
        <v>454</v>
      </c>
      <c r="E7" s="356" t="s">
        <v>455</v>
      </c>
      <c r="F7" s="354">
        <f>Report_Calendar_Year</f>
        <v>0</v>
      </c>
      <c r="G7" s="357"/>
      <c r="H7" s="356" t="s">
        <v>452</v>
      </c>
      <c r="I7" s="358"/>
      <c r="J7" s="98"/>
      <c r="K7" s="98"/>
      <c r="L7" s="98"/>
      <c r="M7" s="98"/>
      <c r="N7" s="98"/>
      <c r="O7" s="98"/>
      <c r="P7" s="98"/>
      <c r="Q7" s="98"/>
      <c r="R7" s="98"/>
    </row>
    <row r="8" spans="1:18" s="96" customFormat="1" ht="19.149999999999999" customHeight="1" x14ac:dyDescent="0.35">
      <c r="A8" s="98"/>
      <c r="B8" s="353">
        <v>5</v>
      </c>
      <c r="C8" s="354">
        <v>0.5</v>
      </c>
      <c r="D8" s="355" t="s">
        <v>454</v>
      </c>
      <c r="E8" s="356" t="s">
        <v>69</v>
      </c>
      <c r="F8" s="354">
        <f>Report_Quarter_or_Month</f>
        <v>0</v>
      </c>
      <c r="G8" s="357"/>
      <c r="H8" s="356" t="s">
        <v>452</v>
      </c>
      <c r="I8" s="358"/>
      <c r="J8" s="98"/>
      <c r="K8" s="98"/>
      <c r="L8" s="98"/>
      <c r="M8" s="98"/>
      <c r="N8" s="98"/>
      <c r="O8" s="98"/>
      <c r="P8" s="98"/>
      <c r="Q8" s="98"/>
      <c r="R8" s="98"/>
    </row>
    <row r="9" spans="1:18" s="96" customFormat="1" ht="19.149999999999999" customHeight="1" thickBot="1" x14ac:dyDescent="0.4">
      <c r="A9" s="98"/>
      <c r="B9" s="359">
        <v>6</v>
      </c>
      <c r="C9" s="360">
        <v>0.6</v>
      </c>
      <c r="D9" s="361" t="s">
        <v>456</v>
      </c>
      <c r="E9" s="362" t="s">
        <v>457</v>
      </c>
      <c r="F9" s="360">
        <f>Days_of_Operation</f>
        <v>0</v>
      </c>
      <c r="G9" s="357"/>
      <c r="H9" s="362" t="s">
        <v>452</v>
      </c>
      <c r="I9" s="363"/>
      <c r="J9" s="98"/>
      <c r="K9" s="98"/>
      <c r="L9" s="98"/>
      <c r="M9" s="98"/>
      <c r="N9" s="98"/>
      <c r="O9" s="98"/>
      <c r="P9" s="98"/>
      <c r="Q9" s="98"/>
      <c r="R9" s="98"/>
    </row>
    <row r="10" spans="1:18" s="96" customFormat="1" ht="26.25" customHeight="1" thickTop="1" x14ac:dyDescent="0.35">
      <c r="A10" s="98"/>
      <c r="B10" s="643">
        <v>7</v>
      </c>
      <c r="C10" s="644">
        <v>1</v>
      </c>
      <c r="D10" s="645" t="s">
        <v>458</v>
      </c>
      <c r="E10" s="646" t="s">
        <v>459</v>
      </c>
      <c r="F10" s="647">
        <f>SUM(Mixed_CD_Materials_Accepted[TOTAL])+SUM(Single_Material_Loads_or_SSM_Accepted[TOTAL])</f>
        <v>0</v>
      </c>
      <c r="G10" s="648"/>
      <c r="H10" s="202" t="s">
        <v>460</v>
      </c>
      <c r="I10" s="202" t="s">
        <v>461</v>
      </c>
      <c r="J10" s="98"/>
      <c r="K10" s="98"/>
      <c r="L10" s="98"/>
      <c r="M10" s="98"/>
      <c r="N10" s="98"/>
      <c r="O10" s="98"/>
      <c r="P10" s="98"/>
      <c r="Q10" s="98"/>
      <c r="R10" s="98"/>
    </row>
    <row r="11" spans="1:18" s="96" customFormat="1" ht="18" customHeight="1" x14ac:dyDescent="0.35">
      <c r="A11" s="98"/>
      <c r="B11" s="643">
        <v>8</v>
      </c>
      <c r="C11" s="644">
        <v>2</v>
      </c>
      <c r="D11" s="645" t="s">
        <v>458</v>
      </c>
      <c r="E11" s="646" t="s">
        <v>462</v>
      </c>
      <c r="F11" s="649">
        <f>C1.Mixed.CD.Waste+C1.Mixed.CD.Wood</f>
        <v>0</v>
      </c>
      <c r="G11" s="648"/>
      <c r="H11" s="364" t="s">
        <v>463</v>
      </c>
      <c r="I11" s="202" t="s">
        <v>464</v>
      </c>
      <c r="J11" s="98"/>
      <c r="K11" s="98"/>
      <c r="L11" s="98"/>
      <c r="M11" s="98"/>
      <c r="N11" s="98"/>
      <c r="O11" s="98"/>
      <c r="P11" s="98"/>
      <c r="Q11" s="98"/>
      <c r="R11" s="98"/>
    </row>
    <row r="12" spans="1:18" s="96" customFormat="1" ht="18" customHeight="1" x14ac:dyDescent="0.35">
      <c r="A12" s="98"/>
      <c r="B12" s="643">
        <v>9</v>
      </c>
      <c r="C12" s="644">
        <v>3</v>
      </c>
      <c r="D12" s="645" t="s">
        <v>458</v>
      </c>
      <c r="E12" s="646" t="s">
        <v>465</v>
      </c>
      <c r="F12" s="647">
        <f>SUM(Single_Material_Loads_or_SSM_Accepted[TOTAL])</f>
        <v>0</v>
      </c>
      <c r="G12" s="648"/>
      <c r="H12" s="364" t="s">
        <v>466</v>
      </c>
      <c r="I12" s="202" t="s">
        <v>467</v>
      </c>
      <c r="J12" s="98"/>
      <c r="K12" s="98"/>
      <c r="L12" s="98"/>
      <c r="M12" s="98"/>
      <c r="N12" s="98"/>
      <c r="O12" s="98"/>
      <c r="P12" s="98"/>
      <c r="Q12" s="98"/>
      <c r="R12" s="98"/>
    </row>
    <row r="13" spans="1:18" s="96" customFormat="1" ht="18" customHeight="1" x14ac:dyDescent="0.35">
      <c r="A13" s="98"/>
      <c r="B13" s="643">
        <v>10</v>
      </c>
      <c r="C13" s="644">
        <v>4</v>
      </c>
      <c r="D13" s="645" t="s">
        <v>458</v>
      </c>
      <c r="E13" s="646" t="s">
        <v>468</v>
      </c>
      <c r="F13" s="649">
        <f>SUM(C1.CD.Fines+C1.CD.Residuals)</f>
        <v>0</v>
      </c>
      <c r="G13" s="648"/>
      <c r="H13" s="364" t="s">
        <v>463</v>
      </c>
      <c r="I13" s="202" t="s">
        <v>469</v>
      </c>
      <c r="J13" s="98"/>
      <c r="K13" s="98"/>
      <c r="L13" s="98"/>
      <c r="M13" s="98"/>
      <c r="N13" s="98"/>
      <c r="O13" s="98"/>
      <c r="P13" s="98"/>
      <c r="Q13" s="98"/>
      <c r="R13" s="98"/>
    </row>
    <row r="14" spans="1:18" s="96" customFormat="1" ht="18" customHeight="1" x14ac:dyDescent="0.35">
      <c r="A14" s="98"/>
      <c r="B14" s="643">
        <v>10.1</v>
      </c>
      <c r="C14" s="644">
        <v>4.0999999999999996</v>
      </c>
      <c r="D14" s="645" t="s">
        <v>458</v>
      </c>
      <c r="E14" s="646" t="s">
        <v>470</v>
      </c>
      <c r="F14" s="649">
        <f>SUM(Inbound_CD_Fines_and_Residuals[Tons])</f>
        <v>0</v>
      </c>
      <c r="G14" s="648"/>
      <c r="H14" s="364" t="s">
        <v>471</v>
      </c>
      <c r="I14" s="202" t="s">
        <v>472</v>
      </c>
      <c r="J14" s="98"/>
      <c r="K14" s="98"/>
      <c r="L14" s="98"/>
      <c r="M14" s="98"/>
      <c r="N14" s="98"/>
      <c r="O14" s="98"/>
      <c r="P14" s="98"/>
      <c r="Q14" s="98"/>
      <c r="R14" s="98"/>
    </row>
    <row r="15" spans="1:18" s="96" customFormat="1" ht="18" customHeight="1" x14ac:dyDescent="0.35">
      <c r="A15" s="98"/>
      <c r="B15" s="650">
        <v>10.199999999999999</v>
      </c>
      <c r="C15" s="651">
        <v>4.2</v>
      </c>
      <c r="D15" s="652" t="s">
        <v>458</v>
      </c>
      <c r="E15" s="653" t="s">
        <v>473</v>
      </c>
      <c r="F15" s="654" t="b">
        <f>F14=F13</f>
        <v>1</v>
      </c>
      <c r="G15" s="648"/>
      <c r="H15" s="369" t="s">
        <v>296</v>
      </c>
      <c r="I15" s="370" t="s">
        <v>474</v>
      </c>
      <c r="J15" s="98"/>
      <c r="K15" s="98"/>
      <c r="L15" s="98"/>
      <c r="M15" s="98"/>
      <c r="N15" s="98"/>
      <c r="O15" s="98"/>
      <c r="P15" s="98"/>
      <c r="Q15" s="98"/>
      <c r="R15" s="98"/>
    </row>
    <row r="16" spans="1:18" s="96" customFormat="1" ht="18" customHeight="1" thickBot="1" x14ac:dyDescent="0.4">
      <c r="A16" s="98"/>
      <c r="B16" s="643">
        <v>11</v>
      </c>
      <c r="C16" s="644">
        <v>5</v>
      </c>
      <c r="D16" s="645" t="s">
        <v>458</v>
      </c>
      <c r="E16" s="646" t="s">
        <v>475</v>
      </c>
      <c r="F16" s="649">
        <f>C1.Mixed.CD.Bulky.Waste</f>
        <v>0</v>
      </c>
      <c r="G16" s="648"/>
      <c r="H16" s="364" t="s">
        <v>463</v>
      </c>
      <c r="I16" s="202" t="s">
        <v>476</v>
      </c>
      <c r="J16" s="98"/>
      <c r="K16" s="98"/>
      <c r="L16" s="98"/>
      <c r="M16" s="98"/>
      <c r="N16" s="98"/>
      <c r="O16" s="98"/>
      <c r="P16" s="98"/>
      <c r="Q16" s="98"/>
      <c r="R16" s="98"/>
    </row>
    <row r="17" spans="1:18" s="96" customFormat="1" ht="68.25" customHeight="1" thickTop="1" thickBot="1" x14ac:dyDescent="0.4">
      <c r="A17" s="98"/>
      <c r="B17" s="655">
        <v>11.1</v>
      </c>
      <c r="C17" s="656">
        <v>5.0999999999999996</v>
      </c>
      <c r="D17" s="657" t="s">
        <v>458</v>
      </c>
      <c r="E17" s="658" t="s">
        <v>541</v>
      </c>
      <c r="F17" s="659">
        <f>SUM(c1.mixed.cd.accepted.validated.materials.totals)</f>
        <v>0</v>
      </c>
      <c r="G17" s="660" t="str" cm="1">
        <f t="array" ref="G17">_xlfn.TEXTJOIN(CHAR(10), TRUE, _xlfn._xlws.FILTER(C1.materials.and.tons.cd_mixed_validated_materials[Combined], (C1.materials.and.tons.cd_mixed_validated_materials[Combined]&lt;&gt;"0 [0]"),"No materials in C1 Mixed C&amp;D 'Validated Materials'"))</f>
        <v>C&amp;D Waste [0]
C&amp;D Wood [0]
Bulky Waste [0]
C&amp;D Residuals** [0]
C&amp;D Fines** [0]</v>
      </c>
      <c r="H17" s="365" t="s">
        <v>463</v>
      </c>
      <c r="I17" s="366" t="s">
        <v>477</v>
      </c>
      <c r="J17" s="98"/>
      <c r="K17" s="98"/>
      <c r="L17" s="98"/>
      <c r="M17" s="98"/>
      <c r="N17" s="98"/>
      <c r="O17" s="98"/>
      <c r="P17" s="98"/>
      <c r="Q17" s="98"/>
      <c r="R17" s="98"/>
    </row>
    <row r="18" spans="1:18" s="96" customFormat="1" ht="95.25" customHeight="1" thickBot="1" x14ac:dyDescent="0.4">
      <c r="A18" s="98"/>
      <c r="B18" s="661">
        <v>11.2</v>
      </c>
      <c r="C18" s="662">
        <v>5.2</v>
      </c>
      <c r="D18" s="663" t="s">
        <v>458</v>
      </c>
      <c r="E18" s="664" t="s">
        <v>540</v>
      </c>
      <c r="F18" s="665">
        <f>SUM('C.1. C&amp;D Accepted'!C1.Mixed.CD.Other.Materials.Totals)</f>
        <v>0</v>
      </c>
      <c r="G18" s="666" t="str" cm="1">
        <f t="array" ref="G18">_xlfn.TEXTJOIN(CHAR(10), TRUE, _xlfn._xlws.FILTER(C1.materials.and.tons.cd_mixed_other_materials[Combined], (C1.materials.and.tons.cd_mixed_other_materials[Combined]&lt;&gt;"0 [0]"),"No materials in C1 Mixed C&amp;D 'Other Materials'"))</f>
        <v>No materials in C1 Mixed C&amp;D 'Other Materials'</v>
      </c>
      <c r="H18" s="367" t="s">
        <v>463</v>
      </c>
      <c r="I18" s="368" t="s">
        <v>478</v>
      </c>
      <c r="J18" s="98"/>
      <c r="K18" s="98"/>
      <c r="L18" s="98"/>
      <c r="M18" s="98"/>
      <c r="N18" s="98"/>
      <c r="O18" s="98"/>
      <c r="P18" s="98"/>
      <c r="Q18" s="98"/>
      <c r="R18" s="98"/>
    </row>
    <row r="19" spans="1:18" s="96" customFormat="1" ht="19.5" customHeight="1" thickTop="1" x14ac:dyDescent="0.35">
      <c r="A19" s="98"/>
      <c r="B19" s="643">
        <v>12</v>
      </c>
      <c r="C19" s="644">
        <v>6</v>
      </c>
      <c r="D19" s="667" t="s">
        <v>479</v>
      </c>
      <c r="E19" s="646" t="s">
        <v>480</v>
      </c>
      <c r="F19" s="647">
        <f>SUM(Unprocessed_or_Partially_Processed_CD_Waste[Tons])</f>
        <v>0</v>
      </c>
      <c r="G19" s="668"/>
      <c r="H19" s="202" t="s">
        <v>481</v>
      </c>
      <c r="I19" s="202" t="s">
        <v>482</v>
      </c>
      <c r="J19" s="98"/>
      <c r="K19" s="98"/>
      <c r="L19" s="98"/>
      <c r="M19" s="98"/>
      <c r="N19" s="98"/>
      <c r="O19" s="98"/>
      <c r="P19" s="98"/>
      <c r="Q19" s="98"/>
      <c r="R19" s="98"/>
    </row>
    <row r="20" spans="1:18" s="96" customFormat="1" ht="19.5" customHeight="1" x14ac:dyDescent="0.35">
      <c r="A20" s="98"/>
      <c r="B20" s="650">
        <v>13</v>
      </c>
      <c r="C20" s="651">
        <v>7</v>
      </c>
      <c r="D20" s="669" t="s">
        <v>296</v>
      </c>
      <c r="E20" s="653" t="s">
        <v>483</v>
      </c>
      <c r="F20" s="670">
        <f>F10-F13-F19</f>
        <v>0</v>
      </c>
      <c r="G20" s="668"/>
      <c r="H20" s="369" t="s">
        <v>296</v>
      </c>
      <c r="I20" s="370" t="s">
        <v>484</v>
      </c>
      <c r="J20" s="98"/>
      <c r="K20" s="98"/>
      <c r="L20" s="98"/>
      <c r="M20" s="98"/>
      <c r="N20" s="98"/>
      <c r="O20" s="98"/>
      <c r="P20" s="98"/>
      <c r="Q20" s="98"/>
      <c r="R20" s="98"/>
    </row>
    <row r="21" spans="1:18" s="96" customFormat="1" ht="37.5" customHeight="1" x14ac:dyDescent="0.35">
      <c r="A21" s="98"/>
      <c r="B21" s="643">
        <v>14</v>
      </c>
      <c r="C21" s="644">
        <v>8</v>
      </c>
      <c r="D21" s="671" t="s">
        <v>485</v>
      </c>
      <c r="E21" s="646" t="s">
        <v>486</v>
      </c>
      <c r="F21" s="647">
        <f>SUM(Recycled_Reused_Materials[Tons])+SUM(Fuel_Specification_Product_Materials[Tons])</f>
        <v>0</v>
      </c>
      <c r="G21" s="668"/>
      <c r="H21" s="202" t="s">
        <v>487</v>
      </c>
      <c r="I21" s="202" t="s">
        <v>488</v>
      </c>
      <c r="J21" s="98"/>
      <c r="K21" s="98"/>
      <c r="L21" s="98"/>
      <c r="M21" s="98"/>
      <c r="N21" s="98"/>
      <c r="O21" s="98"/>
      <c r="P21" s="98"/>
      <c r="Q21" s="98"/>
      <c r="R21" s="98"/>
    </row>
    <row r="22" spans="1:18" s="96" customFormat="1" ht="19.5" customHeight="1" x14ac:dyDescent="0.35">
      <c r="A22" s="98"/>
      <c r="B22" s="643">
        <v>15</v>
      </c>
      <c r="C22" s="644">
        <v>9</v>
      </c>
      <c r="D22" s="667" t="s">
        <v>479</v>
      </c>
      <c r="E22" s="646" t="s">
        <v>489</v>
      </c>
      <c r="F22" s="647">
        <f>SUM(Separated_Recyclable_Materials[Tons])</f>
        <v>0</v>
      </c>
      <c r="G22" s="668"/>
      <c r="H22" s="364" t="s">
        <v>490</v>
      </c>
      <c r="I22" s="202" t="s">
        <v>491</v>
      </c>
      <c r="J22" s="98"/>
      <c r="K22" s="98"/>
      <c r="L22" s="98"/>
      <c r="M22" s="98"/>
      <c r="N22" s="98"/>
      <c r="O22" s="98"/>
      <c r="P22" s="98"/>
      <c r="Q22" s="98"/>
      <c r="R22" s="98"/>
    </row>
    <row r="23" spans="1:18" s="96" customFormat="1" ht="28.5" customHeight="1" x14ac:dyDescent="0.35">
      <c r="A23" s="98"/>
      <c r="B23" s="643">
        <v>16</v>
      </c>
      <c r="C23" s="644">
        <v>10</v>
      </c>
      <c r="D23" s="671" t="s">
        <v>485</v>
      </c>
      <c r="E23" s="646" t="s">
        <v>492</v>
      </c>
      <c r="F23" s="647">
        <f>SUM(Fuel_Specification_Product_Materials[Tons])+(SUMIFS(Recycled_Reused_Materials[Tons],Recycled_Reused_Materials[Material Type],"*Wood*"))</f>
        <v>0</v>
      </c>
      <c r="G23" s="668"/>
      <c r="H23" s="364" t="s">
        <v>493</v>
      </c>
      <c r="I23" s="202" t="s">
        <v>494</v>
      </c>
      <c r="J23" s="98"/>
      <c r="K23" s="98"/>
      <c r="L23" s="98"/>
      <c r="M23" s="98"/>
      <c r="N23" s="98"/>
      <c r="O23" s="98"/>
      <c r="P23" s="98"/>
      <c r="Q23" s="98"/>
      <c r="R23" s="98"/>
    </row>
    <row r="24" spans="1:18" s="96" customFormat="1" ht="19.5" customHeight="1" x14ac:dyDescent="0.35">
      <c r="A24" s="98"/>
      <c r="B24" s="650">
        <v>17</v>
      </c>
      <c r="C24" s="651">
        <v>11</v>
      </c>
      <c r="D24" s="669" t="s">
        <v>296</v>
      </c>
      <c r="E24" s="653" t="s">
        <v>495</v>
      </c>
      <c r="F24" s="672" t="str">
        <f>IFERROR(F23/(F11+F16),"n/a")</f>
        <v>n/a</v>
      </c>
      <c r="G24" s="673"/>
      <c r="H24" s="369" t="s">
        <v>296</v>
      </c>
      <c r="I24" s="370" t="s">
        <v>496</v>
      </c>
      <c r="J24" s="98"/>
      <c r="K24" s="98"/>
      <c r="L24" s="98"/>
      <c r="M24" s="98"/>
      <c r="N24" s="98"/>
      <c r="O24" s="98"/>
      <c r="P24" s="98"/>
      <c r="Q24" s="98"/>
      <c r="R24" s="98"/>
    </row>
    <row r="25" spans="1:18" s="96" customFormat="1" ht="19.5" customHeight="1" x14ac:dyDescent="0.35">
      <c r="A25" s="98"/>
      <c r="B25" s="643">
        <v>18</v>
      </c>
      <c r="C25" s="644">
        <v>12</v>
      </c>
      <c r="D25" s="671" t="s">
        <v>485</v>
      </c>
      <c r="E25" s="646" t="s">
        <v>497</v>
      </c>
      <c r="F25" s="649">
        <f>SUMIFS(Beneficially_Used_Waste_Materials[Tons],Beneficially_Used_Waste_Materials[Recycled or Used Type],"Cover Material")</f>
        <v>0</v>
      </c>
      <c r="G25" s="648"/>
      <c r="H25" s="364" t="s">
        <v>498</v>
      </c>
      <c r="I25" s="202" t="s">
        <v>499</v>
      </c>
      <c r="J25" s="98"/>
      <c r="K25" s="98"/>
      <c r="L25" s="98"/>
      <c r="M25" s="98"/>
      <c r="N25" s="98"/>
      <c r="O25" s="98"/>
      <c r="P25" s="98"/>
      <c r="Q25" s="98"/>
      <c r="R25" s="98"/>
    </row>
    <row r="26" spans="1:18" s="96" customFormat="1" ht="19.5" customHeight="1" x14ac:dyDescent="0.35">
      <c r="A26" s="98"/>
      <c r="B26" s="643">
        <v>19</v>
      </c>
      <c r="C26" s="644">
        <v>13</v>
      </c>
      <c r="D26" s="671" t="s">
        <v>485</v>
      </c>
      <c r="E26" s="646" t="s">
        <v>500</v>
      </c>
      <c r="F26" s="649">
        <f>SUMIFS(Beneficially_Used_Waste_Materials[Tons],Beneficially_Used_Waste_Materials[Recycled or Used Type],"Roadbase Material")</f>
        <v>0</v>
      </c>
      <c r="G26" s="648"/>
      <c r="H26" s="364" t="s">
        <v>498</v>
      </c>
      <c r="I26" s="202" t="s">
        <v>501</v>
      </c>
      <c r="J26" s="98"/>
      <c r="K26" s="98"/>
      <c r="L26" s="98"/>
      <c r="M26" s="98"/>
      <c r="N26" s="98"/>
      <c r="O26" s="98"/>
      <c r="P26" s="98"/>
      <c r="Q26" s="98"/>
      <c r="R26" s="98"/>
    </row>
    <row r="27" spans="1:18" s="96" customFormat="1" ht="19.5" customHeight="1" x14ac:dyDescent="0.35">
      <c r="A27" s="98"/>
      <c r="B27" s="643">
        <v>20</v>
      </c>
      <c r="C27" s="644">
        <v>14</v>
      </c>
      <c r="D27" s="671" t="s">
        <v>485</v>
      </c>
      <c r="E27" s="646" t="s">
        <v>502</v>
      </c>
      <c r="F27" s="649">
        <f>SUMIFS(Beneficially_Used_Waste_Materials[Tons],Beneficially_Used_Waste_Materials[Recycled or Used Type],"Grading &amp; Shaping Material")</f>
        <v>0</v>
      </c>
      <c r="G27" s="648"/>
      <c r="H27" s="364" t="s">
        <v>498</v>
      </c>
      <c r="I27" s="202" t="s">
        <v>503</v>
      </c>
      <c r="J27" s="98"/>
      <c r="K27" s="98"/>
      <c r="L27" s="98"/>
      <c r="M27" s="98"/>
      <c r="N27" s="98"/>
      <c r="O27" s="98"/>
      <c r="P27" s="98"/>
      <c r="Q27" s="98"/>
      <c r="R27" s="98"/>
    </row>
    <row r="28" spans="1:18" s="96" customFormat="1" ht="19.5" customHeight="1" x14ac:dyDescent="0.35">
      <c r="A28" s="98"/>
      <c r="B28" s="643">
        <v>21</v>
      </c>
      <c r="C28" s="644">
        <v>15</v>
      </c>
      <c r="D28" s="671" t="s">
        <v>485</v>
      </c>
      <c r="E28" s="646" t="s">
        <v>504</v>
      </c>
      <c r="F28" s="647">
        <f>SUM(Beneficially_Used_Waste_Materials[Tons])</f>
        <v>0</v>
      </c>
      <c r="G28" s="668"/>
      <c r="H28" s="364" t="s">
        <v>498</v>
      </c>
      <c r="I28" s="202" t="s">
        <v>505</v>
      </c>
      <c r="J28" s="98"/>
      <c r="K28" s="98"/>
      <c r="L28" s="98"/>
      <c r="M28" s="98"/>
      <c r="N28" s="98"/>
      <c r="O28" s="98"/>
      <c r="P28" s="98"/>
      <c r="Q28" s="98"/>
      <c r="R28" s="98"/>
    </row>
    <row r="29" spans="1:18" s="96" customFormat="1" ht="19.5" customHeight="1" x14ac:dyDescent="0.35">
      <c r="A29" s="98"/>
      <c r="B29" s="643">
        <v>22</v>
      </c>
      <c r="C29" s="644">
        <v>16</v>
      </c>
      <c r="D29" s="674" t="s">
        <v>506</v>
      </c>
      <c r="E29" s="646" t="s">
        <v>507</v>
      </c>
      <c r="F29" s="647">
        <f>SUM(CD_Materials_Disposed[Tons])</f>
        <v>0</v>
      </c>
      <c r="G29" s="668"/>
      <c r="H29" s="364" t="s">
        <v>508</v>
      </c>
      <c r="I29" s="202" t="s">
        <v>509</v>
      </c>
      <c r="J29" s="98"/>
      <c r="K29" s="98"/>
      <c r="L29" s="98"/>
      <c r="M29" s="98"/>
      <c r="N29" s="98"/>
      <c r="O29" s="98"/>
      <c r="P29" s="98"/>
      <c r="Q29" s="98"/>
      <c r="R29" s="98"/>
    </row>
    <row r="30" spans="1:18" s="96" customFormat="1" ht="19.5" customHeight="1" x14ac:dyDescent="0.35">
      <c r="A30" s="98"/>
      <c r="B30" s="650">
        <v>23</v>
      </c>
      <c r="C30" s="651">
        <v>17</v>
      </c>
      <c r="D30" s="669" t="s">
        <v>296</v>
      </c>
      <c r="E30" s="653" t="s">
        <v>547</v>
      </c>
      <c r="F30" s="670">
        <f>F29-F13</f>
        <v>0</v>
      </c>
      <c r="G30" s="668"/>
      <c r="H30" s="369" t="s">
        <v>296</v>
      </c>
      <c r="I30" s="371" t="s">
        <v>510</v>
      </c>
      <c r="J30" s="98"/>
      <c r="K30" s="98"/>
      <c r="L30" s="98"/>
      <c r="M30" s="98"/>
      <c r="N30" s="98"/>
      <c r="O30" s="98"/>
      <c r="P30" s="98"/>
      <c r="Q30" s="98"/>
      <c r="R30" s="98"/>
    </row>
    <row r="31" spans="1:18" s="96" customFormat="1" ht="36" customHeight="1" x14ac:dyDescent="0.35">
      <c r="A31" s="98"/>
      <c r="B31" s="650">
        <v>24</v>
      </c>
      <c r="C31" s="651">
        <v>18</v>
      </c>
      <c r="D31" s="669" t="s">
        <v>296</v>
      </c>
      <c r="E31" s="675" t="s">
        <v>511</v>
      </c>
      <c r="F31" s="672" t="str">
        <f>IFERROR((F21+F22)/F20,"n/a")</f>
        <v>n/a</v>
      </c>
      <c r="G31" s="673"/>
      <c r="H31" s="369" t="s">
        <v>296</v>
      </c>
      <c r="I31" s="370" t="s">
        <v>512</v>
      </c>
      <c r="J31" s="98"/>
      <c r="K31" s="98"/>
      <c r="L31" s="98"/>
      <c r="M31" s="98"/>
      <c r="N31" s="98"/>
      <c r="O31" s="98"/>
      <c r="P31" s="98"/>
      <c r="Q31" s="98"/>
      <c r="R31" s="98"/>
    </row>
    <row r="32" spans="1:18" ht="41.25" customHeight="1" x14ac:dyDescent="0.35">
      <c r="A32" s="97"/>
      <c r="B32" s="643">
        <v>25</v>
      </c>
      <c r="C32" s="644">
        <v>19</v>
      </c>
      <c r="D32" s="676" t="s">
        <v>513</v>
      </c>
      <c r="E32" s="646" t="s">
        <v>514</v>
      </c>
      <c r="F32" s="649">
        <f>SUM(IF(ISNUMBER(SEARCH("Asphalt, Brick, and Concrete", G34)), 1, 0) +
    IF(ISNUMBER(SEARCH("C&amp;D Wood", G34)) + ISNUMBER(SEARCH("Clean Wood", G34)) &gt; 0, 1, 0) +
    IF(ISNUMBER(SEARCH("Clean Gypsum Wallboard/Drywall", G34)), 1, 0) +
    IF(ISNUMBER(SEARCH("Metals", G34)), 1, 0))</f>
        <v>0</v>
      </c>
      <c r="G32" s="648"/>
      <c r="H32" s="202" t="s">
        <v>515</v>
      </c>
      <c r="I32" s="202" t="s">
        <v>516</v>
      </c>
      <c r="J32" s="97"/>
      <c r="K32" s="97"/>
      <c r="L32" s="97"/>
      <c r="M32" s="97"/>
      <c r="N32" s="97"/>
      <c r="O32" s="97"/>
      <c r="P32" s="97"/>
      <c r="Q32" s="97"/>
      <c r="R32" s="97"/>
    </row>
    <row r="33" spans="1:18" ht="41.25" customHeight="1" x14ac:dyDescent="0.35">
      <c r="A33" s="97"/>
      <c r="B33" s="643">
        <v>26</v>
      </c>
      <c r="C33" s="644">
        <v>20</v>
      </c>
      <c r="D33" s="676" t="s">
        <v>513</v>
      </c>
      <c r="E33" s="646" t="s">
        <v>517</v>
      </c>
      <c r="F33" s="649">
        <f>SUM(
    IF(
        OR(
            ISNUMBER(SEARCH("Electronics/Computers/CRTs", G34)),
            ISNUMBER(SEARCH("Electronics", G34)),
            ISNUMBER(SEARCH("computers", G34)),
            ISNUMBER(SEARCH("CRTs", G34))
        ),
        1,
        0
    ) +
    IF(ISNUMBER(SEARCH("Mattresses", G34)), 1, 0) +
    IF(ISNUMBER(SEARCH("OCC Cardboard", G34)), 1, 0) +
    IF(ISNUMBER(SEARCH("Recycled Paper", G34)), 1, 0) +
    IF(ISNUMBER(SEARCH("Tires", G34)), 1, 0) +
    IF(ISNUMBER(SEARCH("Textiles", G34)), 1, 0) +
    IF(ISNUMBER(SEARCH("White Goods/Freon Appliances", G34)), 1, 0) +
    IF(ISNUMBER(SEARCH("Yard Waste/Brush", G34)), 1, 0) +
    IF(ISNUMBER(SEARCH("Lead Acid Batteries", G34)), 1, 0)
)</f>
        <v>0</v>
      </c>
      <c r="G33" s="648"/>
      <c r="H33" s="202" t="s">
        <v>515</v>
      </c>
      <c r="I33" s="202" t="s">
        <v>518</v>
      </c>
      <c r="J33" s="97"/>
      <c r="K33" s="97"/>
      <c r="L33" s="97"/>
      <c r="M33" s="97"/>
      <c r="N33" s="97"/>
      <c r="O33" s="97"/>
      <c r="P33" s="97"/>
      <c r="Q33" s="97"/>
      <c r="R33" s="97"/>
    </row>
    <row r="34" spans="1:18" ht="207" customHeight="1" x14ac:dyDescent="0.35">
      <c r="A34" s="97"/>
      <c r="B34" s="677">
        <v>27</v>
      </c>
      <c r="C34" s="678">
        <v>21</v>
      </c>
      <c r="D34" s="676" t="s">
        <v>513</v>
      </c>
      <c r="E34" s="679" t="s">
        <v>519</v>
      </c>
      <c r="F34" s="680"/>
      <c r="G34" s="681" t="str">
        <f>_xlfn.TEXTJOIN(CHAR(10),TRUE,G35:G37)</f>
        <v>No materials in Recycled_Reused_Materials
No materials in Fuel_Spec_Prod_Materials
No materials in Separated_Recyclable_Materials</v>
      </c>
      <c r="H34" s="372" t="s">
        <v>520</v>
      </c>
      <c r="I34" s="372" t="s">
        <v>521</v>
      </c>
      <c r="J34" s="97"/>
      <c r="K34" s="97"/>
      <c r="L34" s="97"/>
      <c r="M34" s="97"/>
      <c r="N34" s="97"/>
      <c r="O34" s="97"/>
      <c r="P34" s="97"/>
      <c r="Q34" s="97"/>
      <c r="R34" s="97"/>
    </row>
    <row r="35" spans="1:18" ht="161.25" customHeight="1" x14ac:dyDescent="0.35">
      <c r="A35" s="97"/>
      <c r="B35" s="682">
        <v>28</v>
      </c>
      <c r="C35" s="683">
        <v>22</v>
      </c>
      <c r="D35" s="671" t="s">
        <v>485</v>
      </c>
      <c r="E35" s="684" t="s">
        <v>522</v>
      </c>
      <c r="F35" s="680"/>
      <c r="G35" s="685" t="str" cm="1">
        <f t="array" ref="G35">_xlfn.TEXTJOIN(CHAR(10), TRUE, _xlfn._xlws.FILTER(C2.Material.and.Tons.Recycled.Reused.Materials, (C2.Material.and.Tons.Recycled.Reused.Materials&lt;&gt;"0 [0]"),"No materials in Recycled_Reused_Materials"))</f>
        <v>No materials in Recycled_Reused_Materials</v>
      </c>
      <c r="H35" s="373" t="s">
        <v>523</v>
      </c>
      <c r="I35" s="373" t="s">
        <v>524</v>
      </c>
      <c r="J35" s="97"/>
      <c r="K35" s="97"/>
      <c r="L35" s="97"/>
      <c r="M35" s="97"/>
      <c r="N35" s="97"/>
      <c r="O35" s="97"/>
      <c r="P35" s="97"/>
      <c r="Q35" s="97"/>
      <c r="R35" s="97"/>
    </row>
    <row r="36" spans="1:18" ht="118.5" customHeight="1" x14ac:dyDescent="0.35">
      <c r="A36" s="97"/>
      <c r="B36" s="686">
        <v>29</v>
      </c>
      <c r="C36" s="687">
        <v>23</v>
      </c>
      <c r="D36" s="671" t="s">
        <v>485</v>
      </c>
      <c r="E36" s="688" t="s">
        <v>525</v>
      </c>
      <c r="F36" s="680"/>
      <c r="G36" s="689" t="str" cm="1">
        <f t="array" ref="G36">_xlfn.TEXTJOIN(CHAR(10), TRUE, _xlfn._xlws.FILTER(C2.Material.and.Tons.Fuel.Spec.Prod.Materials, (C2.Material.and.Tons.Fuel.Spec.Prod.Materials&lt;&gt;"0 [0]"),"No materials in Fuel_Spec_Prod_Materials"))</f>
        <v>No materials in Fuel_Spec_Prod_Materials</v>
      </c>
      <c r="H36" s="374" t="s">
        <v>526</v>
      </c>
      <c r="I36" s="374" t="s">
        <v>527</v>
      </c>
      <c r="J36" s="97"/>
      <c r="K36" s="97"/>
      <c r="L36" s="97"/>
      <c r="M36" s="97"/>
      <c r="N36" s="97"/>
      <c r="O36" s="97"/>
      <c r="P36" s="97"/>
      <c r="Q36" s="97"/>
      <c r="R36" s="97"/>
    </row>
    <row r="37" spans="1:18" ht="99" customHeight="1" x14ac:dyDescent="0.35">
      <c r="A37" s="97"/>
      <c r="B37" s="690">
        <v>30</v>
      </c>
      <c r="C37" s="691">
        <v>24</v>
      </c>
      <c r="D37" s="667" t="s">
        <v>479</v>
      </c>
      <c r="E37" s="692" t="s">
        <v>528</v>
      </c>
      <c r="F37" s="680"/>
      <c r="G37" s="693" t="str" cm="1">
        <f t="array" ref="G37">_xlfn.TEXTJOIN(CHAR(10), TRUE, _xlfn._xlws.FILTER(C3.Material.and.Tons.Separated.Recyclable.Materials, (C3.Material.and.Tons.Separated.Recyclable.Materials&lt;&gt;"0 [0]"),"No materials in Separated_Recyclable_Materials"))</f>
        <v>No materials in Separated_Recyclable_Materials</v>
      </c>
      <c r="H37" s="375" t="s">
        <v>490</v>
      </c>
      <c r="I37" s="375" t="s">
        <v>529</v>
      </c>
      <c r="J37" s="97"/>
      <c r="K37" s="97"/>
      <c r="L37" s="97"/>
      <c r="M37" s="97"/>
      <c r="N37" s="97"/>
      <c r="O37" s="97"/>
      <c r="P37" s="97"/>
      <c r="Q37" s="97"/>
      <c r="R37" s="97"/>
    </row>
    <row r="38" spans="1:18" x14ac:dyDescent="0.35">
      <c r="A38" s="97"/>
      <c r="B38" s="97"/>
      <c r="C38" s="97"/>
      <c r="D38" s="2"/>
      <c r="E38" s="97"/>
      <c r="F38" s="2"/>
      <c r="G38" s="97"/>
      <c r="J38" s="97"/>
      <c r="K38" s="97"/>
      <c r="L38" s="97"/>
      <c r="M38" s="97"/>
      <c r="N38" s="97"/>
      <c r="O38" s="97"/>
      <c r="P38" s="97"/>
      <c r="Q38" s="97"/>
      <c r="R38" s="97"/>
    </row>
    <row r="39" spans="1:18" x14ac:dyDescent="0.35">
      <c r="A39" s="97"/>
      <c r="B39" s="97"/>
      <c r="C39" s="97"/>
      <c r="D39" s="2"/>
      <c r="E39" s="97"/>
      <c r="F39" s="2"/>
      <c r="G39" s="97"/>
      <c r="J39" s="97"/>
      <c r="K39" s="97"/>
      <c r="L39" s="97"/>
      <c r="M39" s="97"/>
      <c r="N39" s="97"/>
      <c r="O39" s="97"/>
      <c r="P39" s="97"/>
      <c r="Q39" s="97"/>
      <c r="R39" s="97"/>
    </row>
    <row r="40" spans="1:18" x14ac:dyDescent="0.35">
      <c r="A40" s="97"/>
      <c r="B40" s="97"/>
      <c r="C40" s="97"/>
      <c r="D40" s="2"/>
      <c r="E40" s="97"/>
      <c r="F40" s="2"/>
      <c r="G40" s="97"/>
      <c r="J40" s="97"/>
      <c r="K40" s="97"/>
      <c r="L40" s="97"/>
      <c r="M40" s="97"/>
      <c r="N40" s="97"/>
      <c r="O40" s="97"/>
      <c r="P40" s="97"/>
      <c r="Q40" s="97"/>
      <c r="R40" s="97"/>
    </row>
    <row r="41" spans="1:18" x14ac:dyDescent="0.35">
      <c r="A41" s="97"/>
      <c r="B41" s="97"/>
      <c r="C41" s="97"/>
      <c r="D41" s="2"/>
      <c r="E41" s="97"/>
      <c r="F41" s="2"/>
      <c r="G41" s="97"/>
      <c r="J41" s="97"/>
      <c r="K41" s="97"/>
      <c r="L41" s="97"/>
      <c r="M41" s="97"/>
      <c r="N41" s="97"/>
      <c r="O41" s="97"/>
      <c r="P41" s="97"/>
      <c r="Q41" s="97"/>
      <c r="R41" s="97"/>
    </row>
    <row r="42" spans="1:18" x14ac:dyDescent="0.35">
      <c r="A42" s="97"/>
      <c r="B42" s="97"/>
      <c r="C42" s="97"/>
      <c r="D42" s="2"/>
      <c r="E42" s="97"/>
      <c r="F42" s="2"/>
      <c r="G42" s="97"/>
      <c r="J42" s="97"/>
      <c r="K42" s="97"/>
      <c r="L42" s="97"/>
      <c r="M42" s="97"/>
      <c r="N42" s="97"/>
      <c r="O42" s="97"/>
      <c r="P42" s="97"/>
      <c r="Q42" s="97"/>
      <c r="R42" s="97"/>
    </row>
    <row r="43" spans="1:18" x14ac:dyDescent="0.35">
      <c r="A43" s="97"/>
      <c r="B43" s="97"/>
      <c r="C43" s="97"/>
      <c r="D43" s="2"/>
      <c r="E43" s="97"/>
      <c r="F43" s="2"/>
      <c r="G43" s="97"/>
      <c r="J43" s="97"/>
      <c r="K43" s="97"/>
      <c r="L43" s="97"/>
      <c r="M43" s="97"/>
      <c r="N43" s="97"/>
      <c r="O43" s="97"/>
      <c r="P43" s="97"/>
      <c r="Q43" s="97"/>
      <c r="R43" s="97"/>
    </row>
    <row r="44" spans="1:18" x14ac:dyDescent="0.35">
      <c r="A44" s="97"/>
      <c r="B44" s="97"/>
      <c r="C44" s="2"/>
      <c r="D44" s="2"/>
      <c r="E44" s="97"/>
      <c r="F44" s="2"/>
      <c r="G44" s="97"/>
      <c r="J44" s="97"/>
      <c r="K44" s="97"/>
      <c r="L44" s="97"/>
      <c r="M44" s="97"/>
      <c r="N44" s="97"/>
      <c r="O44" s="97"/>
      <c r="P44" s="97"/>
      <c r="Q44" s="97"/>
      <c r="R44" s="97"/>
    </row>
    <row r="45" spans="1:18" x14ac:dyDescent="0.35">
      <c r="A45" s="97"/>
      <c r="B45" s="97"/>
      <c r="C45" s="97"/>
      <c r="D45" s="97"/>
      <c r="E45" s="138"/>
      <c r="F45" s="97"/>
      <c r="G45" s="97"/>
      <c r="J45" s="97"/>
      <c r="K45" s="97"/>
      <c r="L45" s="97"/>
      <c r="M45" s="97"/>
      <c r="N45" s="97"/>
      <c r="O45" s="97"/>
      <c r="P45" s="97"/>
      <c r="Q45" s="97"/>
      <c r="R45" s="97"/>
    </row>
    <row r="46" spans="1:18" x14ac:dyDescent="0.35">
      <c r="A46" s="97"/>
      <c r="J46" s="97"/>
      <c r="K46" s="97"/>
      <c r="L46" s="97"/>
      <c r="M46" s="97"/>
      <c r="N46" s="97"/>
      <c r="O46" s="97"/>
      <c r="P46" s="97"/>
      <c r="Q46" s="97"/>
      <c r="R46" s="97"/>
    </row>
  </sheetData>
  <sheetProtection algorithmName="SHA-512" hashValue="URoRy41TFvLxP+ZtiYcqVVHkl7zVT+22qNVxkYa0xCZoPUIaAmBA9OVr2sVap7LC1qKrqnP1EhDjAIBcdezkLQ==" saltValue="t7QE+755U8m/jE1ufeU3Dg==" spinCount="100000" sheet="1" objects="1" scenarios="1"/>
  <conditionalFormatting sqref="F13">
    <cfRule type="expression" dxfId="2" priority="1">
      <formula>$F$13=$F$14</formula>
    </cfRule>
  </conditionalFormatting>
  <conditionalFormatting sqref="F14:F15">
    <cfRule type="expression" dxfId="1" priority="2">
      <formula>$F$14=$F$13</formula>
    </cfRule>
  </conditionalFormatting>
  <conditionalFormatting sqref="F15">
    <cfRule type="containsText" dxfId="0" priority="4" operator="containsText" text="FALSE">
      <formula>NOT(ISERROR(SEARCH("FALSE",F15)))</formula>
    </cfRule>
  </conditionalFormatting>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FEF9-4507-44FD-954C-6A70A11DA4C4}">
  <sheetPr>
    <tabColor theme="0" tint="-0.499984740745262"/>
  </sheetPr>
  <dimension ref="A1:AN57"/>
  <sheetViews>
    <sheetView zoomScaleNormal="100" workbookViewId="0">
      <selection activeCell="C9" sqref="C9:M10"/>
    </sheetView>
  </sheetViews>
  <sheetFormatPr defaultColWidth="9.1796875" defaultRowHeight="14.5" x14ac:dyDescent="0.35"/>
  <cols>
    <col min="1" max="1" width="1.453125" style="3" customWidth="1"/>
    <col min="2" max="2" width="1.26953125" style="3" customWidth="1"/>
    <col min="3" max="3" width="1.1796875" style="3" customWidth="1"/>
    <col min="4" max="4" width="3.453125" style="3" customWidth="1"/>
    <col min="5" max="5" width="27.1796875" style="3" customWidth="1"/>
    <col min="6" max="6" width="47.54296875" style="3" customWidth="1"/>
    <col min="7" max="7" width="3.1796875" style="3" customWidth="1"/>
    <col min="8" max="8" width="1.81640625" style="3" customWidth="1"/>
    <col min="9" max="9" width="3.1796875" style="3" customWidth="1"/>
    <col min="10" max="10" width="8" style="3" customWidth="1"/>
    <col min="11" max="11" width="12.81640625" style="3" customWidth="1"/>
    <col min="12" max="12" width="20.54296875" style="3" customWidth="1"/>
    <col min="13" max="13" width="14" style="3" customWidth="1"/>
    <col min="14" max="14" width="10.81640625" style="3" customWidth="1"/>
    <col min="15" max="15" width="24.1796875" style="3" customWidth="1"/>
    <col min="16" max="16" width="14.81640625" style="3" customWidth="1"/>
    <col min="17" max="17" width="2.1796875" style="3" customWidth="1"/>
    <col min="18" max="18" width="1.26953125" style="3" customWidth="1"/>
    <col min="19" max="20" width="9.1796875" style="3"/>
    <col min="21" max="22" width="23.1796875" style="3" customWidth="1"/>
    <col min="23" max="23" width="18.54296875" style="3" hidden="1" customWidth="1"/>
    <col min="24" max="24" width="12.453125" style="3" hidden="1" customWidth="1"/>
    <col min="25" max="25" width="16.81640625" style="3" hidden="1" customWidth="1"/>
    <col min="26" max="26" width="12.81640625" style="3" hidden="1" customWidth="1"/>
    <col min="27" max="27" width="8.26953125" style="3" hidden="1" customWidth="1"/>
    <col min="28" max="28" width="16.7265625" style="3" hidden="1" customWidth="1"/>
    <col min="29" max="29" width="25" style="3" hidden="1" customWidth="1"/>
    <col min="30" max="30" width="19.453125" style="3" hidden="1" customWidth="1"/>
    <col min="31" max="31" width="22.7265625" style="3" hidden="1" customWidth="1"/>
    <col min="32" max="32" width="20.7265625" style="3" hidden="1" customWidth="1"/>
    <col min="33" max="16384" width="9.1796875" style="3"/>
  </cols>
  <sheetData>
    <row r="1" spans="1:40" ht="5.25" customHeight="1" x14ac:dyDescent="0.35">
      <c r="A1" s="560"/>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row>
    <row r="2" spans="1:40" ht="5.25" customHeight="1" thickBot="1" x14ac:dyDescent="0.4">
      <c r="A2" s="560"/>
      <c r="B2" s="430"/>
      <c r="C2" s="430"/>
      <c r="D2" s="430"/>
      <c r="E2" s="430"/>
      <c r="F2" s="430"/>
      <c r="G2" s="430"/>
      <c r="H2" s="430"/>
      <c r="I2" s="430"/>
      <c r="J2" s="430"/>
      <c r="K2" s="430"/>
      <c r="L2" s="430"/>
      <c r="M2" s="430"/>
      <c r="N2" s="430"/>
      <c r="O2" s="430"/>
      <c r="P2" s="430"/>
      <c r="Q2" s="430"/>
      <c r="R2" s="430"/>
      <c r="S2" s="560"/>
      <c r="T2" s="560"/>
      <c r="U2" s="560"/>
      <c r="V2" s="560"/>
      <c r="W2" s="560"/>
      <c r="X2" s="560"/>
      <c r="Y2" s="560"/>
      <c r="Z2" s="560"/>
      <c r="AA2" s="560"/>
      <c r="AB2" s="560"/>
      <c r="AC2" s="560"/>
      <c r="AD2" s="560"/>
      <c r="AE2" s="560"/>
      <c r="AF2" s="560"/>
      <c r="AG2" s="560"/>
      <c r="AH2" s="560"/>
      <c r="AI2" s="560"/>
      <c r="AJ2" s="560"/>
      <c r="AK2" s="560"/>
      <c r="AL2" s="560"/>
      <c r="AM2" s="560"/>
      <c r="AN2" s="560"/>
    </row>
    <row r="3" spans="1:40" ht="15" thickTop="1" x14ac:dyDescent="0.35">
      <c r="A3" s="560"/>
      <c r="B3" s="430"/>
      <c r="C3" s="589"/>
      <c r="D3" s="962" t="s">
        <v>52</v>
      </c>
      <c r="E3" s="962"/>
      <c r="F3" s="962"/>
      <c r="G3" s="962"/>
      <c r="H3" s="962"/>
      <c r="I3" s="962"/>
      <c r="J3" s="962"/>
      <c r="K3" s="962"/>
      <c r="L3" s="962"/>
      <c r="M3" s="962"/>
      <c r="N3" s="962"/>
      <c r="O3" s="962"/>
      <c r="P3" s="962"/>
      <c r="Q3" s="590"/>
      <c r="R3" s="430"/>
      <c r="S3" s="560"/>
      <c r="T3" s="560"/>
      <c r="U3" s="560"/>
      <c r="V3" s="560"/>
      <c r="W3" s="560"/>
      <c r="X3" s="560"/>
      <c r="Y3" s="560"/>
      <c r="Z3" s="560"/>
      <c r="AA3" s="560"/>
      <c r="AB3" s="560"/>
      <c r="AC3" s="560"/>
      <c r="AD3" s="560"/>
      <c r="AE3" s="560"/>
      <c r="AF3" s="560"/>
      <c r="AG3" s="560"/>
      <c r="AH3" s="560"/>
      <c r="AI3" s="560"/>
      <c r="AJ3" s="560"/>
      <c r="AK3" s="560"/>
      <c r="AL3" s="560"/>
      <c r="AM3" s="560"/>
      <c r="AN3" s="560"/>
    </row>
    <row r="4" spans="1:40" x14ac:dyDescent="0.35">
      <c r="A4" s="560"/>
      <c r="B4" s="430"/>
      <c r="C4" s="585"/>
      <c r="D4" s="963" t="s">
        <v>53</v>
      </c>
      <c r="E4" s="963"/>
      <c r="F4" s="963"/>
      <c r="G4" s="963"/>
      <c r="H4" s="963"/>
      <c r="I4" s="963"/>
      <c r="J4" s="963"/>
      <c r="K4" s="963"/>
      <c r="L4" s="963"/>
      <c r="M4" s="963"/>
      <c r="N4" s="963"/>
      <c r="O4" s="963"/>
      <c r="P4" s="963"/>
      <c r="Q4" s="586"/>
      <c r="R4" s="430"/>
      <c r="S4" s="560"/>
      <c r="T4" s="560"/>
      <c r="U4" s="560"/>
      <c r="V4" s="560"/>
      <c r="W4" s="560"/>
      <c r="X4" s="560"/>
      <c r="Y4" s="560"/>
      <c r="Z4" s="560"/>
      <c r="AA4" s="560"/>
      <c r="AB4" s="560"/>
      <c r="AC4" s="560"/>
      <c r="AD4" s="560"/>
      <c r="AE4" s="560"/>
      <c r="AF4" s="560"/>
      <c r="AG4" s="560"/>
      <c r="AH4" s="560"/>
      <c r="AI4" s="560"/>
      <c r="AJ4" s="560"/>
      <c r="AK4" s="560"/>
      <c r="AL4" s="560"/>
      <c r="AM4" s="560"/>
      <c r="AN4" s="560"/>
    </row>
    <row r="5" spans="1:40" ht="5.25" customHeight="1" x14ac:dyDescent="0.35">
      <c r="A5" s="560"/>
      <c r="B5" s="430"/>
      <c r="C5" s="585"/>
      <c r="D5" s="964"/>
      <c r="E5" s="964"/>
      <c r="F5" s="964"/>
      <c r="G5" s="964"/>
      <c r="H5" s="964"/>
      <c r="I5" s="964"/>
      <c r="J5" s="964"/>
      <c r="K5" s="964"/>
      <c r="L5" s="964"/>
      <c r="M5" s="964"/>
      <c r="N5" s="964"/>
      <c r="O5" s="964"/>
      <c r="P5" s="964"/>
      <c r="Q5" s="586"/>
      <c r="R5" s="430"/>
      <c r="S5" s="560"/>
      <c r="T5" s="560"/>
      <c r="U5" s="560"/>
      <c r="V5" s="560"/>
      <c r="W5" s="560"/>
      <c r="X5" s="560"/>
      <c r="Y5" s="560"/>
      <c r="Z5" s="560"/>
      <c r="AA5" s="560"/>
      <c r="AB5" s="560"/>
      <c r="AC5" s="560"/>
      <c r="AD5" s="560"/>
      <c r="AE5" s="560"/>
      <c r="AF5" s="560"/>
      <c r="AG5" s="560"/>
      <c r="AH5" s="560"/>
      <c r="AI5" s="560"/>
      <c r="AJ5" s="560"/>
      <c r="AK5" s="560"/>
      <c r="AL5" s="560"/>
      <c r="AM5" s="560"/>
      <c r="AN5" s="560"/>
    </row>
    <row r="6" spans="1:40" ht="21" customHeight="1" x14ac:dyDescent="0.55000000000000004">
      <c r="A6" s="560"/>
      <c r="B6" s="430"/>
      <c r="C6" s="585"/>
      <c r="D6" s="965" t="s">
        <v>54</v>
      </c>
      <c r="E6" s="965"/>
      <c r="F6" s="965"/>
      <c r="G6" s="965"/>
      <c r="H6" s="965"/>
      <c r="I6" s="965"/>
      <c r="J6" s="965"/>
      <c r="K6" s="965"/>
      <c r="L6" s="965"/>
      <c r="M6" s="965"/>
      <c r="N6" s="965"/>
      <c r="O6" s="965"/>
      <c r="P6" s="965"/>
      <c r="Q6" s="586"/>
      <c r="R6" s="430"/>
      <c r="S6" s="560"/>
      <c r="T6" s="560"/>
      <c r="U6" s="560"/>
      <c r="V6" s="560"/>
      <c r="W6" s="560"/>
      <c r="X6" s="560"/>
      <c r="Y6" s="560"/>
      <c r="Z6" s="560"/>
      <c r="AA6" s="560"/>
      <c r="AB6" s="560"/>
      <c r="AC6" s="560"/>
      <c r="AD6" s="560"/>
      <c r="AE6" s="560"/>
      <c r="AF6" s="560"/>
      <c r="AG6" s="560"/>
      <c r="AH6" s="560"/>
      <c r="AI6" s="560"/>
      <c r="AJ6" s="560"/>
      <c r="AK6" s="560"/>
      <c r="AL6" s="560"/>
      <c r="AM6" s="560"/>
      <c r="AN6" s="560"/>
    </row>
    <row r="7" spans="1:40" ht="21" x14ac:dyDescent="0.5">
      <c r="A7" s="560"/>
      <c r="B7" s="430"/>
      <c r="C7" s="585"/>
      <c r="D7" s="966" t="s">
        <v>55</v>
      </c>
      <c r="E7" s="966"/>
      <c r="F7" s="966"/>
      <c r="G7" s="966"/>
      <c r="H7" s="966"/>
      <c r="I7" s="966"/>
      <c r="J7" s="966"/>
      <c r="K7" s="966"/>
      <c r="L7" s="966"/>
      <c r="M7" s="966"/>
      <c r="N7" s="966"/>
      <c r="O7" s="966"/>
      <c r="P7" s="966"/>
      <c r="Q7" s="586"/>
      <c r="R7" s="430"/>
      <c r="S7" s="560"/>
      <c r="T7" s="560"/>
      <c r="U7" s="560"/>
      <c r="V7" s="560"/>
      <c r="W7" s="560"/>
      <c r="X7" s="560"/>
      <c r="Y7" s="560"/>
      <c r="Z7" s="560"/>
      <c r="AA7" s="560"/>
      <c r="AB7" s="560"/>
      <c r="AC7" s="560"/>
      <c r="AD7" s="560"/>
      <c r="AE7" s="560"/>
      <c r="AF7" s="560"/>
      <c r="AG7" s="560"/>
      <c r="AH7" s="560"/>
      <c r="AI7" s="560"/>
      <c r="AJ7" s="560"/>
      <c r="AK7" s="560"/>
      <c r="AL7" s="560"/>
      <c r="AM7" s="560"/>
      <c r="AN7" s="560"/>
    </row>
    <row r="8" spans="1:40" ht="8.25" customHeight="1" thickBot="1" x14ac:dyDescent="0.4">
      <c r="A8" s="560"/>
      <c r="B8" s="430"/>
      <c r="C8" s="574"/>
      <c r="D8" s="591"/>
      <c r="E8" s="575"/>
      <c r="F8" s="575"/>
      <c r="G8" s="575"/>
      <c r="H8" s="575"/>
      <c r="I8" s="575"/>
      <c r="J8" s="575"/>
      <c r="K8" s="575"/>
      <c r="L8" s="575"/>
      <c r="M8" s="575"/>
      <c r="N8" s="575"/>
      <c r="O8" s="575"/>
      <c r="P8" s="575"/>
      <c r="Q8" s="592"/>
      <c r="R8" s="430"/>
      <c r="S8" s="560"/>
      <c r="T8" s="560"/>
      <c r="U8" s="560"/>
      <c r="V8" s="560"/>
      <c r="W8" s="560"/>
      <c r="X8" s="560"/>
      <c r="Y8" s="560"/>
      <c r="Z8" s="560"/>
      <c r="AA8" s="560"/>
      <c r="AB8" s="560"/>
      <c r="AC8" s="560"/>
      <c r="AD8" s="560"/>
      <c r="AE8" s="560"/>
      <c r="AF8" s="560"/>
      <c r="AG8" s="560"/>
      <c r="AH8" s="560"/>
      <c r="AI8" s="560"/>
      <c r="AJ8" s="560"/>
      <c r="AK8" s="560"/>
      <c r="AL8" s="560"/>
      <c r="AM8" s="560"/>
      <c r="AN8" s="560"/>
    </row>
    <row r="9" spans="1:40" s="5" customFormat="1" ht="25.5" customHeight="1" thickTop="1" x14ac:dyDescent="0.35">
      <c r="A9" s="561"/>
      <c r="B9" s="440"/>
      <c r="C9" s="956" t="s">
        <v>56</v>
      </c>
      <c r="D9" s="957"/>
      <c r="E9" s="957"/>
      <c r="F9" s="957"/>
      <c r="G9" s="957"/>
      <c r="H9" s="957"/>
      <c r="I9" s="957"/>
      <c r="J9" s="957"/>
      <c r="K9" s="957"/>
      <c r="L9" s="957"/>
      <c r="M9" s="958"/>
      <c r="N9" s="947" t="s">
        <v>57</v>
      </c>
      <c r="O9" s="948"/>
      <c r="P9" s="943" t="s">
        <v>58</v>
      </c>
      <c r="Q9" s="944"/>
      <c r="R9" s="440"/>
      <c r="S9" s="561"/>
      <c r="T9" s="561"/>
      <c r="U9" s="561"/>
      <c r="V9" s="561"/>
      <c r="W9" s="561"/>
      <c r="X9" s="561"/>
      <c r="Y9" s="561"/>
      <c r="Z9" s="561"/>
      <c r="AA9" s="561"/>
      <c r="AB9" s="561"/>
      <c r="AC9" s="561"/>
      <c r="AD9" s="561"/>
      <c r="AE9" s="561"/>
      <c r="AF9" s="561"/>
      <c r="AG9" s="561"/>
      <c r="AH9" s="561"/>
      <c r="AI9" s="561"/>
      <c r="AJ9" s="561"/>
      <c r="AK9" s="561"/>
      <c r="AL9" s="561"/>
      <c r="AM9" s="561"/>
      <c r="AN9" s="561"/>
    </row>
    <row r="10" spans="1:40" ht="6" customHeight="1" thickBot="1" x14ac:dyDescent="0.4">
      <c r="A10" s="560"/>
      <c r="B10" s="430"/>
      <c r="C10" s="959"/>
      <c r="D10" s="960"/>
      <c r="E10" s="960"/>
      <c r="F10" s="960"/>
      <c r="G10" s="960"/>
      <c r="H10" s="960"/>
      <c r="I10" s="960"/>
      <c r="J10" s="960"/>
      <c r="K10" s="960"/>
      <c r="L10" s="960"/>
      <c r="M10" s="961"/>
      <c r="N10" s="949"/>
      <c r="O10" s="950"/>
      <c r="P10" s="945"/>
      <c r="Q10" s="946"/>
      <c r="R10" s="430"/>
      <c r="S10" s="560"/>
      <c r="T10" s="560"/>
      <c r="U10" s="560"/>
      <c r="V10" s="560"/>
      <c r="W10" s="560"/>
      <c r="X10" s="560"/>
      <c r="Y10" s="560"/>
      <c r="Z10" s="560"/>
      <c r="AA10" s="560"/>
      <c r="AB10" s="560"/>
      <c r="AC10" s="560"/>
      <c r="AD10" s="560"/>
      <c r="AE10" s="560"/>
      <c r="AF10" s="560"/>
      <c r="AG10" s="560"/>
      <c r="AH10" s="560"/>
      <c r="AI10" s="560"/>
      <c r="AJ10" s="560"/>
      <c r="AK10" s="560"/>
      <c r="AL10" s="560"/>
      <c r="AM10" s="560"/>
      <c r="AN10" s="560"/>
    </row>
    <row r="11" spans="1:40" ht="6.75" customHeight="1" thickTop="1" x14ac:dyDescent="0.35">
      <c r="A11" s="560"/>
      <c r="B11" s="430"/>
      <c r="C11" s="436"/>
      <c r="D11" s="21"/>
      <c r="E11" s="422"/>
      <c r="F11" s="422"/>
      <c r="G11" s="422"/>
      <c r="H11" s="422"/>
      <c r="I11" s="422"/>
      <c r="J11" s="422"/>
      <c r="K11" s="422"/>
      <c r="L11" s="422"/>
      <c r="M11" s="422"/>
      <c r="N11" s="422"/>
      <c r="O11" s="422"/>
      <c r="P11" s="422"/>
      <c r="Q11" s="437"/>
      <c r="R11" s="430"/>
      <c r="S11" s="560"/>
      <c r="T11" s="560"/>
      <c r="U11" s="560"/>
      <c r="V11" s="560"/>
      <c r="W11" s="560"/>
      <c r="X11" s="560"/>
      <c r="Y11" s="560"/>
      <c r="Z11" s="560"/>
      <c r="AA11" s="560"/>
      <c r="AB11" s="560"/>
      <c r="AC11" s="560"/>
      <c r="AD11" s="560"/>
      <c r="AE11" s="560"/>
      <c r="AF11" s="560"/>
      <c r="AG11" s="560"/>
      <c r="AH11" s="560"/>
      <c r="AI11" s="560"/>
      <c r="AJ11" s="560"/>
      <c r="AK11" s="560"/>
      <c r="AL11" s="560"/>
      <c r="AM11" s="560"/>
      <c r="AN11" s="560"/>
    </row>
    <row r="12" spans="1:40" ht="24" customHeight="1" x14ac:dyDescent="0.35">
      <c r="A12" s="560"/>
      <c r="B12" s="430"/>
      <c r="C12" s="429"/>
      <c r="D12" s="406"/>
      <c r="E12" s="406"/>
      <c r="F12" s="406"/>
      <c r="G12" s="406"/>
      <c r="H12" s="406"/>
      <c r="I12" s="406"/>
      <c r="J12" s="406"/>
      <c r="K12" s="406"/>
      <c r="L12" s="406"/>
      <c r="M12" s="406"/>
      <c r="N12" s="406"/>
      <c r="O12" s="406"/>
      <c r="P12" s="406"/>
      <c r="Q12" s="431"/>
      <c r="R12" s="430"/>
      <c r="S12" s="560"/>
      <c r="T12" s="560"/>
      <c r="U12" s="560"/>
      <c r="V12" s="560"/>
      <c r="W12" s="560"/>
      <c r="X12" s="560"/>
      <c r="Y12" s="560"/>
      <c r="Z12" s="560"/>
      <c r="AA12" s="560"/>
      <c r="AB12" s="560"/>
      <c r="AC12" s="560"/>
      <c r="AD12" s="560"/>
      <c r="AE12" s="560"/>
      <c r="AF12" s="560"/>
      <c r="AG12" s="560"/>
      <c r="AH12" s="560"/>
      <c r="AI12" s="560"/>
      <c r="AJ12" s="560"/>
      <c r="AK12" s="560"/>
      <c r="AL12" s="560"/>
      <c r="AM12" s="560"/>
      <c r="AN12" s="560"/>
    </row>
    <row r="13" spans="1:40" ht="18" customHeight="1" x14ac:dyDescent="0.35">
      <c r="A13" s="560"/>
      <c r="B13" s="430"/>
      <c r="C13" s="429"/>
      <c r="D13" s="406"/>
      <c r="E13" s="406"/>
      <c r="F13" s="406"/>
      <c r="G13" s="406"/>
      <c r="H13" s="406"/>
      <c r="I13" s="406"/>
      <c r="J13" s="406"/>
      <c r="K13" s="406"/>
      <c r="L13" s="406"/>
      <c r="M13" s="406"/>
      <c r="N13" s="406"/>
      <c r="O13" s="406"/>
      <c r="P13" s="406"/>
      <c r="Q13" s="431"/>
      <c r="R13" s="430"/>
      <c r="S13" s="560"/>
      <c r="T13" s="560"/>
      <c r="U13" s="560"/>
      <c r="V13" s="560"/>
      <c r="W13" s="560"/>
      <c r="X13" s="560"/>
      <c r="Y13" s="560"/>
      <c r="Z13" s="560"/>
      <c r="AA13" s="560"/>
      <c r="AB13" s="560"/>
      <c r="AC13" s="560"/>
      <c r="AD13" s="560"/>
      <c r="AE13" s="560"/>
      <c r="AF13" s="560"/>
      <c r="AG13" s="560"/>
      <c r="AH13" s="560"/>
      <c r="AI13" s="560"/>
      <c r="AJ13" s="560"/>
      <c r="AK13" s="560"/>
      <c r="AL13" s="560"/>
      <c r="AM13" s="560"/>
      <c r="AN13" s="560"/>
    </row>
    <row r="14" spans="1:40" ht="24" customHeight="1" x14ac:dyDescent="0.35">
      <c r="A14" s="560"/>
      <c r="B14" s="430"/>
      <c r="C14" s="429"/>
      <c r="D14" s="406"/>
      <c r="E14" s="406"/>
      <c r="F14" s="406"/>
      <c r="G14" s="406"/>
      <c r="H14" s="406"/>
      <c r="I14" s="406"/>
      <c r="J14" s="406"/>
      <c r="K14" s="406"/>
      <c r="L14" s="406"/>
      <c r="M14" s="406"/>
      <c r="N14" s="406"/>
      <c r="O14" s="406"/>
      <c r="P14" s="406"/>
      <c r="Q14" s="431"/>
      <c r="R14" s="430"/>
      <c r="S14" s="560"/>
      <c r="T14" s="560"/>
      <c r="U14" s="560"/>
      <c r="V14" s="560"/>
      <c r="W14" s="560"/>
      <c r="X14" s="560"/>
      <c r="Y14" s="560"/>
      <c r="Z14" s="560"/>
      <c r="AA14" s="560"/>
      <c r="AB14" s="560"/>
      <c r="AC14" s="560"/>
      <c r="AD14" s="560"/>
      <c r="AE14" s="560"/>
      <c r="AF14" s="560"/>
      <c r="AG14" s="560"/>
      <c r="AH14" s="560"/>
      <c r="AI14" s="560"/>
      <c r="AJ14" s="560"/>
      <c r="AK14" s="560"/>
      <c r="AL14" s="560"/>
      <c r="AM14" s="560"/>
      <c r="AN14" s="560"/>
    </row>
    <row r="15" spans="1:40" ht="6" customHeight="1" thickBot="1" x14ac:dyDescent="0.4">
      <c r="A15" s="560"/>
      <c r="B15" s="430"/>
      <c r="C15" s="433"/>
      <c r="D15" s="16"/>
      <c r="E15" s="434"/>
      <c r="F15" s="434"/>
      <c r="G15" s="434"/>
      <c r="H15" s="434"/>
      <c r="I15" s="434"/>
      <c r="J15" s="434"/>
      <c r="K15" s="434"/>
      <c r="L15" s="434"/>
      <c r="M15" s="434"/>
      <c r="N15" s="434"/>
      <c r="O15" s="434"/>
      <c r="P15" s="434"/>
      <c r="Q15" s="439"/>
      <c r="R15" s="430"/>
      <c r="S15" s="560"/>
      <c r="T15" s="560"/>
      <c r="U15" s="560"/>
      <c r="V15" s="560"/>
      <c r="W15" s="560"/>
      <c r="X15" s="560"/>
      <c r="Y15" s="560"/>
      <c r="Z15" s="560"/>
      <c r="AA15" s="560"/>
      <c r="AB15" s="560"/>
      <c r="AC15" s="560"/>
      <c r="AD15" s="560"/>
      <c r="AE15" s="560"/>
      <c r="AF15" s="560"/>
      <c r="AG15" s="560"/>
      <c r="AH15" s="560"/>
      <c r="AI15" s="560"/>
      <c r="AJ15" s="560"/>
      <c r="AK15" s="560"/>
      <c r="AL15" s="560"/>
      <c r="AM15" s="560"/>
      <c r="AN15" s="560"/>
    </row>
    <row r="16" spans="1:40" ht="7.5" customHeight="1" thickTop="1" thickBot="1" x14ac:dyDescent="0.4">
      <c r="A16" s="560"/>
      <c r="B16" s="430"/>
      <c r="C16" s="589"/>
      <c r="D16" s="593"/>
      <c r="E16" s="594"/>
      <c r="F16" s="594"/>
      <c r="G16" s="594"/>
      <c r="H16" s="594"/>
      <c r="I16" s="594"/>
      <c r="J16" s="594"/>
      <c r="K16" s="594"/>
      <c r="L16" s="594"/>
      <c r="M16" s="594"/>
      <c r="N16" s="594"/>
      <c r="O16" s="594"/>
      <c r="P16" s="594"/>
      <c r="Q16" s="590"/>
      <c r="R16" s="430"/>
      <c r="S16" s="560"/>
      <c r="T16" s="560"/>
      <c r="U16" s="560"/>
      <c r="V16" s="560"/>
      <c r="W16" s="560"/>
      <c r="X16" s="560"/>
      <c r="Y16" s="560"/>
      <c r="Z16" s="560"/>
      <c r="AA16" s="560"/>
      <c r="AB16" s="560"/>
      <c r="AC16" s="560"/>
      <c r="AD16" s="560"/>
      <c r="AE16" s="560"/>
      <c r="AF16" s="560"/>
      <c r="AG16" s="560"/>
      <c r="AH16" s="560"/>
      <c r="AI16" s="560"/>
      <c r="AJ16" s="560"/>
      <c r="AK16" s="560"/>
      <c r="AL16" s="560"/>
      <c r="AM16" s="560"/>
      <c r="AN16" s="560"/>
    </row>
    <row r="17" spans="1:40" ht="28.5" customHeight="1" thickTop="1" thickBot="1" x14ac:dyDescent="0.4">
      <c r="A17" s="560"/>
      <c r="B17" s="430"/>
      <c r="C17" s="585"/>
      <c r="D17" s="560"/>
      <c r="E17" s="560"/>
      <c r="F17" s="951" t="s">
        <v>59</v>
      </c>
      <c r="G17" s="952"/>
      <c r="H17" s="953"/>
      <c r="I17" s="954"/>
      <c r="J17" s="954"/>
      <c r="K17" s="954"/>
      <c r="L17" s="955"/>
      <c r="M17" s="560"/>
      <c r="N17" s="560"/>
      <c r="O17" s="560"/>
      <c r="P17" s="560"/>
      <c r="Q17" s="586"/>
      <c r="R17" s="430"/>
      <c r="S17" s="560"/>
      <c r="T17" s="560"/>
      <c r="U17" s="560"/>
      <c r="V17" s="560"/>
      <c r="W17" s="560"/>
      <c r="X17" s="560"/>
      <c r="Y17" s="560"/>
      <c r="Z17" s="560"/>
      <c r="AA17" s="560"/>
      <c r="AB17" s="560"/>
      <c r="AC17" s="560"/>
      <c r="AD17" s="560"/>
      <c r="AE17" s="560"/>
      <c r="AF17" s="560"/>
      <c r="AG17" s="560"/>
      <c r="AH17" s="560"/>
      <c r="AI17" s="560"/>
      <c r="AJ17" s="560"/>
      <c r="AK17" s="560"/>
      <c r="AL17" s="560"/>
      <c r="AM17" s="560"/>
      <c r="AN17" s="560"/>
    </row>
    <row r="18" spans="1:40" ht="6.75" customHeight="1" thickTop="1" thickBot="1" x14ac:dyDescent="0.4">
      <c r="A18" s="560"/>
      <c r="B18" s="430"/>
      <c r="C18" s="574"/>
      <c r="D18" s="591"/>
      <c r="E18" s="575"/>
      <c r="F18" s="575"/>
      <c r="G18" s="575"/>
      <c r="H18" s="575"/>
      <c r="I18" s="575"/>
      <c r="J18" s="575"/>
      <c r="K18" s="575"/>
      <c r="L18" s="575"/>
      <c r="M18" s="575"/>
      <c r="N18" s="575"/>
      <c r="O18" s="575"/>
      <c r="P18" s="575"/>
      <c r="Q18" s="592"/>
      <c r="R18" s="430"/>
      <c r="S18" s="560"/>
      <c r="T18" s="560"/>
      <c r="U18" s="560"/>
      <c r="V18" s="560"/>
      <c r="W18" s="560"/>
      <c r="X18" s="560"/>
      <c r="Y18" s="560"/>
      <c r="Z18" s="560"/>
      <c r="AA18" s="560"/>
      <c r="AB18" s="560"/>
      <c r="AC18" s="560"/>
      <c r="AD18" s="560"/>
      <c r="AE18" s="560"/>
      <c r="AF18" s="560"/>
      <c r="AG18" s="560"/>
      <c r="AH18" s="560"/>
      <c r="AI18" s="560"/>
      <c r="AJ18" s="560"/>
      <c r="AK18" s="560"/>
      <c r="AL18" s="560"/>
      <c r="AM18" s="560"/>
      <c r="AN18" s="560"/>
    </row>
    <row r="19" spans="1:40" ht="6" customHeight="1" thickTop="1" x14ac:dyDescent="0.35">
      <c r="A19" s="560"/>
      <c r="B19" s="430"/>
      <c r="C19" s="585"/>
      <c r="D19" s="598"/>
      <c r="E19" s="560"/>
      <c r="F19" s="560"/>
      <c r="G19" s="586"/>
      <c r="H19" s="585"/>
      <c r="I19" s="560"/>
      <c r="J19" s="560"/>
      <c r="K19" s="560"/>
      <c r="L19" s="560"/>
      <c r="M19" s="560"/>
      <c r="N19" s="560"/>
      <c r="O19" s="560"/>
      <c r="P19" s="560"/>
      <c r="Q19" s="586"/>
      <c r="R19" s="430"/>
      <c r="S19" s="560"/>
      <c r="T19" s="560"/>
      <c r="U19" s="560"/>
      <c r="V19" s="560"/>
      <c r="W19" s="560"/>
      <c r="X19" s="560"/>
      <c r="Y19" s="560"/>
      <c r="Z19" s="560"/>
      <c r="AA19" s="560"/>
      <c r="AB19" s="560"/>
      <c r="AC19" s="560"/>
      <c r="AD19" s="560"/>
      <c r="AE19" s="560"/>
      <c r="AF19" s="560"/>
      <c r="AG19" s="560"/>
      <c r="AH19" s="560"/>
      <c r="AI19" s="560"/>
      <c r="AJ19" s="560"/>
      <c r="AK19" s="560"/>
      <c r="AL19" s="560"/>
      <c r="AM19" s="560"/>
      <c r="AN19" s="560"/>
    </row>
    <row r="20" spans="1:40" s="5" customFormat="1" ht="24.75" customHeight="1" thickBot="1" x14ac:dyDescent="0.4">
      <c r="A20" s="561"/>
      <c r="B20" s="440"/>
      <c r="C20" s="580"/>
      <c r="D20" s="968" t="s">
        <v>60</v>
      </c>
      <c r="E20" s="968"/>
      <c r="F20" s="968"/>
      <c r="G20" s="579"/>
      <c r="H20" s="580"/>
      <c r="I20" s="968" t="s">
        <v>61</v>
      </c>
      <c r="J20" s="968"/>
      <c r="K20" s="968"/>
      <c r="L20" s="968"/>
      <c r="M20" s="561"/>
      <c r="N20" s="561"/>
      <c r="O20" s="561"/>
      <c r="P20" s="561"/>
      <c r="Q20" s="579"/>
      <c r="R20" s="440"/>
      <c r="S20" s="561"/>
      <c r="T20" s="561"/>
      <c r="U20" s="561"/>
      <c r="V20" s="561"/>
      <c r="W20" s="564" t="s">
        <v>62</v>
      </c>
      <c r="X20" s="565" t="s">
        <v>63</v>
      </c>
      <c r="Y20" s="566" t="s">
        <v>64</v>
      </c>
      <c r="Z20" s="566" t="s">
        <v>65</v>
      </c>
      <c r="AA20" s="567" t="s">
        <v>66</v>
      </c>
      <c r="AB20" s="564" t="s">
        <v>67</v>
      </c>
      <c r="AC20" s="564" t="s">
        <v>68</v>
      </c>
      <c r="AD20" s="564" t="s">
        <v>69</v>
      </c>
      <c r="AE20" s="564" t="s">
        <v>70</v>
      </c>
      <c r="AF20" s="566" t="s">
        <v>71</v>
      </c>
      <c r="AG20" s="561"/>
      <c r="AH20" s="561"/>
      <c r="AI20" s="561"/>
      <c r="AJ20" s="561"/>
      <c r="AK20" s="561"/>
      <c r="AL20" s="561"/>
      <c r="AM20" s="561"/>
      <c r="AN20" s="561"/>
    </row>
    <row r="21" spans="1:40" ht="24.75" customHeight="1" x14ac:dyDescent="0.35">
      <c r="A21" s="560"/>
      <c r="B21" s="430"/>
      <c r="C21" s="580"/>
      <c r="D21" s="561"/>
      <c r="E21" s="608" t="s">
        <v>72</v>
      </c>
      <c r="F21" s="196"/>
      <c r="G21" s="579"/>
      <c r="H21" s="585"/>
      <c r="I21" s="560"/>
      <c r="J21" s="978" t="s">
        <v>67</v>
      </c>
      <c r="K21" s="979"/>
      <c r="L21" s="601"/>
      <c r="M21" s="560"/>
      <c r="N21" s="560"/>
      <c r="O21" s="560"/>
      <c r="P21" s="560"/>
      <c r="Q21" s="586"/>
      <c r="R21" s="430"/>
      <c r="S21" s="560"/>
      <c r="T21" s="560"/>
      <c r="U21" s="560"/>
      <c r="V21" s="560"/>
      <c r="W21" s="568">
        <f>F22</f>
        <v>0</v>
      </c>
      <c r="X21" s="569">
        <f>F21</f>
        <v>0</v>
      </c>
      <c r="Y21" s="570">
        <f>F23</f>
        <v>0</v>
      </c>
      <c r="Z21" s="570">
        <f>F24</f>
        <v>0</v>
      </c>
      <c r="AA21" s="571">
        <f>F25</f>
        <v>0</v>
      </c>
      <c r="AB21" s="572">
        <f>L21</f>
        <v>0</v>
      </c>
      <c r="AC21" s="572">
        <f>L22</f>
        <v>0</v>
      </c>
      <c r="AD21" s="572">
        <f>L23</f>
        <v>0</v>
      </c>
      <c r="AE21" s="572">
        <f>M37</f>
        <v>0</v>
      </c>
      <c r="AF21" s="573">
        <f>E42</f>
        <v>0</v>
      </c>
      <c r="AG21" s="560"/>
      <c r="AH21" s="560"/>
      <c r="AI21" s="560"/>
      <c r="AJ21" s="560"/>
      <c r="AK21" s="560"/>
      <c r="AL21" s="560"/>
      <c r="AM21" s="560"/>
      <c r="AN21" s="560"/>
    </row>
    <row r="22" spans="1:40" s="5" customFormat="1" ht="24.75" customHeight="1" x14ac:dyDescent="0.35">
      <c r="A22" s="561"/>
      <c r="B22" s="440"/>
      <c r="C22" s="580"/>
      <c r="D22" s="561"/>
      <c r="E22" s="609" t="s">
        <v>62</v>
      </c>
      <c r="F22" s="197"/>
      <c r="G22" s="579"/>
      <c r="H22" s="580"/>
      <c r="I22" s="561"/>
      <c r="J22" s="969" t="s">
        <v>68</v>
      </c>
      <c r="K22" s="970"/>
      <c r="L22" s="602"/>
      <c r="M22" s="561"/>
      <c r="N22" s="561"/>
      <c r="O22" s="561"/>
      <c r="P22" s="561"/>
      <c r="Q22" s="579"/>
      <c r="R22" s="440"/>
      <c r="S22" s="561"/>
      <c r="T22" s="561"/>
      <c r="U22" s="561"/>
      <c r="V22" s="561"/>
      <c r="W22" s="561"/>
      <c r="X22" s="561"/>
      <c r="Y22" s="561"/>
      <c r="Z22" s="561"/>
      <c r="AA22" s="561"/>
      <c r="AB22" s="561"/>
      <c r="AC22" s="561"/>
      <c r="AD22" s="561"/>
      <c r="AE22" s="561"/>
      <c r="AF22" s="561"/>
      <c r="AG22" s="561"/>
      <c r="AH22" s="561"/>
      <c r="AI22" s="561"/>
      <c r="AJ22" s="561"/>
      <c r="AK22" s="561"/>
      <c r="AL22" s="561"/>
      <c r="AM22" s="561"/>
      <c r="AN22" s="561"/>
    </row>
    <row r="23" spans="1:40" s="5" customFormat="1" ht="24.75" customHeight="1" thickBot="1" x14ac:dyDescent="0.4">
      <c r="A23" s="561"/>
      <c r="B23" s="440"/>
      <c r="C23" s="580"/>
      <c r="D23" s="561"/>
      <c r="E23" s="610" t="s">
        <v>64</v>
      </c>
      <c r="F23" s="197"/>
      <c r="G23" s="579"/>
      <c r="H23" s="580"/>
      <c r="I23" s="561"/>
      <c r="J23" s="971" t="s">
        <v>69</v>
      </c>
      <c r="K23" s="972"/>
      <c r="L23" s="603"/>
      <c r="M23" s="561"/>
      <c r="N23" s="561"/>
      <c r="O23" s="561"/>
      <c r="P23" s="561"/>
      <c r="Q23" s="579"/>
      <c r="R23" s="440"/>
      <c r="S23" s="561"/>
      <c r="T23" s="561"/>
      <c r="U23" s="561"/>
      <c r="V23" s="561"/>
      <c r="W23" s="561"/>
      <c r="X23" s="561"/>
      <c r="Y23" s="561"/>
      <c r="Z23" s="561"/>
      <c r="AA23" s="561"/>
      <c r="AB23" s="561"/>
      <c r="AC23" s="561"/>
      <c r="AD23" s="561"/>
      <c r="AE23" s="561"/>
      <c r="AF23" s="561"/>
      <c r="AG23" s="561"/>
      <c r="AH23" s="561"/>
      <c r="AI23" s="561"/>
      <c r="AJ23" s="561"/>
      <c r="AK23" s="561"/>
      <c r="AL23" s="561"/>
      <c r="AM23" s="561"/>
      <c r="AN23" s="561"/>
    </row>
    <row r="24" spans="1:40" s="5" customFormat="1" ht="24.75" customHeight="1" thickBot="1" x14ac:dyDescent="0.4">
      <c r="A24" s="561"/>
      <c r="B24" s="440"/>
      <c r="C24" s="580"/>
      <c r="D24" s="561"/>
      <c r="E24" s="610" t="s">
        <v>65</v>
      </c>
      <c r="F24" s="197"/>
      <c r="G24" s="579"/>
      <c r="H24" s="585"/>
      <c r="I24" s="560"/>
      <c r="J24" s="560"/>
      <c r="K24" s="560"/>
      <c r="L24" s="560"/>
      <c r="M24" s="560"/>
      <c r="N24" s="560"/>
      <c r="O24" s="560"/>
      <c r="P24" s="560"/>
      <c r="Q24" s="586"/>
      <c r="R24" s="440"/>
      <c r="S24" s="561"/>
      <c r="T24" s="561"/>
      <c r="U24" s="561"/>
      <c r="V24" s="561"/>
      <c r="W24" s="561"/>
      <c r="X24" s="561"/>
      <c r="Y24" s="561"/>
      <c r="Z24" s="561"/>
      <c r="AA24" s="561"/>
      <c r="AB24" s="561"/>
      <c r="AC24" s="561"/>
      <c r="AD24" s="561"/>
      <c r="AE24" s="561"/>
      <c r="AF24" s="561"/>
      <c r="AG24" s="561"/>
      <c r="AH24" s="561"/>
      <c r="AI24" s="561"/>
      <c r="AJ24" s="561"/>
      <c r="AK24" s="561"/>
      <c r="AL24" s="561"/>
      <c r="AM24" s="561"/>
      <c r="AN24" s="561"/>
    </row>
    <row r="25" spans="1:40" s="5" customFormat="1" ht="24.75" customHeight="1" thickTop="1" x14ac:dyDescent="0.35">
      <c r="A25" s="561"/>
      <c r="B25" s="440"/>
      <c r="C25" s="580"/>
      <c r="D25" s="561"/>
      <c r="E25" s="610" t="s">
        <v>66</v>
      </c>
      <c r="F25" s="197"/>
      <c r="G25" s="579"/>
      <c r="H25" s="589"/>
      <c r="I25" s="976" t="s">
        <v>73</v>
      </c>
      <c r="J25" s="976"/>
      <c r="K25" s="976"/>
      <c r="L25" s="976"/>
      <c r="M25" s="976"/>
      <c r="N25" s="976"/>
      <c r="O25" s="976"/>
      <c r="P25" s="976"/>
      <c r="Q25" s="590"/>
      <c r="R25" s="440"/>
      <c r="S25" s="561"/>
      <c r="T25" s="561"/>
      <c r="U25" s="561"/>
      <c r="V25" s="561"/>
      <c r="W25" s="561"/>
      <c r="X25" s="561"/>
      <c r="Y25" s="561"/>
      <c r="Z25" s="561"/>
      <c r="AA25" s="561"/>
      <c r="AB25" s="561"/>
      <c r="AC25" s="561"/>
      <c r="AD25" s="561"/>
      <c r="AE25" s="561"/>
      <c r="AF25" s="561"/>
      <c r="AG25" s="561"/>
      <c r="AH25" s="561"/>
      <c r="AI25" s="561"/>
      <c r="AJ25" s="561"/>
      <c r="AK25" s="561"/>
      <c r="AL25" s="561"/>
      <c r="AM25" s="561"/>
      <c r="AN25" s="561"/>
    </row>
    <row r="26" spans="1:40" s="5" customFormat="1" ht="24.75" customHeight="1" thickBot="1" x14ac:dyDescent="0.4">
      <c r="A26" s="561"/>
      <c r="B26" s="440"/>
      <c r="C26" s="580"/>
      <c r="D26" s="561"/>
      <c r="E26" s="610" t="s">
        <v>74</v>
      </c>
      <c r="F26" s="599"/>
      <c r="G26" s="579"/>
      <c r="H26" s="580"/>
      <c r="I26" s="977"/>
      <c r="J26" s="977"/>
      <c r="K26" s="977"/>
      <c r="L26" s="977"/>
      <c r="M26" s="977"/>
      <c r="N26" s="977"/>
      <c r="O26" s="977"/>
      <c r="P26" s="977"/>
      <c r="Q26" s="579"/>
      <c r="R26" s="440"/>
      <c r="S26" s="561"/>
      <c r="T26" s="561"/>
      <c r="U26" s="561"/>
      <c r="V26" s="561"/>
      <c r="W26" s="561"/>
      <c r="X26" s="561"/>
      <c r="Y26" s="561"/>
      <c r="Z26" s="561"/>
      <c r="AA26" s="561"/>
      <c r="AB26" s="561"/>
      <c r="AC26" s="561"/>
      <c r="AD26" s="561"/>
      <c r="AE26" s="561"/>
      <c r="AF26" s="561"/>
      <c r="AG26" s="561"/>
      <c r="AH26" s="561"/>
      <c r="AI26" s="561"/>
      <c r="AJ26" s="561"/>
      <c r="AK26" s="561"/>
      <c r="AL26" s="561"/>
      <c r="AM26" s="561"/>
      <c r="AN26" s="561"/>
    </row>
    <row r="27" spans="1:40" s="5" customFormat="1" ht="24.75" customHeight="1" thickBot="1" x14ac:dyDescent="0.3">
      <c r="A27" s="561"/>
      <c r="B27" s="440"/>
      <c r="C27" s="580"/>
      <c r="D27" s="561"/>
      <c r="E27" s="611" t="s">
        <v>75</v>
      </c>
      <c r="F27" s="600"/>
      <c r="G27" s="579"/>
      <c r="H27" s="580"/>
      <c r="I27" s="561"/>
      <c r="J27" s="218" t="s">
        <v>76</v>
      </c>
      <c r="K27" s="597"/>
      <c r="L27" s="561"/>
      <c r="M27" s="561"/>
      <c r="N27" s="561"/>
      <c r="O27" s="561"/>
      <c r="P27" s="561"/>
      <c r="Q27" s="579"/>
      <c r="R27" s="440"/>
      <c r="S27" s="561"/>
      <c r="T27" s="561"/>
      <c r="U27" s="561"/>
      <c r="V27" s="561"/>
      <c r="W27" s="561"/>
      <c r="X27" s="561"/>
      <c r="Y27" s="561"/>
      <c r="Z27" s="561"/>
      <c r="AA27" s="561"/>
      <c r="AB27" s="561"/>
      <c r="AC27" s="561"/>
      <c r="AD27" s="561"/>
      <c r="AE27" s="561"/>
      <c r="AF27" s="561"/>
      <c r="AG27" s="561"/>
      <c r="AH27" s="561"/>
      <c r="AI27" s="561"/>
      <c r="AJ27" s="561"/>
      <c r="AK27" s="561"/>
      <c r="AL27" s="561"/>
      <c r="AM27" s="561"/>
      <c r="AN27" s="561"/>
    </row>
    <row r="28" spans="1:40" s="5" customFormat="1" ht="24.75" customHeight="1" thickBot="1" x14ac:dyDescent="0.35">
      <c r="A28" s="561"/>
      <c r="B28" s="440"/>
      <c r="C28" s="580"/>
      <c r="D28" s="561"/>
      <c r="E28" s="587"/>
      <c r="F28" s="595"/>
      <c r="G28" s="579"/>
      <c r="H28" s="580"/>
      <c r="I28" s="561"/>
      <c r="J28" s="607" t="b">
        <v>0</v>
      </c>
      <c r="K28" s="973" t="s">
        <v>77</v>
      </c>
      <c r="L28" s="974"/>
      <c r="M28" s="974"/>
      <c r="N28" s="974"/>
      <c r="O28" s="975"/>
      <c r="P28" s="596" t="s">
        <v>78</v>
      </c>
      <c r="Q28" s="579"/>
      <c r="R28" s="440"/>
      <c r="S28" s="561"/>
      <c r="T28" s="561"/>
      <c r="U28" s="561"/>
      <c r="V28" s="561"/>
      <c r="W28" s="561"/>
      <c r="X28" s="561"/>
      <c r="Y28" s="561"/>
      <c r="Z28" s="561"/>
      <c r="AA28" s="561"/>
      <c r="AB28" s="561"/>
      <c r="AC28" s="561"/>
      <c r="AD28" s="561"/>
      <c r="AE28" s="561"/>
      <c r="AF28" s="561"/>
      <c r="AG28" s="561"/>
      <c r="AH28" s="561"/>
      <c r="AI28" s="561"/>
      <c r="AJ28" s="561"/>
      <c r="AK28" s="561"/>
      <c r="AL28" s="561"/>
      <c r="AM28" s="561"/>
      <c r="AN28" s="561"/>
    </row>
    <row r="29" spans="1:40" s="5" customFormat="1" ht="24.75" customHeight="1" thickTop="1" thickBot="1" x14ac:dyDescent="0.4">
      <c r="A29" s="561"/>
      <c r="B29" s="440"/>
      <c r="C29" s="581"/>
      <c r="D29" s="967" t="s">
        <v>79</v>
      </c>
      <c r="E29" s="967"/>
      <c r="F29" s="967"/>
      <c r="G29" s="583"/>
      <c r="H29" s="580"/>
      <c r="I29" s="561"/>
      <c r="J29" s="607" t="b">
        <v>0</v>
      </c>
      <c r="K29" s="973" t="s">
        <v>80</v>
      </c>
      <c r="L29" s="974"/>
      <c r="M29" s="974"/>
      <c r="N29" s="974"/>
      <c r="O29" s="975"/>
      <c r="P29" s="605"/>
      <c r="Q29" s="579"/>
      <c r="R29" s="440"/>
      <c r="S29" s="561"/>
      <c r="T29" s="561"/>
      <c r="U29" s="561"/>
      <c r="V29" s="561"/>
      <c r="W29" s="561"/>
      <c r="X29" s="561"/>
      <c r="Y29" s="561"/>
      <c r="Z29" s="561"/>
      <c r="AA29" s="561"/>
      <c r="AB29" s="561"/>
      <c r="AC29" s="561"/>
      <c r="AD29" s="561"/>
      <c r="AE29" s="561"/>
      <c r="AF29" s="561"/>
      <c r="AG29" s="561"/>
      <c r="AH29" s="561"/>
      <c r="AI29" s="561"/>
      <c r="AJ29" s="561"/>
      <c r="AK29" s="561"/>
      <c r="AL29" s="561"/>
      <c r="AM29" s="561"/>
      <c r="AN29" s="561"/>
    </row>
    <row r="30" spans="1:40" s="5" customFormat="1" ht="24.75" customHeight="1" thickBot="1" x14ac:dyDescent="0.4">
      <c r="A30" s="561"/>
      <c r="B30" s="440"/>
      <c r="C30" s="580"/>
      <c r="D30" s="561"/>
      <c r="E30" s="608" t="s">
        <v>81</v>
      </c>
      <c r="F30" s="196"/>
      <c r="G30" s="579"/>
      <c r="H30" s="580"/>
      <c r="I30" s="561"/>
      <c r="J30" s="607" t="b">
        <v>0</v>
      </c>
      <c r="K30" s="973" t="s">
        <v>82</v>
      </c>
      <c r="L30" s="974"/>
      <c r="M30" s="974"/>
      <c r="N30" s="974"/>
      <c r="O30" s="975"/>
      <c r="P30" s="606"/>
      <c r="Q30" s="579"/>
      <c r="R30" s="440"/>
      <c r="S30" s="561"/>
      <c r="T30" s="561"/>
      <c r="U30" s="561"/>
      <c r="V30" s="561"/>
      <c r="W30" s="561"/>
      <c r="X30" s="561"/>
      <c r="Y30" s="561"/>
      <c r="Z30" s="561"/>
      <c r="AA30" s="561"/>
      <c r="AB30" s="561"/>
      <c r="AC30" s="561"/>
      <c r="AD30" s="561"/>
      <c r="AE30" s="561"/>
      <c r="AF30" s="561"/>
      <c r="AG30" s="561"/>
      <c r="AH30" s="561"/>
      <c r="AI30" s="561"/>
      <c r="AJ30" s="561"/>
      <c r="AK30" s="561"/>
      <c r="AL30" s="561"/>
      <c r="AM30" s="561"/>
      <c r="AN30" s="561"/>
    </row>
    <row r="31" spans="1:40" s="5" customFormat="1" ht="24.75" customHeight="1" thickBot="1" x14ac:dyDescent="0.4">
      <c r="A31" s="561"/>
      <c r="B31" s="440"/>
      <c r="C31" s="580"/>
      <c r="D31" s="561"/>
      <c r="E31" s="610" t="s">
        <v>83</v>
      </c>
      <c r="F31" s="197"/>
      <c r="G31" s="579"/>
      <c r="H31" s="580"/>
      <c r="I31" s="561"/>
      <c r="J31" s="607" t="b">
        <v>0</v>
      </c>
      <c r="K31" s="973" t="s">
        <v>84</v>
      </c>
      <c r="L31" s="974"/>
      <c r="M31" s="974"/>
      <c r="N31" s="974"/>
      <c r="O31" s="975"/>
      <c r="P31" s="606"/>
      <c r="Q31" s="579"/>
      <c r="R31" s="440"/>
      <c r="S31" s="561"/>
      <c r="T31" s="561"/>
      <c r="U31" s="561"/>
      <c r="V31" s="561"/>
      <c r="W31" s="561"/>
      <c r="X31" s="561"/>
      <c r="Y31" s="561"/>
      <c r="Z31" s="561"/>
      <c r="AA31" s="561"/>
      <c r="AB31" s="561"/>
      <c r="AC31" s="561"/>
      <c r="AD31" s="561"/>
      <c r="AE31" s="561"/>
      <c r="AF31" s="561"/>
      <c r="AG31" s="561"/>
      <c r="AH31" s="561"/>
      <c r="AI31" s="561"/>
      <c r="AJ31" s="561"/>
      <c r="AK31" s="561"/>
      <c r="AL31" s="561"/>
      <c r="AM31" s="561"/>
      <c r="AN31" s="561"/>
    </row>
    <row r="32" spans="1:40" s="5" customFormat="1" ht="24.75" customHeight="1" thickBot="1" x14ac:dyDescent="0.35">
      <c r="A32" s="561"/>
      <c r="B32" s="440"/>
      <c r="C32" s="580"/>
      <c r="D32" s="561"/>
      <c r="E32" s="610" t="s">
        <v>65</v>
      </c>
      <c r="F32" s="197"/>
      <c r="G32" s="579"/>
      <c r="H32" s="580"/>
      <c r="I32" s="561"/>
      <c r="J32" s="607" t="b">
        <v>0</v>
      </c>
      <c r="K32" s="973" t="s">
        <v>85</v>
      </c>
      <c r="L32" s="974"/>
      <c r="M32" s="974"/>
      <c r="N32" s="974"/>
      <c r="O32" s="975"/>
      <c r="P32" s="584"/>
      <c r="Q32" s="579"/>
      <c r="R32" s="440"/>
      <c r="S32" s="561"/>
      <c r="T32" s="561"/>
      <c r="U32" s="561"/>
      <c r="V32" s="561"/>
      <c r="W32" s="561"/>
      <c r="X32" s="561"/>
      <c r="Y32" s="561"/>
      <c r="Z32" s="561"/>
      <c r="AA32" s="561"/>
      <c r="AB32" s="561"/>
      <c r="AC32" s="561"/>
      <c r="AD32" s="561"/>
      <c r="AE32" s="561"/>
      <c r="AF32" s="561"/>
      <c r="AG32" s="561"/>
      <c r="AH32" s="561"/>
      <c r="AI32" s="561"/>
      <c r="AJ32" s="561"/>
      <c r="AK32" s="561"/>
      <c r="AL32" s="561"/>
      <c r="AM32" s="561"/>
      <c r="AN32" s="561"/>
    </row>
    <row r="33" spans="1:40" s="5" customFormat="1" ht="24.75" customHeight="1" thickBot="1" x14ac:dyDescent="0.35">
      <c r="A33" s="561"/>
      <c r="B33" s="440"/>
      <c r="C33" s="580"/>
      <c r="D33" s="561"/>
      <c r="E33" s="610" t="s">
        <v>66</v>
      </c>
      <c r="F33" s="197"/>
      <c r="G33" s="579"/>
      <c r="H33" s="580"/>
      <c r="I33" s="561"/>
      <c r="J33" s="607" t="b">
        <v>0</v>
      </c>
      <c r="K33" s="973" t="s">
        <v>86</v>
      </c>
      <c r="L33" s="974"/>
      <c r="M33" s="974"/>
      <c r="N33" s="974"/>
      <c r="O33" s="975"/>
      <c r="P33" s="584"/>
      <c r="Q33" s="579"/>
      <c r="R33" s="440"/>
      <c r="S33" s="561"/>
      <c r="T33" s="561"/>
      <c r="U33" s="561"/>
      <c r="V33" s="561"/>
      <c r="W33" s="561"/>
      <c r="X33" s="561"/>
      <c r="Y33" s="561"/>
      <c r="Z33" s="561"/>
      <c r="AA33" s="561"/>
      <c r="AB33" s="561"/>
      <c r="AC33" s="561"/>
      <c r="AD33" s="561"/>
      <c r="AE33" s="561"/>
      <c r="AF33" s="561"/>
      <c r="AG33" s="561"/>
      <c r="AH33" s="561"/>
      <c r="AI33" s="561"/>
      <c r="AJ33" s="561"/>
      <c r="AK33" s="561"/>
      <c r="AL33" s="561"/>
      <c r="AM33" s="561"/>
      <c r="AN33" s="561"/>
    </row>
    <row r="34" spans="1:40" s="5" customFormat="1" ht="24.75" customHeight="1" x14ac:dyDescent="0.35">
      <c r="A34" s="561"/>
      <c r="B34" s="440"/>
      <c r="C34" s="580"/>
      <c r="D34" s="561"/>
      <c r="E34" s="610" t="s">
        <v>74</v>
      </c>
      <c r="F34" s="599"/>
      <c r="G34" s="579"/>
      <c r="H34" s="580"/>
      <c r="I34" s="561"/>
      <c r="J34" s="561"/>
      <c r="K34" s="986"/>
      <c r="L34" s="986"/>
      <c r="M34" s="986"/>
      <c r="N34" s="986"/>
      <c r="O34" s="986"/>
      <c r="P34" s="986"/>
      <c r="Q34" s="579"/>
      <c r="R34" s="440"/>
      <c r="S34" s="561"/>
      <c r="T34" s="561"/>
      <c r="U34" s="561"/>
      <c r="V34" s="561"/>
      <c r="W34" s="561"/>
      <c r="X34" s="561"/>
      <c r="Y34" s="561"/>
      <c r="Z34" s="561"/>
      <c r="AA34" s="561"/>
      <c r="AB34" s="561"/>
      <c r="AC34" s="561"/>
      <c r="AD34" s="561"/>
      <c r="AE34" s="561"/>
      <c r="AF34" s="561"/>
      <c r="AG34" s="561"/>
      <c r="AH34" s="561"/>
      <c r="AI34" s="561"/>
      <c r="AJ34" s="561"/>
      <c r="AK34" s="561"/>
      <c r="AL34" s="561"/>
      <c r="AM34" s="561"/>
      <c r="AN34" s="561"/>
    </row>
    <row r="35" spans="1:40" s="5" customFormat="1" ht="24.75" customHeight="1" x14ac:dyDescent="0.35">
      <c r="A35" s="561"/>
      <c r="B35" s="440"/>
      <c r="C35" s="580"/>
      <c r="D35" s="561"/>
      <c r="E35" s="610" t="s">
        <v>87</v>
      </c>
      <c r="F35" s="197"/>
      <c r="G35" s="579"/>
      <c r="H35" s="580"/>
      <c r="I35" s="561"/>
      <c r="J35" s="561"/>
      <c r="K35" s="986"/>
      <c r="L35" s="986"/>
      <c r="M35" s="986"/>
      <c r="N35" s="986"/>
      <c r="O35" s="986"/>
      <c r="P35" s="986"/>
      <c r="Q35" s="579"/>
      <c r="R35" s="440"/>
      <c r="S35" s="561"/>
      <c r="T35" s="561"/>
      <c r="U35" s="561"/>
      <c r="V35" s="561"/>
      <c r="W35" s="561"/>
      <c r="X35" s="561"/>
      <c r="Y35" s="561"/>
      <c r="Z35" s="561"/>
      <c r="AA35" s="561"/>
      <c r="AB35" s="561"/>
      <c r="AC35" s="561"/>
      <c r="AD35" s="561"/>
      <c r="AE35" s="561"/>
      <c r="AF35" s="561"/>
      <c r="AG35" s="561"/>
      <c r="AH35" s="561"/>
      <c r="AI35" s="561"/>
      <c r="AJ35" s="561"/>
      <c r="AK35" s="561"/>
      <c r="AL35" s="561"/>
      <c r="AM35" s="561"/>
      <c r="AN35" s="561"/>
    </row>
    <row r="36" spans="1:40" s="5" customFormat="1" ht="24.75" customHeight="1" thickBot="1" x14ac:dyDescent="0.4">
      <c r="A36" s="561"/>
      <c r="B36" s="440"/>
      <c r="C36" s="580"/>
      <c r="D36" s="561"/>
      <c r="E36" s="610" t="s">
        <v>88</v>
      </c>
      <c r="F36" s="197"/>
      <c r="G36" s="579"/>
      <c r="H36" s="585"/>
      <c r="I36" s="987" t="s">
        <v>89</v>
      </c>
      <c r="J36" s="987"/>
      <c r="K36" s="987"/>
      <c r="L36" s="987"/>
      <c r="M36" s="987"/>
      <c r="N36" s="987"/>
      <c r="O36" s="987"/>
      <c r="P36" s="987"/>
      <c r="Q36" s="586"/>
      <c r="R36" s="440"/>
      <c r="S36" s="561"/>
      <c r="T36" s="561"/>
      <c r="U36" s="561"/>
      <c r="V36" s="561"/>
      <c r="W36" s="561"/>
      <c r="X36" s="561"/>
      <c r="Y36" s="561"/>
      <c r="Z36" s="561"/>
      <c r="AA36" s="561"/>
      <c r="AB36" s="561"/>
      <c r="AC36" s="561"/>
      <c r="AD36" s="561"/>
      <c r="AE36" s="561"/>
      <c r="AF36" s="561"/>
      <c r="AG36" s="561"/>
      <c r="AH36" s="561"/>
      <c r="AI36" s="561"/>
      <c r="AJ36" s="561"/>
      <c r="AK36" s="561"/>
      <c r="AL36" s="561"/>
      <c r="AM36" s="561"/>
      <c r="AN36" s="561"/>
    </row>
    <row r="37" spans="1:40" s="5" customFormat="1" ht="24.75" customHeight="1" thickTop="1" thickBot="1" x14ac:dyDescent="0.4">
      <c r="A37" s="561"/>
      <c r="B37" s="440"/>
      <c r="C37" s="580"/>
      <c r="D37" s="561"/>
      <c r="E37" s="610" t="s">
        <v>75</v>
      </c>
      <c r="F37" s="197"/>
      <c r="G37" s="579"/>
      <c r="H37" s="585"/>
      <c r="I37" s="561"/>
      <c r="J37" s="561"/>
      <c r="K37" s="561"/>
      <c r="L37" s="616" t="s">
        <v>70</v>
      </c>
      <c r="M37" s="617"/>
      <c r="N37" s="561"/>
      <c r="O37" s="561"/>
      <c r="P37" s="561"/>
      <c r="Q37" s="586"/>
      <c r="R37" s="440"/>
      <c r="S37" s="561"/>
      <c r="T37" s="561"/>
      <c r="U37" s="561"/>
      <c r="V37" s="561"/>
      <c r="W37" s="561"/>
      <c r="X37" s="561"/>
      <c r="Y37" s="561"/>
      <c r="Z37" s="561"/>
      <c r="AA37" s="561"/>
      <c r="AB37" s="561"/>
      <c r="AC37" s="561"/>
      <c r="AD37" s="561"/>
      <c r="AE37" s="561"/>
      <c r="AF37" s="561"/>
      <c r="AG37" s="561"/>
      <c r="AH37" s="561"/>
      <c r="AI37" s="561"/>
      <c r="AJ37" s="561"/>
      <c r="AK37" s="561"/>
      <c r="AL37" s="561"/>
      <c r="AM37" s="561"/>
      <c r="AN37" s="561"/>
    </row>
    <row r="38" spans="1:40" s="5" customFormat="1" ht="24.75" customHeight="1" thickTop="1" thickBot="1" x14ac:dyDescent="0.4">
      <c r="A38" s="561"/>
      <c r="B38" s="440"/>
      <c r="C38" s="580"/>
      <c r="D38" s="561"/>
      <c r="E38" s="611" t="s">
        <v>90</v>
      </c>
      <c r="F38" s="604"/>
      <c r="G38" s="579"/>
      <c r="H38" s="585"/>
      <c r="I38" s="561"/>
      <c r="J38" s="561"/>
      <c r="K38" s="561"/>
      <c r="L38" s="587"/>
      <c r="M38" s="588"/>
      <c r="N38" s="561"/>
      <c r="O38" s="561"/>
      <c r="P38" s="561"/>
      <c r="Q38" s="586"/>
      <c r="R38" s="440"/>
      <c r="S38" s="561"/>
      <c r="T38" s="561"/>
      <c r="U38" s="561"/>
      <c r="V38" s="561"/>
      <c r="W38" s="561"/>
      <c r="X38" s="561"/>
      <c r="Y38" s="561"/>
      <c r="Z38" s="561"/>
      <c r="AA38" s="561"/>
      <c r="AB38" s="561"/>
      <c r="AC38" s="561"/>
      <c r="AD38" s="561"/>
      <c r="AE38" s="561"/>
      <c r="AF38" s="561"/>
      <c r="AG38" s="561"/>
      <c r="AH38" s="561"/>
      <c r="AI38" s="561"/>
      <c r="AJ38" s="561"/>
      <c r="AK38" s="561"/>
      <c r="AL38" s="561"/>
      <c r="AM38" s="561"/>
      <c r="AN38" s="561"/>
    </row>
    <row r="39" spans="1:40" s="5" customFormat="1" ht="19.5" customHeight="1" thickBot="1" x14ac:dyDescent="0.4">
      <c r="A39" s="561"/>
      <c r="B39" s="440"/>
      <c r="C39" s="580"/>
      <c r="D39" s="561"/>
      <c r="E39" s="587"/>
      <c r="F39" s="562"/>
      <c r="G39" s="579"/>
      <c r="H39" s="585"/>
      <c r="I39" s="560"/>
      <c r="J39" s="560"/>
      <c r="K39" s="560"/>
      <c r="L39" s="560"/>
      <c r="M39" s="560"/>
      <c r="N39" s="560"/>
      <c r="O39" s="560"/>
      <c r="P39" s="560"/>
      <c r="Q39" s="586"/>
      <c r="R39" s="440"/>
      <c r="S39" s="561"/>
      <c r="T39" s="561"/>
      <c r="U39" s="561"/>
      <c r="V39" s="561"/>
      <c r="W39" s="561"/>
      <c r="X39" s="561"/>
      <c r="Y39" s="561"/>
      <c r="Z39" s="561"/>
      <c r="AA39" s="561"/>
      <c r="AB39" s="561"/>
      <c r="AC39" s="561"/>
      <c r="AD39" s="561"/>
      <c r="AE39" s="561"/>
      <c r="AF39" s="561"/>
      <c r="AG39" s="561"/>
      <c r="AH39" s="561"/>
      <c r="AI39" s="561"/>
      <c r="AJ39" s="561"/>
      <c r="AK39" s="561"/>
      <c r="AL39" s="561"/>
      <c r="AM39" s="561"/>
      <c r="AN39" s="561"/>
    </row>
    <row r="40" spans="1:40" s="5" customFormat="1" ht="24.75" customHeight="1" thickTop="1" thickBot="1" x14ac:dyDescent="0.4">
      <c r="A40" s="561"/>
      <c r="B40" s="440"/>
      <c r="C40" s="581"/>
      <c r="D40" s="582"/>
      <c r="E40" s="563"/>
      <c r="F40" s="563"/>
      <c r="G40" s="563"/>
      <c r="H40" s="563"/>
      <c r="I40" s="563"/>
      <c r="J40" s="563"/>
      <c r="K40" s="563"/>
      <c r="L40" s="563"/>
      <c r="M40" s="563"/>
      <c r="N40" s="563"/>
      <c r="O40" s="563"/>
      <c r="P40" s="563"/>
      <c r="Q40" s="583"/>
      <c r="R40" s="440"/>
      <c r="S40" s="561"/>
      <c r="T40" s="561"/>
      <c r="U40" s="561"/>
      <c r="V40" s="561"/>
      <c r="W40" s="561"/>
      <c r="X40" s="561"/>
      <c r="Y40" s="561"/>
      <c r="Z40" s="561"/>
      <c r="AA40" s="561"/>
      <c r="AB40" s="561"/>
      <c r="AC40" s="561"/>
      <c r="AD40" s="561"/>
      <c r="AE40" s="561"/>
      <c r="AF40" s="561"/>
      <c r="AG40" s="561"/>
      <c r="AH40" s="561"/>
      <c r="AI40" s="561"/>
      <c r="AJ40" s="561"/>
      <c r="AK40" s="561"/>
      <c r="AL40" s="561"/>
      <c r="AM40" s="561"/>
      <c r="AN40" s="561"/>
    </row>
    <row r="41" spans="1:40" s="5" customFormat="1" ht="24.75" customHeight="1" thickTop="1" thickBot="1" x14ac:dyDescent="0.4">
      <c r="A41" s="561"/>
      <c r="B41" s="440"/>
      <c r="C41" s="580"/>
      <c r="D41" s="988" t="s">
        <v>537</v>
      </c>
      <c r="E41" s="989"/>
      <c r="F41" s="990"/>
      <c r="G41" s="613"/>
      <c r="H41" s="614"/>
      <c r="I41" s="614"/>
      <c r="J41" s="614"/>
      <c r="K41" s="614"/>
      <c r="L41" s="614"/>
      <c r="M41" s="614"/>
      <c r="N41" s="614"/>
      <c r="O41" s="614"/>
      <c r="P41" s="614"/>
      <c r="Q41" s="579"/>
      <c r="R41" s="440"/>
      <c r="S41" s="561"/>
      <c r="T41" s="561"/>
      <c r="U41" s="561"/>
      <c r="V41" s="561"/>
      <c r="W41" s="561"/>
      <c r="X41" s="561"/>
      <c r="Y41" s="561"/>
      <c r="Z41" s="561"/>
      <c r="AA41" s="561"/>
      <c r="AB41" s="561"/>
      <c r="AC41" s="561"/>
      <c r="AD41" s="561"/>
      <c r="AE41" s="561"/>
      <c r="AF41" s="561"/>
      <c r="AG41" s="561"/>
      <c r="AH41" s="561"/>
      <c r="AI41" s="561"/>
      <c r="AJ41" s="561"/>
      <c r="AK41" s="561"/>
      <c r="AL41" s="561"/>
      <c r="AM41" s="561"/>
      <c r="AN41" s="561"/>
    </row>
    <row r="42" spans="1:40" s="5" customFormat="1" ht="29.25" customHeight="1" thickTop="1" x14ac:dyDescent="0.35">
      <c r="A42" s="561"/>
      <c r="B42" s="440"/>
      <c r="C42" s="580"/>
      <c r="D42" s="615"/>
      <c r="E42" s="980"/>
      <c r="F42" s="981"/>
      <c r="G42" s="981"/>
      <c r="H42" s="981"/>
      <c r="I42" s="981"/>
      <c r="J42" s="981"/>
      <c r="K42" s="981"/>
      <c r="L42" s="981"/>
      <c r="M42" s="981"/>
      <c r="N42" s="981"/>
      <c r="O42" s="981"/>
      <c r="P42" s="982"/>
      <c r="Q42" s="579"/>
      <c r="R42" s="440"/>
      <c r="S42" s="561"/>
      <c r="T42" s="561"/>
      <c r="U42" s="561"/>
      <c r="V42" s="561"/>
      <c r="W42" s="561"/>
      <c r="X42" s="561"/>
      <c r="Y42" s="561"/>
      <c r="Z42" s="561"/>
      <c r="AA42" s="561"/>
      <c r="AB42" s="561"/>
      <c r="AC42" s="561"/>
      <c r="AD42" s="561"/>
      <c r="AE42" s="561"/>
      <c r="AF42" s="561"/>
      <c r="AG42" s="561"/>
      <c r="AH42" s="561"/>
      <c r="AI42" s="561"/>
      <c r="AJ42" s="561"/>
      <c r="AK42" s="561"/>
      <c r="AL42" s="561"/>
      <c r="AM42" s="561"/>
      <c r="AN42" s="561"/>
    </row>
    <row r="43" spans="1:40" s="5" customFormat="1" ht="29.25" customHeight="1" thickBot="1" x14ac:dyDescent="0.4">
      <c r="A43" s="561"/>
      <c r="B43" s="440"/>
      <c r="C43" s="580"/>
      <c r="D43" s="612"/>
      <c r="E43" s="983"/>
      <c r="F43" s="984"/>
      <c r="G43" s="984"/>
      <c r="H43" s="984"/>
      <c r="I43" s="984"/>
      <c r="J43" s="984"/>
      <c r="K43" s="984"/>
      <c r="L43" s="984"/>
      <c r="M43" s="984"/>
      <c r="N43" s="984"/>
      <c r="O43" s="984"/>
      <c r="P43" s="985"/>
      <c r="Q43" s="579"/>
      <c r="R43" s="440"/>
      <c r="S43" s="561"/>
      <c r="T43" s="561"/>
      <c r="U43" s="561"/>
      <c r="V43" s="561"/>
      <c r="W43" s="561"/>
      <c r="X43" s="561"/>
      <c r="Y43" s="561"/>
      <c r="Z43" s="561"/>
      <c r="AA43" s="561"/>
      <c r="AB43" s="561"/>
      <c r="AC43" s="561"/>
      <c r="AD43" s="561"/>
      <c r="AE43" s="561"/>
      <c r="AF43" s="561"/>
      <c r="AG43" s="561"/>
      <c r="AH43" s="561"/>
      <c r="AI43" s="561"/>
      <c r="AJ43" s="561"/>
      <c r="AK43" s="561"/>
      <c r="AL43" s="561"/>
      <c r="AM43" s="561"/>
      <c r="AN43" s="561"/>
    </row>
    <row r="44" spans="1:40" s="5" customFormat="1" ht="10.5" customHeight="1" thickTop="1" thickBot="1" x14ac:dyDescent="0.4">
      <c r="A44" s="561"/>
      <c r="B44" s="440"/>
      <c r="C44" s="574"/>
      <c r="D44" s="575"/>
      <c r="E44" s="575"/>
      <c r="F44" s="575"/>
      <c r="G44" s="575"/>
      <c r="H44" s="576"/>
      <c r="I44" s="577"/>
      <c r="J44" s="577"/>
      <c r="K44" s="577"/>
      <c r="L44" s="577"/>
      <c r="M44" s="577"/>
      <c r="N44" s="577"/>
      <c r="O44" s="577"/>
      <c r="P44" s="577"/>
      <c r="Q44" s="578"/>
      <c r="R44" s="440"/>
      <c r="S44" s="561"/>
      <c r="T44" s="561"/>
      <c r="U44" s="561"/>
      <c r="V44" s="561"/>
      <c r="W44" s="561"/>
      <c r="X44" s="561"/>
      <c r="Y44" s="561"/>
      <c r="Z44" s="561"/>
      <c r="AA44" s="561"/>
      <c r="AB44" s="561"/>
      <c r="AC44" s="561"/>
      <c r="AD44" s="561"/>
      <c r="AE44" s="561"/>
      <c r="AF44" s="561"/>
      <c r="AG44" s="561"/>
      <c r="AH44" s="561"/>
      <c r="AI44" s="561"/>
      <c r="AJ44" s="561"/>
      <c r="AK44" s="561"/>
      <c r="AL44" s="561"/>
      <c r="AM44" s="561"/>
      <c r="AN44" s="561"/>
    </row>
    <row r="45" spans="1:40" ht="6.75" customHeight="1" thickTop="1" x14ac:dyDescent="0.35">
      <c r="A45" s="560"/>
      <c r="B45" s="430"/>
      <c r="C45" s="430"/>
      <c r="D45" s="430"/>
      <c r="E45" s="430"/>
      <c r="F45" s="430"/>
      <c r="G45" s="430"/>
      <c r="H45" s="430"/>
      <c r="I45" s="430"/>
      <c r="J45" s="430"/>
      <c r="K45" s="430"/>
      <c r="L45" s="430"/>
      <c r="M45" s="430"/>
      <c r="N45" s="430"/>
      <c r="O45" s="430"/>
      <c r="P45" s="430"/>
      <c r="Q45" s="430"/>
      <c r="R45" s="430"/>
      <c r="S45" s="560"/>
      <c r="T45" s="560"/>
      <c r="U45" s="560"/>
      <c r="V45" s="560"/>
      <c r="W45" s="560"/>
      <c r="X45" s="560"/>
      <c r="Y45" s="560"/>
      <c r="Z45" s="560"/>
      <c r="AA45" s="560"/>
      <c r="AB45" s="560"/>
      <c r="AC45" s="560"/>
      <c r="AD45" s="560"/>
      <c r="AE45" s="560"/>
      <c r="AF45" s="560"/>
      <c r="AG45" s="560"/>
      <c r="AH45" s="560"/>
      <c r="AI45" s="560"/>
      <c r="AJ45" s="560"/>
      <c r="AK45" s="560"/>
      <c r="AL45" s="560"/>
      <c r="AM45" s="560"/>
      <c r="AN45" s="560"/>
    </row>
    <row r="46" spans="1:40" x14ac:dyDescent="0.35">
      <c r="A46" s="560"/>
      <c r="B46" s="560"/>
      <c r="C46" s="560"/>
      <c r="D46" s="560"/>
      <c r="E46" s="560"/>
      <c r="F46" s="560"/>
      <c r="G46" s="560"/>
      <c r="H46" s="560"/>
      <c r="I46" s="560"/>
      <c r="J46" s="560"/>
      <c r="K46" s="560"/>
      <c r="L46" s="560"/>
      <c r="M46" s="560"/>
      <c r="N46" s="560"/>
      <c r="O46" s="560"/>
      <c r="P46" s="560"/>
      <c r="Q46" s="560"/>
      <c r="R46" s="560"/>
      <c r="S46" s="560"/>
      <c r="T46" s="560"/>
      <c r="U46" s="560"/>
      <c r="V46" s="560"/>
      <c r="W46" s="560"/>
      <c r="X46" s="560"/>
      <c r="Y46" s="560"/>
      <c r="Z46" s="560"/>
      <c r="AA46" s="560"/>
      <c r="AB46" s="560"/>
      <c r="AC46" s="560"/>
      <c r="AD46" s="560"/>
      <c r="AE46" s="560"/>
      <c r="AF46" s="560"/>
      <c r="AG46" s="560"/>
      <c r="AH46" s="560"/>
      <c r="AI46" s="560"/>
      <c r="AJ46" s="560"/>
      <c r="AK46" s="560"/>
      <c r="AL46" s="560"/>
      <c r="AM46" s="560"/>
      <c r="AN46" s="560"/>
    </row>
    <row r="47" spans="1:40" x14ac:dyDescent="0.35">
      <c r="A47" s="560"/>
      <c r="B47" s="560"/>
      <c r="C47" s="560"/>
      <c r="D47" s="560"/>
      <c r="E47" s="560"/>
      <c r="F47" s="560"/>
      <c r="G47" s="560"/>
      <c r="H47" s="560"/>
      <c r="I47" s="560"/>
      <c r="J47" s="560"/>
      <c r="K47" s="560"/>
      <c r="L47" s="560"/>
      <c r="M47" s="560"/>
      <c r="N47" s="560"/>
      <c r="O47" s="560"/>
      <c r="P47" s="560"/>
      <c r="Q47" s="560"/>
      <c r="R47" s="560"/>
      <c r="S47" s="560"/>
      <c r="T47" s="560"/>
      <c r="U47" s="560"/>
      <c r="V47" s="560"/>
      <c r="W47" s="560"/>
      <c r="X47" s="560"/>
      <c r="Y47" s="560"/>
      <c r="Z47" s="560"/>
      <c r="AA47" s="560"/>
      <c r="AB47" s="560"/>
      <c r="AC47" s="560"/>
      <c r="AD47" s="560"/>
      <c r="AE47" s="560"/>
      <c r="AF47" s="560"/>
      <c r="AG47" s="560"/>
      <c r="AH47" s="560"/>
      <c r="AI47" s="560"/>
      <c r="AJ47" s="560"/>
      <c r="AK47" s="560"/>
      <c r="AL47" s="560"/>
      <c r="AM47" s="560"/>
      <c r="AN47" s="560"/>
    </row>
    <row r="48" spans="1:40" x14ac:dyDescent="0.35">
      <c r="A48" s="560"/>
      <c r="B48" s="560"/>
      <c r="C48" s="560"/>
      <c r="D48" s="560"/>
      <c r="E48" s="560"/>
      <c r="F48" s="560"/>
      <c r="G48" s="560"/>
      <c r="H48" s="560"/>
      <c r="I48" s="560"/>
      <c r="J48" s="560"/>
      <c r="K48" s="560"/>
      <c r="L48" s="560"/>
      <c r="M48" s="560"/>
      <c r="N48" s="560"/>
      <c r="O48" s="560"/>
      <c r="P48" s="560"/>
      <c r="Q48" s="560"/>
      <c r="R48" s="560"/>
      <c r="S48" s="560"/>
      <c r="T48" s="560"/>
      <c r="U48" s="560"/>
      <c r="V48" s="560"/>
      <c r="W48" s="560"/>
      <c r="X48" s="560"/>
      <c r="Y48" s="560"/>
      <c r="Z48" s="560"/>
      <c r="AA48" s="560"/>
      <c r="AB48" s="560"/>
      <c r="AC48" s="560"/>
      <c r="AD48" s="560"/>
      <c r="AE48" s="560"/>
      <c r="AF48" s="560"/>
      <c r="AG48" s="560"/>
      <c r="AH48" s="560"/>
      <c r="AI48" s="560"/>
      <c r="AJ48" s="560"/>
      <c r="AK48" s="560"/>
      <c r="AL48" s="560"/>
      <c r="AM48" s="560"/>
      <c r="AN48" s="560"/>
    </row>
    <row r="49" spans="1:40" ht="36" customHeight="1" x14ac:dyDescent="0.35">
      <c r="A49" s="560"/>
      <c r="B49" s="560"/>
      <c r="C49" s="560"/>
      <c r="D49" s="560"/>
      <c r="E49" s="560"/>
      <c r="F49" s="560"/>
      <c r="G49" s="560"/>
      <c r="H49" s="560"/>
      <c r="I49" s="560"/>
      <c r="J49" s="560"/>
      <c r="K49" s="560"/>
      <c r="L49" s="560"/>
      <c r="M49" s="560"/>
      <c r="N49" s="560"/>
      <c r="O49" s="560"/>
      <c r="P49" s="560"/>
      <c r="Q49" s="560"/>
      <c r="R49" s="560"/>
      <c r="S49" s="560"/>
      <c r="T49" s="560"/>
      <c r="U49" s="560"/>
      <c r="V49" s="560"/>
      <c r="W49" s="560"/>
      <c r="X49" s="560"/>
      <c r="Y49" s="560"/>
      <c r="Z49" s="560"/>
      <c r="AA49" s="560"/>
      <c r="AB49" s="560"/>
      <c r="AC49" s="560"/>
      <c r="AD49" s="560"/>
      <c r="AE49" s="560"/>
      <c r="AF49" s="560"/>
      <c r="AG49" s="560"/>
      <c r="AH49" s="560"/>
      <c r="AI49" s="560"/>
      <c r="AJ49" s="560"/>
      <c r="AK49" s="560"/>
      <c r="AL49" s="560"/>
      <c r="AM49" s="560"/>
      <c r="AN49" s="560"/>
    </row>
    <row r="50" spans="1:40" ht="36" customHeight="1" x14ac:dyDescent="0.35">
      <c r="A50" s="560"/>
      <c r="B50" s="560"/>
      <c r="C50" s="560"/>
      <c r="D50" s="560"/>
      <c r="E50" s="560"/>
      <c r="F50" s="560"/>
      <c r="G50" s="560"/>
      <c r="H50" s="560"/>
      <c r="I50" s="560"/>
      <c r="J50" s="560"/>
      <c r="K50" s="560"/>
      <c r="L50" s="560"/>
      <c r="M50" s="560"/>
      <c r="N50" s="560"/>
      <c r="O50" s="560"/>
      <c r="P50" s="560"/>
      <c r="Q50" s="560"/>
      <c r="R50" s="560"/>
      <c r="S50" s="560"/>
      <c r="T50" s="560"/>
      <c r="U50" s="560"/>
      <c r="V50" s="560"/>
      <c r="W50" s="560"/>
      <c r="X50" s="560"/>
      <c r="Y50" s="560"/>
      <c r="Z50" s="560"/>
      <c r="AA50" s="560"/>
      <c r="AB50" s="560"/>
      <c r="AC50" s="560"/>
      <c r="AD50" s="560"/>
      <c r="AE50" s="560"/>
      <c r="AF50" s="560"/>
      <c r="AG50" s="560"/>
      <c r="AH50" s="560"/>
      <c r="AI50" s="560"/>
      <c r="AJ50" s="560"/>
      <c r="AK50" s="560"/>
      <c r="AL50" s="560"/>
      <c r="AM50" s="560"/>
      <c r="AN50" s="560"/>
    </row>
    <row r="51" spans="1:40" ht="36" customHeight="1" x14ac:dyDescent="0.35">
      <c r="A51" s="560"/>
      <c r="B51" s="560"/>
      <c r="C51" s="560"/>
      <c r="D51" s="560"/>
      <c r="E51" s="560"/>
      <c r="F51" s="560"/>
      <c r="G51" s="560"/>
      <c r="H51" s="560"/>
      <c r="I51" s="560"/>
      <c r="J51" s="560"/>
      <c r="K51" s="560"/>
      <c r="L51" s="560"/>
      <c r="M51" s="560"/>
      <c r="N51" s="560"/>
      <c r="O51" s="560"/>
      <c r="P51" s="560"/>
      <c r="Q51" s="560"/>
      <c r="R51" s="560"/>
      <c r="S51" s="560"/>
      <c r="T51" s="560"/>
      <c r="U51" s="560"/>
      <c r="V51" s="560"/>
      <c r="W51" s="560"/>
      <c r="X51" s="560"/>
      <c r="Y51" s="560"/>
      <c r="Z51" s="560"/>
      <c r="AA51" s="560"/>
      <c r="AB51" s="560"/>
      <c r="AC51" s="560"/>
      <c r="AD51" s="560"/>
      <c r="AE51" s="560"/>
      <c r="AF51" s="560"/>
      <c r="AG51" s="560"/>
      <c r="AH51" s="560"/>
      <c r="AI51" s="560"/>
      <c r="AJ51" s="560"/>
      <c r="AK51" s="560"/>
      <c r="AL51" s="560"/>
      <c r="AM51" s="560"/>
      <c r="AN51" s="560"/>
    </row>
    <row r="52" spans="1:40" ht="36" customHeight="1" x14ac:dyDescent="0.35">
      <c r="A52" s="560"/>
      <c r="B52" s="560"/>
      <c r="C52" s="560"/>
      <c r="D52" s="560"/>
      <c r="E52" s="560"/>
      <c r="F52" s="560"/>
      <c r="G52" s="560"/>
      <c r="H52" s="560"/>
      <c r="I52" s="560"/>
      <c r="J52" s="560"/>
      <c r="K52" s="560"/>
      <c r="L52" s="560"/>
      <c r="M52" s="560"/>
      <c r="N52" s="560"/>
      <c r="O52" s="560"/>
      <c r="P52" s="560"/>
      <c r="Q52" s="560"/>
      <c r="R52" s="560"/>
      <c r="S52" s="560"/>
      <c r="T52" s="560"/>
      <c r="U52" s="560"/>
      <c r="V52" s="560"/>
      <c r="W52" s="560"/>
      <c r="X52" s="560"/>
      <c r="Y52" s="560"/>
      <c r="Z52" s="560"/>
      <c r="AA52" s="560"/>
      <c r="AB52" s="560"/>
      <c r="AC52" s="560"/>
      <c r="AD52" s="560"/>
      <c r="AE52" s="560"/>
      <c r="AF52" s="560"/>
      <c r="AG52" s="560"/>
      <c r="AH52" s="560"/>
      <c r="AI52" s="560"/>
      <c r="AJ52" s="560"/>
      <c r="AK52" s="560"/>
      <c r="AL52" s="560"/>
      <c r="AM52" s="560"/>
      <c r="AN52" s="560"/>
    </row>
    <row r="53" spans="1:40" ht="36" customHeight="1" x14ac:dyDescent="0.35">
      <c r="A53" s="560"/>
      <c r="B53" s="560"/>
      <c r="C53" s="560"/>
      <c r="D53" s="560"/>
      <c r="E53" s="560"/>
      <c r="F53" s="560"/>
      <c r="G53" s="560"/>
      <c r="H53" s="560"/>
      <c r="I53" s="560"/>
      <c r="J53" s="560"/>
      <c r="K53" s="560"/>
      <c r="L53" s="560"/>
      <c r="M53" s="560"/>
      <c r="N53" s="560"/>
      <c r="O53" s="560"/>
      <c r="P53" s="560"/>
      <c r="Q53" s="560"/>
      <c r="R53" s="560"/>
      <c r="S53" s="560"/>
      <c r="T53" s="560"/>
      <c r="U53" s="560"/>
      <c r="V53" s="560"/>
      <c r="W53" s="560"/>
      <c r="X53" s="560"/>
      <c r="Y53" s="560"/>
      <c r="Z53" s="560"/>
      <c r="AA53" s="560"/>
      <c r="AB53" s="560"/>
      <c r="AC53" s="560"/>
      <c r="AD53" s="560"/>
      <c r="AE53" s="560"/>
      <c r="AF53" s="560"/>
      <c r="AG53" s="560"/>
      <c r="AH53" s="560"/>
      <c r="AI53" s="560"/>
      <c r="AJ53" s="560"/>
      <c r="AK53" s="560"/>
      <c r="AL53" s="560"/>
      <c r="AM53" s="560"/>
      <c r="AN53" s="560"/>
    </row>
    <row r="54" spans="1:40" ht="36" customHeight="1" x14ac:dyDescent="0.35">
      <c r="A54" s="560"/>
      <c r="B54" s="560"/>
      <c r="C54" s="560"/>
      <c r="D54" s="560"/>
      <c r="E54" s="560"/>
      <c r="F54" s="560"/>
      <c r="G54" s="560"/>
      <c r="H54" s="560"/>
      <c r="I54" s="560"/>
      <c r="J54" s="560"/>
      <c r="K54" s="560"/>
      <c r="L54" s="560"/>
      <c r="M54" s="560"/>
      <c r="N54" s="560"/>
      <c r="O54" s="560"/>
      <c r="P54" s="560"/>
      <c r="Q54" s="560"/>
      <c r="R54" s="560"/>
      <c r="S54" s="560"/>
      <c r="T54" s="560"/>
      <c r="U54" s="560"/>
      <c r="V54" s="560"/>
      <c r="W54" s="560"/>
      <c r="X54" s="560"/>
      <c r="Y54" s="560"/>
      <c r="Z54" s="560"/>
      <c r="AA54" s="560"/>
      <c r="AB54" s="560"/>
      <c r="AC54" s="560"/>
      <c r="AD54" s="560"/>
      <c r="AE54" s="560"/>
      <c r="AF54" s="560"/>
      <c r="AG54" s="560"/>
      <c r="AH54" s="560"/>
      <c r="AI54" s="560"/>
      <c r="AJ54" s="560"/>
      <c r="AK54" s="560"/>
      <c r="AL54" s="560"/>
      <c r="AM54" s="560"/>
      <c r="AN54" s="560"/>
    </row>
    <row r="55" spans="1:40" ht="36" customHeight="1" x14ac:dyDescent="0.35">
      <c r="A55" s="560"/>
      <c r="B55" s="560"/>
      <c r="C55" s="560"/>
      <c r="D55" s="560"/>
      <c r="E55" s="560"/>
      <c r="F55" s="560"/>
      <c r="G55" s="560"/>
      <c r="H55" s="560"/>
      <c r="I55" s="560"/>
      <c r="J55" s="560"/>
      <c r="K55" s="560"/>
      <c r="L55" s="560"/>
      <c r="M55" s="560"/>
      <c r="N55" s="560"/>
      <c r="O55" s="560"/>
      <c r="P55" s="560"/>
      <c r="Q55" s="560"/>
      <c r="R55" s="560"/>
      <c r="S55" s="560"/>
      <c r="T55" s="560"/>
      <c r="U55" s="560"/>
      <c r="V55" s="560"/>
      <c r="W55" s="560"/>
      <c r="X55" s="560"/>
      <c r="Y55" s="560"/>
      <c r="Z55" s="560"/>
      <c r="AA55" s="560"/>
      <c r="AB55" s="560"/>
      <c r="AC55" s="560"/>
      <c r="AD55" s="560"/>
      <c r="AE55" s="560"/>
      <c r="AF55" s="560"/>
      <c r="AG55" s="560"/>
      <c r="AH55" s="560"/>
      <c r="AI55" s="560"/>
      <c r="AJ55" s="560"/>
      <c r="AK55" s="560"/>
      <c r="AL55" s="560"/>
      <c r="AM55" s="560"/>
      <c r="AN55" s="560"/>
    </row>
    <row r="56" spans="1:40" ht="36" customHeight="1" x14ac:dyDescent="0.35">
      <c r="A56" s="560"/>
      <c r="B56" s="560"/>
      <c r="C56" s="560"/>
      <c r="D56" s="560"/>
      <c r="E56" s="560"/>
      <c r="F56" s="560"/>
      <c r="G56" s="560"/>
      <c r="H56" s="560"/>
      <c r="I56" s="560"/>
      <c r="J56" s="560"/>
      <c r="K56" s="560"/>
      <c r="L56" s="560"/>
      <c r="M56" s="560"/>
      <c r="N56" s="560"/>
      <c r="O56" s="560"/>
      <c r="P56" s="560"/>
      <c r="Q56" s="560"/>
      <c r="R56" s="560"/>
      <c r="S56" s="560"/>
      <c r="T56" s="560"/>
      <c r="U56" s="560"/>
      <c r="V56" s="560"/>
      <c r="W56" s="560"/>
      <c r="X56" s="560"/>
      <c r="Y56" s="560"/>
      <c r="Z56" s="560"/>
      <c r="AA56" s="560"/>
      <c r="AB56" s="560"/>
      <c r="AC56" s="560"/>
      <c r="AD56" s="560"/>
      <c r="AE56" s="560"/>
      <c r="AF56" s="560"/>
      <c r="AG56" s="560"/>
      <c r="AH56" s="560"/>
      <c r="AI56" s="560"/>
      <c r="AJ56" s="560"/>
      <c r="AK56" s="560"/>
      <c r="AL56" s="560"/>
      <c r="AM56" s="560"/>
      <c r="AN56" s="560"/>
    </row>
    <row r="57" spans="1:40" x14ac:dyDescent="0.35">
      <c r="A57" s="560"/>
      <c r="B57" s="560"/>
      <c r="C57" s="560"/>
      <c r="D57" s="560"/>
      <c r="E57" s="560"/>
      <c r="F57" s="560"/>
      <c r="G57" s="560"/>
      <c r="H57" s="560"/>
      <c r="I57" s="560"/>
      <c r="J57" s="560"/>
      <c r="K57" s="560"/>
      <c r="L57" s="560"/>
      <c r="M57" s="560"/>
      <c r="N57" s="560"/>
      <c r="O57" s="560"/>
      <c r="P57" s="560"/>
      <c r="Q57" s="560"/>
      <c r="R57" s="560"/>
      <c r="S57" s="560"/>
      <c r="T57" s="560"/>
      <c r="U57" s="560"/>
      <c r="V57" s="560"/>
      <c r="W57" s="560"/>
      <c r="X57" s="560"/>
      <c r="Y57" s="560"/>
      <c r="Z57" s="560"/>
      <c r="AA57" s="560"/>
      <c r="AB57" s="560"/>
      <c r="AC57" s="560"/>
      <c r="AD57" s="560"/>
      <c r="AE57" s="560"/>
      <c r="AF57" s="560"/>
      <c r="AG57" s="560"/>
      <c r="AH57" s="560"/>
      <c r="AI57" s="560"/>
      <c r="AJ57" s="560"/>
      <c r="AK57" s="560"/>
      <c r="AL57" s="560"/>
      <c r="AM57" s="560"/>
      <c r="AN57" s="560"/>
    </row>
  </sheetData>
  <sheetProtection sheet="1" objects="1" scenarios="1"/>
  <mergeCells count="27">
    <mergeCell ref="K30:O30"/>
    <mergeCell ref="K31:O31"/>
    <mergeCell ref="E42:P43"/>
    <mergeCell ref="K32:O32"/>
    <mergeCell ref="K34:P35"/>
    <mergeCell ref="K33:O33"/>
    <mergeCell ref="I36:P36"/>
    <mergeCell ref="D41:F41"/>
    <mergeCell ref="D29:F29"/>
    <mergeCell ref="I20:L20"/>
    <mergeCell ref="J22:K22"/>
    <mergeCell ref="J23:K23"/>
    <mergeCell ref="K28:O28"/>
    <mergeCell ref="K29:O29"/>
    <mergeCell ref="I25:P26"/>
    <mergeCell ref="J21:K21"/>
    <mergeCell ref="D20:F20"/>
    <mergeCell ref="D3:P3"/>
    <mergeCell ref="D4:P4"/>
    <mergeCell ref="D5:P5"/>
    <mergeCell ref="D6:P6"/>
    <mergeCell ref="D7:P7"/>
    <mergeCell ref="P9:Q10"/>
    <mergeCell ref="N9:O10"/>
    <mergeCell ref="F17:G17"/>
    <mergeCell ref="H17:L17"/>
    <mergeCell ref="C9:M10"/>
  </mergeCells>
  <dataValidations count="6">
    <dataValidation type="whole" allowBlank="1" showInputMessage="1" showErrorMessage="1" errorTitle="Input YYYY" error="e.g., 2024" promptTitle="Calendar Year" prompt="(e.g., 2024)" sqref="L22" xr:uid="{48B622FC-E741-4D2D-BDC5-30762337507A}">
      <formula1>2020</formula1>
      <formula2>2050</formula2>
    </dataValidation>
    <dataValidation allowBlank="1" showInputMessage="1" showErrorMessage="1" promptTitle="Unique identifying number" prompt="Compliance Reporting System Site Account No. (formerly FMF facility account or DEPF)" sqref="E22 W20" xr:uid="{BE0646BA-E6E0-4F2A-9D9A-D42D13CC7379}"/>
    <dataValidation type="date" errorStyle="warning" operator="greaterThanOrEqual" allowBlank="1" showInputMessage="1" showErrorMessage="1" errorTitle="Incorrect Format" error="Use MM/DD/YYYY format" promptTitle="Enter date" prompt="Use MM/DD/YYYY format" sqref="P29:P31" xr:uid="{43FF6E44-4F9A-43C0-A63A-903B0A26894D}">
      <formula1>43831</formula1>
    </dataValidation>
    <dataValidation type="whole" allowBlank="1" showInputMessage="1" showErrorMessage="1" promptTitle="Enter number" prompt="Enter number of days operating" sqref="M37" xr:uid="{E87C6D16-86B9-431A-82F1-753379EF29BD}">
      <formula1>0</formula1>
      <formula2>366</formula2>
    </dataValidation>
    <dataValidation type="whole" allowBlank="1" showInputMessage="1" showErrorMessage="1" promptTitle="Unique identifying number" prompt="Compliance Reporting System Site Account No. (formerly FMF Facility Account No. or DEPF)" sqref="F22" xr:uid="{4D70879A-AAB7-41E1-8599-B3288F472D71}">
      <formula1>0</formula1>
      <formula2>9999999</formula2>
    </dataValidation>
    <dataValidation allowBlank="1" promptTitle="Enter number" prompt="Enter number of days operating" sqref="M38" xr:uid="{0BBD9D8A-90B4-4064-94E4-B9FD846E7C38}"/>
  </dataValidations>
  <hyperlinks>
    <hyperlink ref="P9:Q10" location="'C.1. C&amp;D Accepted'!D3" display="Next Sheet" xr:uid="{D65E035F-904B-4516-9C5E-FC13EBFDF7AB}"/>
    <hyperlink ref="N9:O10" location="'INTRO and TABLE OF CONTENTS'!D15" display="Click for Table of Contents" xr:uid="{EC7ED25A-F47F-4FD6-9C2F-13D7510724B3}"/>
  </hyperlinks>
  <pageMargins left="0.7" right="0.7" top="0.75" bottom="0.75" header="0.3" footer="0.3"/>
  <pageSetup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showInputMessage="1" showErrorMessage="1" errorTitle="Select from list" error="annual, quarterly, or monthly" promptTitle="Input report type" prompt="Select from list or type in annual/ quarterly/ monthly" xr:uid="{4DF4458B-4E97-45E0-9546-BFC131F9AF1F}">
          <x14:formula1>
            <xm:f>'Validation Lists'!$B$5:$B$7</xm:f>
          </x14:formula1>
          <xm:sqref>L21</xm:sqref>
        </x14:dataValidation>
        <x14:dataValidation type="list" allowBlank="1" showInputMessage="1" promptTitle="Select from list or type in" prompt="Q1/Q2/Q3/Q4 or month. _x000a__x000a_Leave blank if this is an annual report." xr:uid="{8472C98F-420E-4D02-A0BD-7252E8844CA5}">
          <x14:formula1>
            <xm:f>'Validation Lists'!$D$5:$D$20</xm:f>
          </x14:formula1>
          <xm:sqref>L23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D468-761B-4903-B513-635E8349C585}">
  <sheetPr>
    <tabColor theme="0" tint="-0.14999847407452621"/>
  </sheetPr>
  <dimension ref="A1:AU96"/>
  <sheetViews>
    <sheetView zoomScaleNormal="100" workbookViewId="0">
      <selection activeCell="S3" sqref="S3:T4"/>
    </sheetView>
  </sheetViews>
  <sheetFormatPr defaultColWidth="9.1796875" defaultRowHeight="14.5" x14ac:dyDescent="0.35"/>
  <cols>
    <col min="1" max="1" width="0.81640625" style="3" customWidth="1"/>
    <col min="2" max="3" width="1.54296875" style="3" customWidth="1"/>
    <col min="4" max="4" width="2.453125" style="3" customWidth="1"/>
    <col min="5" max="5" width="13.7265625" style="3" customWidth="1"/>
    <col min="6" max="6" width="33.1796875" style="3" customWidth="1"/>
    <col min="7" max="14" width="8.81640625" style="3" customWidth="1"/>
    <col min="15" max="17" width="9" style="3" customWidth="1"/>
    <col min="18" max="18" width="20" style="3" hidden="1" customWidth="1"/>
    <col min="19" max="19" width="8.7265625" style="3" customWidth="1"/>
    <col min="20" max="20" width="6.1796875" style="3" customWidth="1"/>
    <col min="21" max="21" width="5.7265625" style="3" customWidth="1"/>
    <col min="22" max="22" width="4.26953125" style="3" customWidth="1"/>
    <col min="23" max="23" width="9.1796875" style="3"/>
    <col min="24" max="24" width="31" style="3" customWidth="1"/>
    <col min="25" max="25" width="9.81640625" style="3" customWidth="1"/>
    <col min="26" max="26" width="26.81640625" style="3" customWidth="1"/>
    <col min="27" max="27" width="23.1796875" style="3" customWidth="1"/>
    <col min="28" max="28" width="9.81640625" style="3" customWidth="1"/>
    <col min="29" max="29" width="28.1796875" style="3" customWidth="1"/>
    <col min="30" max="30" width="28.81640625" style="3" customWidth="1"/>
    <col min="31" max="31" width="9.1796875" style="3"/>
    <col min="32" max="32" width="2.26953125" style="3" customWidth="1"/>
    <col min="33" max="33" width="1.81640625" style="3" customWidth="1"/>
    <col min="34" max="34" width="9.1796875" style="3"/>
    <col min="35" max="36" width="57.81640625" style="3" customWidth="1"/>
    <col min="37" max="37" width="15.81640625" style="3" hidden="1" customWidth="1"/>
    <col min="38" max="38" width="3.81640625" style="3" hidden="1" customWidth="1"/>
    <col min="39" max="39" width="9.7265625" style="3" hidden="1" customWidth="1"/>
    <col min="40" max="40" width="4.453125" style="3" hidden="1" customWidth="1"/>
    <col min="41" max="41" width="24.7265625" style="3" hidden="1" customWidth="1"/>
    <col min="42" max="42" width="9.1796875" style="3" hidden="1" customWidth="1"/>
    <col min="43" max="43" width="21.54296875" style="3" hidden="1" customWidth="1"/>
    <col min="44" max="44" width="2.1796875" style="3" hidden="1" customWidth="1"/>
    <col min="45" max="45" width="9" style="3" hidden="1" customWidth="1"/>
    <col min="46" max="46" width="1.7265625" style="3" hidden="1" customWidth="1"/>
    <col min="47" max="47" width="30.54296875" style="3" hidden="1" customWidth="1"/>
    <col min="48" max="16384" width="9.1796875" style="3"/>
  </cols>
  <sheetData>
    <row r="1" spans="1:36" ht="5.25" customHeight="1" x14ac:dyDescent="0.35">
      <c r="A1" s="430"/>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23"/>
      <c r="AI1" s="423"/>
      <c r="AJ1" s="423"/>
    </row>
    <row r="2" spans="1:36" ht="6" customHeight="1" thickBot="1" x14ac:dyDescent="0.4">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23"/>
      <c r="AI2" s="423"/>
      <c r="AJ2" s="423"/>
    </row>
    <row r="3" spans="1:36" ht="23.25" customHeight="1" thickTop="1" thickBot="1" x14ac:dyDescent="0.4">
      <c r="A3" s="430"/>
      <c r="B3" s="430"/>
      <c r="C3" s="1062" t="s">
        <v>91</v>
      </c>
      <c r="D3" s="1063"/>
      <c r="E3" s="1063"/>
      <c r="F3" s="1063"/>
      <c r="G3" s="1063"/>
      <c r="H3" s="1063"/>
      <c r="I3" s="1063"/>
      <c r="J3" s="1063"/>
      <c r="K3" s="1063"/>
      <c r="L3" s="1064"/>
      <c r="M3" s="1048" t="s">
        <v>92</v>
      </c>
      <c r="N3" s="1049"/>
      <c r="O3" s="1050"/>
      <c r="P3" s="1054" t="s">
        <v>93</v>
      </c>
      <c r="Q3" s="1056"/>
      <c r="R3" s="332"/>
      <c r="S3" s="1054" t="s">
        <v>58</v>
      </c>
      <c r="T3" s="1054"/>
      <c r="U3" s="299"/>
      <c r="V3" s="388"/>
      <c r="W3" s="430"/>
      <c r="X3" s="430"/>
      <c r="Y3" s="430"/>
      <c r="Z3" s="430"/>
      <c r="AA3" s="430"/>
      <c r="AB3" s="430"/>
      <c r="AC3" s="430"/>
      <c r="AD3" s="430"/>
      <c r="AE3" s="430"/>
      <c r="AF3" s="430"/>
      <c r="AG3" s="430"/>
      <c r="AH3" s="423"/>
      <c r="AI3" s="423"/>
      <c r="AJ3" s="423"/>
    </row>
    <row r="4" spans="1:36" ht="23.25" customHeight="1" thickBot="1" x14ac:dyDescent="0.4">
      <c r="A4" s="430"/>
      <c r="B4" s="430"/>
      <c r="C4" s="1065" t="s">
        <v>94</v>
      </c>
      <c r="D4" s="1066"/>
      <c r="E4" s="1066"/>
      <c r="F4" s="1066"/>
      <c r="G4" s="1066"/>
      <c r="H4" s="1066"/>
      <c r="I4" s="1066"/>
      <c r="J4" s="1066"/>
      <c r="K4" s="1066"/>
      <c r="L4" s="1067"/>
      <c r="M4" s="1051"/>
      <c r="N4" s="1052"/>
      <c r="O4" s="1053"/>
      <c r="P4" s="1055"/>
      <c r="Q4" s="1057"/>
      <c r="R4" s="333"/>
      <c r="S4" s="1055"/>
      <c r="T4" s="1055"/>
      <c r="U4" s="299"/>
      <c r="V4" s="388"/>
      <c r="W4" s="430"/>
      <c r="X4" s="430"/>
      <c r="Y4" s="430"/>
      <c r="Z4" s="430"/>
      <c r="AA4" s="430"/>
      <c r="AB4" s="430"/>
      <c r="AC4" s="430"/>
      <c r="AD4" s="430"/>
      <c r="AE4" s="430"/>
      <c r="AF4" s="430"/>
      <c r="AG4" s="430"/>
      <c r="AH4" s="423"/>
      <c r="AI4" s="423"/>
      <c r="AJ4" s="423"/>
    </row>
    <row r="5" spans="1:36" ht="19.899999999999999" customHeight="1" thickTop="1" thickBot="1" x14ac:dyDescent="0.4">
      <c r="A5" s="430"/>
      <c r="B5" s="430"/>
      <c r="C5" s="436"/>
      <c r="D5" s="422"/>
      <c r="E5" s="422"/>
      <c r="F5" s="331"/>
      <c r="G5" s="422"/>
      <c r="H5" s="422"/>
      <c r="I5" s="422"/>
      <c r="J5" s="422"/>
      <c r="K5" s="422"/>
      <c r="L5" s="422"/>
      <c r="M5" s="422"/>
      <c r="N5" s="422"/>
      <c r="O5" s="422"/>
      <c r="P5" s="422"/>
      <c r="Q5" s="422"/>
      <c r="R5" s="422"/>
      <c r="S5" s="422"/>
      <c r="T5" s="422"/>
      <c r="U5" s="430"/>
      <c r="V5" s="430"/>
      <c r="W5" s="430"/>
      <c r="X5" s="430"/>
      <c r="Y5" s="430"/>
      <c r="Z5" s="430"/>
      <c r="AA5" s="430"/>
      <c r="AB5" s="430"/>
      <c r="AC5" s="430"/>
      <c r="AD5" s="430"/>
      <c r="AE5" s="430"/>
      <c r="AF5" s="430"/>
      <c r="AG5" s="430"/>
      <c r="AH5" s="423"/>
      <c r="AI5" s="423"/>
      <c r="AJ5" s="423"/>
    </row>
    <row r="6" spans="1:36" ht="18" customHeight="1" x14ac:dyDescent="0.35">
      <c r="A6" s="430"/>
      <c r="B6" s="430"/>
      <c r="C6" s="429"/>
      <c r="D6" s="6"/>
      <c r="E6" s="6"/>
      <c r="F6" s="30"/>
      <c r="G6" s="30"/>
      <c r="H6" s="30"/>
      <c r="I6" s="30"/>
      <c r="J6" s="30"/>
      <c r="K6" s="30"/>
      <c r="L6" s="30"/>
      <c r="M6" s="30"/>
      <c r="N6" s="997" t="s">
        <v>95</v>
      </c>
      <c r="O6" s="998"/>
      <c r="P6" s="999"/>
      <c r="Q6" s="1007">
        <f>SUM(Mixed_CD_Materials_Accepted[TOTAL])+SUM(Single_Material_Loads_or_SSM_Accepted[TOTAL])</f>
        <v>0</v>
      </c>
      <c r="R6" s="30"/>
      <c r="S6" s="30"/>
      <c r="T6" s="30"/>
      <c r="U6" s="430"/>
      <c r="V6" s="430"/>
      <c r="W6" s="430"/>
      <c r="X6" s="430"/>
      <c r="Y6" s="430"/>
      <c r="Z6" s="430"/>
      <c r="AA6" s="430"/>
      <c r="AB6" s="430"/>
      <c r="AC6" s="430"/>
      <c r="AD6" s="430"/>
      <c r="AE6" s="430"/>
      <c r="AF6" s="430"/>
      <c r="AG6" s="430"/>
      <c r="AH6" s="423"/>
      <c r="AI6" s="423"/>
      <c r="AJ6" s="423"/>
    </row>
    <row r="7" spans="1:36" ht="21" customHeight="1" thickBot="1" x14ac:dyDescent="0.4">
      <c r="A7" s="430"/>
      <c r="B7" s="430"/>
      <c r="C7" s="429"/>
      <c r="D7" s="123"/>
      <c r="E7" s="123"/>
      <c r="F7" s="123"/>
      <c r="G7" s="123"/>
      <c r="H7" s="123"/>
      <c r="I7" s="123"/>
      <c r="J7" s="123"/>
      <c r="K7" s="123"/>
      <c r="L7" s="123"/>
      <c r="M7" s="123"/>
      <c r="N7" s="1000"/>
      <c r="O7" s="1001"/>
      <c r="P7" s="1002"/>
      <c r="Q7" s="1008"/>
      <c r="R7" s="123"/>
      <c r="S7" s="123"/>
      <c r="T7" s="30"/>
      <c r="U7" s="430"/>
      <c r="V7" s="430"/>
      <c r="W7" s="430"/>
      <c r="X7" s="430"/>
      <c r="Y7" s="430"/>
      <c r="Z7" s="430"/>
      <c r="AA7" s="430"/>
      <c r="AB7" s="430"/>
      <c r="AC7" s="430"/>
      <c r="AD7" s="430"/>
      <c r="AE7" s="430"/>
      <c r="AF7" s="430"/>
      <c r="AG7" s="430"/>
      <c r="AH7" s="423"/>
      <c r="AI7" s="423"/>
      <c r="AJ7" s="423"/>
    </row>
    <row r="8" spans="1:36" ht="28.5" customHeight="1" thickBot="1" x14ac:dyDescent="0.4">
      <c r="A8" s="430"/>
      <c r="B8" s="430"/>
      <c r="C8" s="429"/>
      <c r="D8" s="123"/>
      <c r="E8" s="123"/>
      <c r="F8" s="123"/>
      <c r="G8" s="123"/>
      <c r="H8" s="123"/>
      <c r="I8" s="123"/>
      <c r="J8" s="123"/>
      <c r="K8" s="123"/>
      <c r="L8" s="123"/>
      <c r="M8" s="123"/>
      <c r="N8" s="123"/>
      <c r="O8" s="123"/>
      <c r="P8" s="123"/>
      <c r="Q8" s="123"/>
      <c r="R8" s="123"/>
      <c r="S8" s="123"/>
      <c r="T8" s="30"/>
      <c r="U8" s="300"/>
      <c r="V8" s="430"/>
      <c r="W8" s="430"/>
      <c r="X8" s="430"/>
      <c r="Y8" s="430"/>
      <c r="Z8" s="430"/>
      <c r="AA8" s="430"/>
      <c r="AB8" s="430"/>
      <c r="AC8" s="430"/>
      <c r="AD8" s="430"/>
      <c r="AE8" s="430"/>
      <c r="AF8" s="430"/>
      <c r="AG8" s="430"/>
      <c r="AH8" s="423"/>
      <c r="AI8" s="423"/>
      <c r="AJ8" s="423"/>
    </row>
    <row r="9" spans="1:36" ht="24.75" customHeight="1" thickBot="1" x14ac:dyDescent="0.4">
      <c r="A9" s="430"/>
      <c r="B9" s="430"/>
      <c r="C9" s="429"/>
      <c r="D9" s="272"/>
      <c r="E9" s="272"/>
      <c r="F9" s="423"/>
      <c r="G9" s="423"/>
      <c r="H9" s="423"/>
      <c r="I9" s="423"/>
      <c r="J9" s="423"/>
      <c r="K9" s="423"/>
      <c r="L9" s="423"/>
      <c r="M9" s="423"/>
      <c r="N9" s="1017" t="s">
        <v>96</v>
      </c>
      <c r="O9" s="1018"/>
      <c r="P9" s="1018"/>
      <c r="Q9" s="1019"/>
      <c r="R9" s="423"/>
      <c r="S9" s="423"/>
      <c r="T9" s="423"/>
      <c r="U9" s="300"/>
      <c r="V9" s="430"/>
      <c r="W9" s="430"/>
      <c r="X9" s="430"/>
      <c r="Y9" s="430"/>
      <c r="Z9" s="430"/>
      <c r="AA9" s="430"/>
      <c r="AB9" s="430"/>
      <c r="AC9" s="430"/>
      <c r="AD9" s="430"/>
      <c r="AE9" s="430"/>
      <c r="AF9" s="430"/>
      <c r="AG9" s="430"/>
      <c r="AH9" s="423"/>
      <c r="AI9" s="423"/>
      <c r="AJ9" s="423"/>
    </row>
    <row r="10" spans="1:36" ht="24.75" customHeight="1" thickTop="1" thickBot="1" x14ac:dyDescent="0.4">
      <c r="A10" s="430"/>
      <c r="B10" s="430"/>
      <c r="C10" s="429"/>
      <c r="D10" s="33"/>
      <c r="E10" s="33"/>
      <c r="F10" s="423"/>
      <c r="G10" s="423"/>
      <c r="H10" s="423"/>
      <c r="I10" s="423"/>
      <c r="J10" s="423"/>
      <c r="K10" s="423"/>
      <c r="L10" s="423"/>
      <c r="M10" s="423"/>
      <c r="N10" s="1026" t="s">
        <v>97</v>
      </c>
      <c r="O10" s="1027"/>
      <c r="P10" s="1027"/>
      <c r="Q10" s="1028"/>
      <c r="R10" s="325"/>
      <c r="S10" s="325"/>
      <c r="T10" s="423"/>
      <c r="U10" s="430"/>
      <c r="V10" s="423"/>
      <c r="W10" s="534"/>
      <c r="X10" s="534"/>
      <c r="Y10" s="534"/>
      <c r="Z10" s="534"/>
      <c r="AA10" s="534"/>
      <c r="AB10" s="534"/>
      <c r="AC10" s="534"/>
      <c r="AD10" s="534"/>
      <c r="AE10" s="534"/>
      <c r="AF10" s="97"/>
      <c r="AG10" s="298"/>
      <c r="AH10" s="97"/>
      <c r="AI10" s="97"/>
      <c r="AJ10" s="97"/>
    </row>
    <row r="11" spans="1:36" ht="24.75" customHeight="1" thickTop="1" thickBot="1" x14ac:dyDescent="0.4">
      <c r="A11" s="430"/>
      <c r="B11" s="430"/>
      <c r="C11" s="429"/>
      <c r="D11" s="33"/>
      <c r="E11" s="33"/>
      <c r="F11" s="423"/>
      <c r="G11" s="423"/>
      <c r="H11" s="423"/>
      <c r="I11" s="423"/>
      <c r="J11" s="423"/>
      <c r="K11" s="423"/>
      <c r="L11" s="423"/>
      <c r="M11" s="423"/>
      <c r="N11" s="1029" t="s">
        <v>98</v>
      </c>
      <c r="O11" s="1030"/>
      <c r="P11" s="1030"/>
      <c r="Q11" s="1031"/>
      <c r="R11" s="425"/>
      <c r="S11" s="425"/>
      <c r="T11" s="423"/>
      <c r="U11" s="430"/>
      <c r="V11" s="531"/>
      <c r="W11" s="442"/>
      <c r="X11" s="558" t="s">
        <v>99</v>
      </c>
      <c r="Y11" s="558"/>
      <c r="Z11" s="558"/>
      <c r="AA11" s="558"/>
      <c r="AB11" s="442"/>
      <c r="AC11" s="442"/>
      <c r="AD11" s="442"/>
      <c r="AE11" s="535"/>
      <c r="AF11" s="97"/>
      <c r="AG11" s="298"/>
      <c r="AH11" s="97"/>
      <c r="AI11" s="97"/>
      <c r="AJ11" s="97"/>
    </row>
    <row r="12" spans="1:36" ht="17.25" customHeight="1" thickTop="1" x14ac:dyDescent="0.35">
      <c r="A12" s="430"/>
      <c r="B12" s="430"/>
      <c r="C12" s="429"/>
      <c r="D12" s="33"/>
      <c r="E12" s="33"/>
      <c r="F12" s="423"/>
      <c r="G12" s="423"/>
      <c r="H12" s="423"/>
      <c r="I12" s="423"/>
      <c r="J12" s="423"/>
      <c r="K12" s="423"/>
      <c r="L12" s="423"/>
      <c r="M12" s="423"/>
      <c r="N12" s="1020" t="s">
        <v>538</v>
      </c>
      <c r="O12" s="1021"/>
      <c r="P12" s="1021"/>
      <c r="Q12" s="1022"/>
      <c r="R12" s="423"/>
      <c r="S12" s="423"/>
      <c r="T12" s="423"/>
      <c r="U12" s="430"/>
      <c r="V12" s="531"/>
      <c r="W12" s="442"/>
      <c r="X12" s="556"/>
      <c r="Y12" s="556"/>
      <c r="Z12" s="556"/>
      <c r="AA12" s="1036" t="s">
        <v>100</v>
      </c>
      <c r="AB12" s="557"/>
      <c r="AC12" s="1039" t="s">
        <v>534</v>
      </c>
      <c r="AD12" s="1042">
        <f>SUM(Inbound_CD_Fines_and_Residuals[Tons])</f>
        <v>0</v>
      </c>
      <c r="AE12" s="536"/>
      <c r="AF12" s="97"/>
      <c r="AG12" s="298"/>
      <c r="AH12" s="97"/>
      <c r="AI12" s="97"/>
      <c r="AJ12" s="97"/>
    </row>
    <row r="13" spans="1:36" ht="17.25" customHeight="1" thickBot="1" x14ac:dyDescent="0.4">
      <c r="A13" s="430"/>
      <c r="B13" s="430"/>
      <c r="C13" s="429"/>
      <c r="D13" s="273"/>
      <c r="E13" s="274"/>
      <c r="F13" s="275"/>
      <c r="G13" s="275"/>
      <c r="H13" s="275"/>
      <c r="I13" s="275"/>
      <c r="J13" s="275"/>
      <c r="K13" s="275"/>
      <c r="L13" s="423"/>
      <c r="M13" s="423"/>
      <c r="N13" s="1023"/>
      <c r="O13" s="1024"/>
      <c r="P13" s="1024"/>
      <c r="Q13" s="1025"/>
      <c r="R13" s="423"/>
      <c r="S13" s="423"/>
      <c r="T13" s="423"/>
      <c r="U13" s="430"/>
      <c r="V13" s="531"/>
      <c r="W13" s="442"/>
      <c r="X13" s="301"/>
      <c r="Y13" s="442"/>
      <c r="Z13" s="442"/>
      <c r="AA13" s="1037"/>
      <c r="AB13" s="557"/>
      <c r="AC13" s="1040"/>
      <c r="AD13" s="1043"/>
      <c r="AE13" s="536"/>
      <c r="AF13" s="97"/>
      <c r="AG13" s="298"/>
      <c r="AH13" s="97"/>
      <c r="AI13" s="97"/>
      <c r="AJ13" s="97"/>
    </row>
    <row r="14" spans="1:36" ht="17.25" customHeight="1" thickTop="1" x14ac:dyDescent="0.35">
      <c r="A14" s="430"/>
      <c r="B14" s="430"/>
      <c r="C14" s="429"/>
      <c r="D14" s="273"/>
      <c r="E14" s="274"/>
      <c r="F14" s="275"/>
      <c r="G14" s="275"/>
      <c r="H14" s="275"/>
      <c r="I14" s="275"/>
      <c r="J14" s="275"/>
      <c r="K14" s="275"/>
      <c r="L14" s="423"/>
      <c r="M14" s="423"/>
      <c r="N14" s="423"/>
      <c r="O14" s="423"/>
      <c r="P14" s="423"/>
      <c r="Q14" s="423"/>
      <c r="R14" s="423"/>
      <c r="S14" s="423"/>
      <c r="T14" s="423"/>
      <c r="U14" s="430"/>
      <c r="V14" s="531"/>
      <c r="W14" s="442"/>
      <c r="X14" s="555"/>
      <c r="Y14" s="555"/>
      <c r="Z14" s="555"/>
      <c r="AA14" s="1037"/>
      <c r="AB14" s="555"/>
      <c r="AC14" s="1040"/>
      <c r="AD14" s="1043"/>
      <c r="AE14" s="536"/>
      <c r="AF14" s="97"/>
      <c r="AG14" s="298"/>
      <c r="AH14" s="97"/>
      <c r="AI14" s="97"/>
      <c r="AJ14" s="97"/>
    </row>
    <row r="15" spans="1:36" ht="6.75" customHeight="1" thickBot="1" x14ac:dyDescent="0.4">
      <c r="A15" s="430"/>
      <c r="B15" s="430"/>
      <c r="C15" s="433"/>
      <c r="D15" s="434"/>
      <c r="E15" s="434"/>
      <c r="F15" s="31"/>
      <c r="G15" s="434"/>
      <c r="H15" s="434"/>
      <c r="I15" s="434"/>
      <c r="J15" s="434"/>
      <c r="K15" s="434"/>
      <c r="L15" s="434"/>
      <c r="M15" s="434"/>
      <c r="N15" s="434"/>
      <c r="O15" s="434"/>
      <c r="P15" s="434"/>
      <c r="Q15" s="434"/>
      <c r="R15" s="434"/>
      <c r="S15" s="434"/>
      <c r="T15" s="434"/>
      <c r="U15" s="430"/>
      <c r="V15" s="531"/>
      <c r="W15" s="442"/>
      <c r="X15" s="557"/>
      <c r="Y15" s="557"/>
      <c r="Z15" s="557"/>
      <c r="AA15" s="1038"/>
      <c r="AB15" s="557"/>
      <c r="AC15" s="1041"/>
      <c r="AD15" s="1044"/>
      <c r="AE15" s="536"/>
      <c r="AF15" s="559"/>
      <c r="AG15" s="298"/>
      <c r="AH15" s="97"/>
      <c r="AI15" s="97"/>
      <c r="AJ15" s="97"/>
    </row>
    <row r="16" spans="1:36" ht="7.5" customHeight="1" thickTop="1" thickBot="1" x14ac:dyDescent="0.4">
      <c r="A16" s="430"/>
      <c r="B16" s="430"/>
      <c r="C16" s="429"/>
      <c r="D16" s="423"/>
      <c r="E16" s="423"/>
      <c r="F16" s="423"/>
      <c r="G16" s="443"/>
      <c r="H16" s="443"/>
      <c r="I16" s="443"/>
      <c r="J16" s="443"/>
      <c r="K16" s="443"/>
      <c r="L16" s="443"/>
      <c r="M16" s="443"/>
      <c r="N16" s="443"/>
      <c r="O16" s="443"/>
      <c r="P16" s="443"/>
      <c r="Q16" s="443"/>
      <c r="R16" s="423"/>
      <c r="S16" s="423"/>
      <c r="T16" s="423"/>
      <c r="U16" s="430"/>
      <c r="V16" s="531"/>
      <c r="W16" s="442"/>
      <c r="X16" s="557"/>
      <c r="Y16" s="557"/>
      <c r="Z16" s="557"/>
      <c r="AA16" s="557"/>
      <c r="AB16" s="557"/>
      <c r="AC16" s="557"/>
      <c r="AD16" s="557"/>
      <c r="AE16" s="536"/>
      <c r="AF16" s="559"/>
      <c r="AG16" s="298"/>
      <c r="AH16" s="97"/>
      <c r="AI16" s="97"/>
      <c r="AJ16" s="97"/>
    </row>
    <row r="17" spans="1:47" ht="7.5" customHeight="1" thickBot="1" x14ac:dyDescent="0.4">
      <c r="A17" s="430"/>
      <c r="B17" s="430"/>
      <c r="C17" s="429"/>
      <c r="D17" s="423"/>
      <c r="E17" s="423"/>
      <c r="F17" s="1034"/>
      <c r="G17" s="1009"/>
      <c r="H17" s="1009"/>
      <c r="I17" s="1009"/>
      <c r="J17" s="1009"/>
      <c r="K17" s="1009"/>
      <c r="L17" s="1009"/>
      <c r="M17" s="1009"/>
      <c r="N17" s="1009"/>
      <c r="O17" s="1009"/>
      <c r="P17" s="1009"/>
      <c r="Q17" s="1009"/>
      <c r="R17" s="444"/>
      <c r="S17" s="444"/>
      <c r="T17" s="423"/>
      <c r="U17" s="430"/>
      <c r="V17" s="531"/>
      <c r="W17" s="442"/>
      <c r="X17" s="555"/>
      <c r="Y17" s="555"/>
      <c r="Z17" s="555"/>
      <c r="AA17" s="555"/>
      <c r="AB17" s="555"/>
      <c r="AC17" s="557"/>
      <c r="AD17" s="557"/>
      <c r="AE17" s="536"/>
      <c r="AF17" s="97"/>
      <c r="AG17" s="298"/>
      <c r="AH17" s="97"/>
      <c r="AI17" s="97"/>
      <c r="AJ17" s="97"/>
      <c r="AK17" s="435"/>
      <c r="AL17" s="435"/>
      <c r="AM17" s="435"/>
      <c r="AN17" s="435"/>
      <c r="AO17" s="435"/>
      <c r="AP17" s="435"/>
      <c r="AQ17" s="435"/>
      <c r="AR17" s="435"/>
      <c r="AS17" s="435"/>
      <c r="AT17" s="435"/>
      <c r="AU17" s="435"/>
    </row>
    <row r="18" spans="1:47" ht="36.75" customHeight="1" thickTop="1" thickBot="1" x14ac:dyDescent="0.4">
      <c r="A18" s="430"/>
      <c r="B18" s="430"/>
      <c r="C18" s="429"/>
      <c r="D18" s="423"/>
      <c r="E18" s="423"/>
      <c r="F18" s="1058"/>
      <c r="G18" s="1010" t="s">
        <v>101</v>
      </c>
      <c r="H18" s="1010"/>
      <c r="I18" s="1010"/>
      <c r="J18" s="1010"/>
      <c r="K18" s="1010"/>
      <c r="L18" s="1010"/>
      <c r="M18" s="1011"/>
      <c r="N18" s="12" t="s">
        <v>102</v>
      </c>
      <c r="O18" s="12" t="s">
        <v>102</v>
      </c>
      <c r="P18" s="12" t="s">
        <v>102</v>
      </c>
      <c r="Q18" s="12" t="s">
        <v>102</v>
      </c>
      <c r="R18" s="7" t="s">
        <v>103</v>
      </c>
      <c r="S18" s="438"/>
      <c r="T18" s="423"/>
      <c r="U18" s="430"/>
      <c r="V18" s="531"/>
      <c r="W18" s="442"/>
      <c r="X18" s="539" t="s">
        <v>104</v>
      </c>
      <c r="Y18" s="540" t="s">
        <v>105</v>
      </c>
      <c r="Z18" s="541" t="s">
        <v>106</v>
      </c>
      <c r="AA18" s="541" t="s">
        <v>107</v>
      </c>
      <c r="AB18" s="540" t="s">
        <v>108</v>
      </c>
      <c r="AC18" s="542" t="s">
        <v>109</v>
      </c>
      <c r="AD18" s="543" t="s">
        <v>110</v>
      </c>
      <c r="AE18" s="536"/>
      <c r="AF18" s="97"/>
      <c r="AG18" s="298"/>
      <c r="AH18" s="97"/>
      <c r="AI18" s="97"/>
      <c r="AJ18" s="97"/>
      <c r="AK18" s="435"/>
      <c r="AL18" s="435"/>
      <c r="AM18" s="435"/>
      <c r="AN18" s="435"/>
      <c r="AO18" s="435"/>
      <c r="AP18" s="435"/>
      <c r="AQ18" s="435"/>
      <c r="AR18" s="435"/>
      <c r="AS18" s="435"/>
      <c r="AT18" s="435"/>
      <c r="AU18" s="435"/>
    </row>
    <row r="19" spans="1:47" ht="18.75" customHeight="1" thickBot="1" x14ac:dyDescent="0.4">
      <c r="A19" s="430"/>
      <c r="B19" s="430"/>
      <c r="C19" s="429"/>
      <c r="D19" s="1032" t="s">
        <v>111</v>
      </c>
      <c r="E19" s="1033"/>
      <c r="F19" s="618" t="s">
        <v>112</v>
      </c>
      <c r="G19" s="25" t="s">
        <v>113</v>
      </c>
      <c r="H19" s="25" t="s">
        <v>114</v>
      </c>
      <c r="I19" s="25" t="s">
        <v>115</v>
      </c>
      <c r="J19" s="25" t="s">
        <v>116</v>
      </c>
      <c r="K19" s="25" t="s">
        <v>117</v>
      </c>
      <c r="L19" s="25" t="s">
        <v>118</v>
      </c>
      <c r="M19" s="25" t="s">
        <v>119</v>
      </c>
      <c r="N19" s="26" t="s">
        <v>120</v>
      </c>
      <c r="O19" s="26" t="s">
        <v>121</v>
      </c>
      <c r="P19" s="26" t="s">
        <v>122</v>
      </c>
      <c r="Q19" s="26" t="s">
        <v>123</v>
      </c>
      <c r="R19" s="27" t="s">
        <v>124</v>
      </c>
      <c r="S19" s="28" t="s">
        <v>125</v>
      </c>
      <c r="T19" s="423"/>
      <c r="U19" s="430"/>
      <c r="V19" s="531"/>
      <c r="W19" s="442"/>
      <c r="X19" s="445"/>
      <c r="Y19" s="446"/>
      <c r="Z19" s="447"/>
      <c r="AA19" s="447"/>
      <c r="AB19" s="446"/>
      <c r="AC19" s="447"/>
      <c r="AD19" s="448"/>
      <c r="AE19" s="536"/>
      <c r="AF19" s="97"/>
      <c r="AG19" s="298"/>
      <c r="AH19" s="97"/>
      <c r="AI19" s="97"/>
      <c r="AJ19" s="97"/>
      <c r="AK19" s="343" t="s">
        <v>112</v>
      </c>
      <c r="AL19" s="343" t="s">
        <v>126</v>
      </c>
      <c r="AM19" s="344" t="s">
        <v>105</v>
      </c>
      <c r="AN19" s="343" t="s">
        <v>127</v>
      </c>
      <c r="AO19" s="343" t="s">
        <v>128</v>
      </c>
      <c r="AP19" s="435"/>
      <c r="AQ19" s="435"/>
      <c r="AR19" s="435"/>
      <c r="AS19" s="435"/>
      <c r="AT19" s="435"/>
      <c r="AU19" s="435"/>
    </row>
    <row r="20" spans="1:47" ht="18" customHeight="1" x14ac:dyDescent="0.35">
      <c r="A20" s="430"/>
      <c r="B20" s="430"/>
      <c r="C20" s="429"/>
      <c r="D20" s="1070" t="s">
        <v>129</v>
      </c>
      <c r="E20" s="1071"/>
      <c r="F20" s="449" t="s">
        <v>130</v>
      </c>
      <c r="G20" s="160"/>
      <c r="H20" s="160"/>
      <c r="I20" s="160"/>
      <c r="J20" s="160"/>
      <c r="K20" s="160"/>
      <c r="L20" s="160"/>
      <c r="M20" s="160"/>
      <c r="N20" s="160"/>
      <c r="O20" s="160"/>
      <c r="P20" s="160"/>
      <c r="Q20" s="160"/>
      <c r="R20" s="29" t="s">
        <v>131</v>
      </c>
      <c r="S20" s="450">
        <f>SUM(G20:Q20)</f>
        <v>0</v>
      </c>
      <c r="T20" s="423"/>
      <c r="U20" s="430"/>
      <c r="V20" s="531"/>
      <c r="W20" s="442"/>
      <c r="X20" s="451"/>
      <c r="Y20" s="452"/>
      <c r="Z20" s="453"/>
      <c r="AA20" s="453"/>
      <c r="AB20" s="452"/>
      <c r="AC20" s="453"/>
      <c r="AD20" s="454"/>
      <c r="AE20" s="536"/>
      <c r="AF20" s="97"/>
      <c r="AG20" s="298"/>
      <c r="AH20" s="97"/>
      <c r="AI20" s="97"/>
      <c r="AJ20" s="97"/>
      <c r="AK20" s="435" t="str">
        <f>Mixed_CD_Materials_Accepted[[#This Row],[Material Type]]</f>
        <v>C&amp;D Waste</v>
      </c>
      <c r="AL20" s="455" t="s">
        <v>132</v>
      </c>
      <c r="AM20" s="456">
        <f>C1.Mixed.CD.Waste</f>
        <v>0</v>
      </c>
      <c r="AN20" s="455" t="s">
        <v>133</v>
      </c>
      <c r="AO20" s="435" t="str">
        <f>_xlfn.CONCAT(AK20:AN20)</f>
        <v>C&amp;D Waste [0]</v>
      </c>
      <c r="AP20" s="435"/>
      <c r="AQ20" s="435"/>
      <c r="AR20" s="435"/>
      <c r="AS20" s="435"/>
      <c r="AT20" s="435"/>
      <c r="AU20" s="435"/>
    </row>
    <row r="21" spans="1:47" ht="18" customHeight="1" x14ac:dyDescent="0.35">
      <c r="A21" s="430"/>
      <c r="B21" s="430"/>
      <c r="C21" s="429"/>
      <c r="D21" s="1072"/>
      <c r="E21" s="1073"/>
      <c r="F21" s="457" t="s">
        <v>134</v>
      </c>
      <c r="G21" s="161"/>
      <c r="H21" s="161"/>
      <c r="I21" s="161"/>
      <c r="J21" s="161"/>
      <c r="K21" s="161"/>
      <c r="L21" s="161"/>
      <c r="M21" s="161"/>
      <c r="N21" s="161"/>
      <c r="O21" s="161"/>
      <c r="P21" s="161"/>
      <c r="Q21" s="161"/>
      <c r="R21" s="22" t="s">
        <v>131</v>
      </c>
      <c r="S21" s="458">
        <f t="shared" ref="S21:S62" si="0">SUM(G21:Q21)</f>
        <v>0</v>
      </c>
      <c r="T21" s="423"/>
      <c r="U21" s="430"/>
      <c r="V21" s="531"/>
      <c r="W21" s="442"/>
      <c r="X21" s="451"/>
      <c r="Y21" s="452"/>
      <c r="Z21" s="453"/>
      <c r="AA21" s="453"/>
      <c r="AB21" s="452"/>
      <c r="AC21" s="453"/>
      <c r="AD21" s="454"/>
      <c r="AE21" s="536"/>
      <c r="AF21" s="97"/>
      <c r="AG21" s="298"/>
      <c r="AH21" s="97"/>
      <c r="AI21" s="97"/>
      <c r="AJ21" s="97"/>
      <c r="AK21" s="435" t="str">
        <f>Mixed_CD_Materials_Accepted[[#This Row],[Material Type]]</f>
        <v>C&amp;D Wood</v>
      </c>
      <c r="AL21" s="455" t="s">
        <v>132</v>
      </c>
      <c r="AM21" s="456">
        <f>C1.Mixed.CD.Wood</f>
        <v>0</v>
      </c>
      <c r="AN21" s="455" t="s">
        <v>133</v>
      </c>
      <c r="AO21" s="435" t="str">
        <f t="shared" ref="AO21:AO24" si="1">_xlfn.CONCAT(AK21:AN21)</f>
        <v>C&amp;D Wood [0]</v>
      </c>
      <c r="AP21" s="435"/>
      <c r="AQ21" s="435"/>
      <c r="AR21" s="435"/>
      <c r="AS21" s="435"/>
      <c r="AT21" s="435"/>
      <c r="AU21" s="435"/>
    </row>
    <row r="22" spans="1:47" ht="18" customHeight="1" thickBot="1" x14ac:dyDescent="0.4">
      <c r="A22" s="430"/>
      <c r="B22" s="430"/>
      <c r="C22" s="429"/>
      <c r="D22" s="1072"/>
      <c r="E22" s="1073"/>
      <c r="F22" s="520" t="s">
        <v>135</v>
      </c>
      <c r="G22" s="521"/>
      <c r="H22" s="521"/>
      <c r="I22" s="521"/>
      <c r="J22" s="521"/>
      <c r="K22" s="521"/>
      <c r="L22" s="521"/>
      <c r="M22" s="521"/>
      <c r="N22" s="521"/>
      <c r="O22" s="521"/>
      <c r="P22" s="521"/>
      <c r="Q22" s="521"/>
      <c r="R22" s="522" t="s">
        <v>131</v>
      </c>
      <c r="S22" s="523">
        <f t="shared" si="0"/>
        <v>0</v>
      </c>
      <c r="T22" s="545"/>
      <c r="U22" s="524"/>
      <c r="V22" s="532"/>
      <c r="W22" s="442"/>
      <c r="X22" s="451"/>
      <c r="Y22" s="452"/>
      <c r="Z22" s="453"/>
      <c r="AA22" s="453"/>
      <c r="AB22" s="452"/>
      <c r="AC22" s="453"/>
      <c r="AD22" s="454"/>
      <c r="AE22" s="536"/>
      <c r="AF22" s="97"/>
      <c r="AG22" s="298"/>
      <c r="AH22" s="97"/>
      <c r="AI22" s="97"/>
      <c r="AJ22" s="97"/>
      <c r="AK22" s="435" t="str">
        <f>Mixed_CD_Materials_Accepted[[#This Row],[Material Type]]</f>
        <v>Bulky Waste</v>
      </c>
      <c r="AL22" s="455" t="s">
        <v>132</v>
      </c>
      <c r="AM22" s="456">
        <f>C1.Mixed.CD.Bulky.Waste</f>
        <v>0</v>
      </c>
      <c r="AN22" s="455" t="s">
        <v>133</v>
      </c>
      <c r="AO22" s="435" t="str">
        <f t="shared" si="1"/>
        <v>Bulky Waste [0]</v>
      </c>
      <c r="AP22" s="435"/>
      <c r="AQ22" s="435"/>
      <c r="AR22" s="435"/>
      <c r="AS22" s="435"/>
      <c r="AT22" s="435"/>
      <c r="AU22" s="435"/>
    </row>
    <row r="23" spans="1:47" ht="18" customHeight="1" thickTop="1" x14ac:dyDescent="0.35">
      <c r="A23" s="430"/>
      <c r="B23" s="430"/>
      <c r="C23" s="429"/>
      <c r="D23" s="1072"/>
      <c r="E23" s="1073"/>
      <c r="F23" s="549" t="s">
        <v>136</v>
      </c>
      <c r="G23" s="551"/>
      <c r="H23" s="519"/>
      <c r="I23" s="519"/>
      <c r="J23" s="519"/>
      <c r="K23" s="519"/>
      <c r="L23" s="519"/>
      <c r="M23" s="519"/>
      <c r="N23" s="519"/>
      <c r="O23" s="519"/>
      <c r="P23" s="519"/>
      <c r="Q23" s="547"/>
      <c r="R23" s="527" t="s">
        <v>131</v>
      </c>
      <c r="S23" s="529">
        <f t="shared" si="0"/>
        <v>0</v>
      </c>
      <c r="T23" s="442"/>
      <c r="U23" s="544"/>
      <c r="V23" s="442"/>
      <c r="W23" s="442"/>
      <c r="X23" s="451"/>
      <c r="Y23" s="452"/>
      <c r="Z23" s="453"/>
      <c r="AA23" s="453"/>
      <c r="AB23" s="452"/>
      <c r="AC23" s="453"/>
      <c r="AD23" s="454"/>
      <c r="AE23" s="536"/>
      <c r="AF23" s="97"/>
      <c r="AG23" s="298"/>
      <c r="AH23" s="97"/>
      <c r="AI23" s="97"/>
      <c r="AJ23" s="97"/>
      <c r="AK23" s="435" t="str">
        <f>Mixed_CD_Materials_Accepted[[#This Row],[Material Type]]</f>
        <v>C&amp;D Residuals**</v>
      </c>
      <c r="AL23" s="455" t="s">
        <v>132</v>
      </c>
      <c r="AM23" s="456">
        <f>C1.CD.Residuals</f>
        <v>0</v>
      </c>
      <c r="AN23" s="455" t="s">
        <v>133</v>
      </c>
      <c r="AO23" s="435" t="str">
        <f t="shared" si="1"/>
        <v>C&amp;D Residuals** [0]</v>
      </c>
      <c r="AP23" s="435"/>
      <c r="AQ23" s="435"/>
      <c r="AR23" s="435"/>
      <c r="AS23" s="435"/>
      <c r="AT23" s="435"/>
      <c r="AU23" s="435"/>
    </row>
    <row r="24" spans="1:47" ht="18" customHeight="1" thickBot="1" x14ac:dyDescent="0.4">
      <c r="A24" s="430"/>
      <c r="B24" s="430"/>
      <c r="C24" s="429"/>
      <c r="D24" s="1072"/>
      <c r="E24" s="1073"/>
      <c r="F24" s="550" t="s">
        <v>137</v>
      </c>
      <c r="G24" s="552"/>
      <c r="H24" s="525"/>
      <c r="I24" s="525"/>
      <c r="J24" s="525"/>
      <c r="K24" s="525"/>
      <c r="L24" s="525"/>
      <c r="M24" s="525"/>
      <c r="N24" s="525"/>
      <c r="O24" s="525"/>
      <c r="P24" s="525"/>
      <c r="Q24" s="548"/>
      <c r="R24" s="528" t="s">
        <v>131</v>
      </c>
      <c r="S24" s="530">
        <f t="shared" si="0"/>
        <v>0</v>
      </c>
      <c r="T24" s="526"/>
      <c r="U24" s="526"/>
      <c r="V24" s="526"/>
      <c r="W24" s="442"/>
      <c r="X24" s="451"/>
      <c r="Y24" s="452"/>
      <c r="Z24" s="453"/>
      <c r="AA24" s="453"/>
      <c r="AB24" s="452"/>
      <c r="AC24" s="453"/>
      <c r="AD24" s="454"/>
      <c r="AE24" s="536"/>
      <c r="AF24" s="97"/>
      <c r="AG24" s="298"/>
      <c r="AH24" s="97"/>
      <c r="AI24" s="97"/>
      <c r="AJ24" s="97"/>
      <c r="AK24" s="435" t="str">
        <f>Mixed_CD_Materials_Accepted[[#This Row],[Material Type]]</f>
        <v>C&amp;D Fines**</v>
      </c>
      <c r="AL24" s="455" t="s">
        <v>132</v>
      </c>
      <c r="AM24" s="456">
        <f>C1.CD.Fines</f>
        <v>0</v>
      </c>
      <c r="AN24" s="455" t="s">
        <v>133</v>
      </c>
      <c r="AO24" s="435" t="str">
        <f t="shared" si="1"/>
        <v>C&amp;D Fines** [0]</v>
      </c>
      <c r="AP24" s="435"/>
      <c r="AQ24" s="339" t="s">
        <v>112</v>
      </c>
      <c r="AR24" s="340" t="s">
        <v>126</v>
      </c>
      <c r="AS24" s="341" t="s">
        <v>105</v>
      </c>
      <c r="AT24" s="340" t="s">
        <v>127</v>
      </c>
      <c r="AU24" s="342" t="s">
        <v>128</v>
      </c>
    </row>
    <row r="25" spans="1:47" ht="18" customHeight="1" thickTop="1" x14ac:dyDescent="0.35">
      <c r="A25" s="430"/>
      <c r="B25" s="430"/>
      <c r="C25" s="429"/>
      <c r="D25" s="220"/>
      <c r="E25" s="991" t="s">
        <v>138</v>
      </c>
      <c r="F25" s="294"/>
      <c r="G25" s="295"/>
      <c r="H25" s="230"/>
      <c r="I25" s="230"/>
      <c r="J25" s="230"/>
      <c r="K25" s="230"/>
      <c r="L25" s="230"/>
      <c r="M25" s="230"/>
      <c r="N25" s="230"/>
      <c r="O25" s="230"/>
      <c r="P25" s="230"/>
      <c r="Q25" s="230"/>
      <c r="R25" s="296" t="s">
        <v>131</v>
      </c>
      <c r="S25" s="459">
        <f>SUM(G25:Q25)</f>
        <v>0</v>
      </c>
      <c r="T25" s="546"/>
      <c r="U25" s="430"/>
      <c r="V25" s="533"/>
      <c r="W25" s="442"/>
      <c r="X25" s="451"/>
      <c r="Y25" s="452"/>
      <c r="Z25" s="453"/>
      <c r="AA25" s="453"/>
      <c r="AB25" s="452"/>
      <c r="AC25" s="453"/>
      <c r="AD25" s="454"/>
      <c r="AE25" s="536"/>
      <c r="AF25" s="97"/>
      <c r="AG25" s="298"/>
      <c r="AH25" s="97"/>
      <c r="AI25" s="97"/>
      <c r="AJ25" s="97"/>
      <c r="AK25" s="435"/>
      <c r="AL25" s="435"/>
      <c r="AM25" s="435"/>
      <c r="AN25" s="435"/>
      <c r="AO25" s="435"/>
      <c r="AP25" s="435"/>
      <c r="AQ25" s="460">
        <f>Mixed_CD_Materials_Accepted[[#This Row],[Material Type]]</f>
        <v>0</v>
      </c>
      <c r="AR25" s="455" t="s">
        <v>132</v>
      </c>
      <c r="AS25" s="461">
        <f>Mixed_CD_Materials_Accepted[[#This Row],[TOTAL]]</f>
        <v>0</v>
      </c>
      <c r="AT25" s="455" t="s">
        <v>133</v>
      </c>
      <c r="AU25" s="462" t="str">
        <f>_xlfn.CONCAT(AQ25:AT25)</f>
        <v>0 [0]</v>
      </c>
    </row>
    <row r="26" spans="1:47" ht="18" customHeight="1" x14ac:dyDescent="0.35">
      <c r="A26" s="430"/>
      <c r="B26" s="430"/>
      <c r="C26" s="429"/>
      <c r="D26" s="220"/>
      <c r="E26" s="992"/>
      <c r="F26" s="224"/>
      <c r="G26" s="221"/>
      <c r="H26" s="161"/>
      <c r="I26" s="161"/>
      <c r="J26" s="161"/>
      <c r="K26" s="161"/>
      <c r="L26" s="161"/>
      <c r="M26" s="161"/>
      <c r="N26" s="161"/>
      <c r="O26" s="161"/>
      <c r="P26" s="161"/>
      <c r="Q26" s="161"/>
      <c r="R26" s="22" t="s">
        <v>131</v>
      </c>
      <c r="S26" s="458">
        <f t="shared" si="0"/>
        <v>0</v>
      </c>
      <c r="T26" s="423"/>
      <c r="U26" s="430"/>
      <c r="V26" s="531"/>
      <c r="W26" s="442"/>
      <c r="X26" s="451"/>
      <c r="Y26" s="452"/>
      <c r="Z26" s="453"/>
      <c r="AA26" s="453"/>
      <c r="AB26" s="452"/>
      <c r="AC26" s="453"/>
      <c r="AD26" s="454"/>
      <c r="AE26" s="536"/>
      <c r="AF26" s="97"/>
      <c r="AG26" s="298"/>
      <c r="AH26" s="97"/>
      <c r="AI26" s="97"/>
      <c r="AJ26" s="97"/>
      <c r="AK26" s="435"/>
      <c r="AL26" s="435"/>
      <c r="AM26" s="435"/>
      <c r="AN26" s="435"/>
      <c r="AO26" s="435"/>
      <c r="AP26" s="435"/>
      <c r="AQ26" s="460">
        <f>Mixed_CD_Materials_Accepted[[#This Row],[Material Type]]</f>
        <v>0</v>
      </c>
      <c r="AR26" s="455" t="s">
        <v>132</v>
      </c>
      <c r="AS26" s="461">
        <f>Mixed_CD_Materials_Accepted[[#This Row],[TOTAL]]</f>
        <v>0</v>
      </c>
      <c r="AT26" s="455" t="s">
        <v>133</v>
      </c>
      <c r="AU26" s="462" t="str">
        <f>_xlfn.CONCAT(AQ26:AT26)</f>
        <v>0 [0]</v>
      </c>
    </row>
    <row r="27" spans="1:47" ht="18" customHeight="1" x14ac:dyDescent="0.35">
      <c r="A27" s="430"/>
      <c r="B27" s="430"/>
      <c r="C27" s="429"/>
      <c r="D27" s="220"/>
      <c r="E27" s="992"/>
      <c r="F27" s="224"/>
      <c r="G27" s="221"/>
      <c r="H27" s="161"/>
      <c r="I27" s="161"/>
      <c r="J27" s="161"/>
      <c r="K27" s="161"/>
      <c r="L27" s="161"/>
      <c r="M27" s="161"/>
      <c r="N27" s="161"/>
      <c r="O27" s="161"/>
      <c r="P27" s="161"/>
      <c r="Q27" s="161"/>
      <c r="R27" s="22" t="s">
        <v>131</v>
      </c>
      <c r="S27" s="458">
        <f t="shared" si="0"/>
        <v>0</v>
      </c>
      <c r="T27" s="423"/>
      <c r="U27" s="430"/>
      <c r="V27" s="531"/>
      <c r="W27" s="442"/>
      <c r="X27" s="451"/>
      <c r="Y27" s="452"/>
      <c r="Z27" s="453"/>
      <c r="AA27" s="453"/>
      <c r="AB27" s="452"/>
      <c r="AC27" s="453"/>
      <c r="AD27" s="454"/>
      <c r="AE27" s="536"/>
      <c r="AF27" s="97"/>
      <c r="AG27" s="298"/>
      <c r="AH27" s="97"/>
      <c r="AI27" s="97"/>
      <c r="AJ27" s="97"/>
      <c r="AK27" s="435"/>
      <c r="AL27" s="435"/>
      <c r="AM27" s="435"/>
      <c r="AN27" s="435"/>
      <c r="AO27" s="435"/>
      <c r="AP27" s="435"/>
      <c r="AQ27" s="460">
        <f>Mixed_CD_Materials_Accepted[[#This Row],[Material Type]]</f>
        <v>0</v>
      </c>
      <c r="AR27" s="455" t="s">
        <v>132</v>
      </c>
      <c r="AS27" s="461">
        <f>Mixed_CD_Materials_Accepted[[#This Row],[TOTAL]]</f>
        <v>0</v>
      </c>
      <c r="AT27" s="455" t="s">
        <v>133</v>
      </c>
      <c r="AU27" s="462" t="str">
        <f t="shared" ref="AU27:AU34" si="2">_xlfn.CONCAT(AQ27:AT27)</f>
        <v>0 [0]</v>
      </c>
    </row>
    <row r="28" spans="1:47" ht="18" customHeight="1" x14ac:dyDescent="0.35">
      <c r="A28" s="430"/>
      <c r="B28" s="430"/>
      <c r="C28" s="429"/>
      <c r="D28" s="220"/>
      <c r="E28" s="992"/>
      <c r="F28" s="224"/>
      <c r="G28" s="221"/>
      <c r="H28" s="161"/>
      <c r="I28" s="161"/>
      <c r="J28" s="161"/>
      <c r="K28" s="161"/>
      <c r="L28" s="161"/>
      <c r="M28" s="161"/>
      <c r="N28" s="161"/>
      <c r="O28" s="161"/>
      <c r="P28" s="161"/>
      <c r="Q28" s="161"/>
      <c r="R28" s="22" t="s">
        <v>131</v>
      </c>
      <c r="S28" s="458">
        <f t="shared" ref="S28:S34" si="3">SUM(G28:Q28)</f>
        <v>0</v>
      </c>
      <c r="T28" s="423"/>
      <c r="U28" s="430"/>
      <c r="V28" s="531"/>
      <c r="W28" s="442"/>
      <c r="X28" s="451"/>
      <c r="Y28" s="452"/>
      <c r="Z28" s="453"/>
      <c r="AA28" s="453"/>
      <c r="AB28" s="452"/>
      <c r="AC28" s="453"/>
      <c r="AD28" s="454"/>
      <c r="AE28" s="536"/>
      <c r="AF28" s="97"/>
      <c r="AG28" s="298"/>
      <c r="AH28" s="97"/>
      <c r="AI28" s="97"/>
      <c r="AJ28" s="97"/>
      <c r="AK28" s="435"/>
      <c r="AL28" s="435"/>
      <c r="AM28" s="435"/>
      <c r="AN28" s="435"/>
      <c r="AO28" s="435"/>
      <c r="AP28" s="435"/>
      <c r="AQ28" s="460">
        <f>Mixed_CD_Materials_Accepted[[#This Row],[Material Type]]</f>
        <v>0</v>
      </c>
      <c r="AR28" s="455" t="s">
        <v>132</v>
      </c>
      <c r="AS28" s="461">
        <f>Mixed_CD_Materials_Accepted[[#This Row],[TOTAL]]</f>
        <v>0</v>
      </c>
      <c r="AT28" s="455" t="s">
        <v>133</v>
      </c>
      <c r="AU28" s="462" t="str">
        <f t="shared" si="2"/>
        <v>0 [0]</v>
      </c>
    </row>
    <row r="29" spans="1:47" ht="18" customHeight="1" x14ac:dyDescent="0.35">
      <c r="A29" s="430"/>
      <c r="B29" s="430"/>
      <c r="C29" s="429"/>
      <c r="D29" s="220"/>
      <c r="E29" s="992"/>
      <c r="F29" s="224"/>
      <c r="G29" s="221"/>
      <c r="H29" s="161"/>
      <c r="I29" s="161"/>
      <c r="J29" s="161"/>
      <c r="K29" s="161"/>
      <c r="L29" s="161"/>
      <c r="M29" s="161"/>
      <c r="N29" s="161"/>
      <c r="O29" s="161"/>
      <c r="P29" s="161"/>
      <c r="Q29" s="161"/>
      <c r="R29" s="22" t="s">
        <v>131</v>
      </c>
      <c r="S29" s="458">
        <f t="shared" si="3"/>
        <v>0</v>
      </c>
      <c r="T29" s="423"/>
      <c r="U29" s="430"/>
      <c r="V29" s="531"/>
      <c r="W29" s="442"/>
      <c r="X29" s="451"/>
      <c r="Y29" s="452"/>
      <c r="Z29" s="453"/>
      <c r="AA29" s="453"/>
      <c r="AB29" s="452"/>
      <c r="AC29" s="453"/>
      <c r="AD29" s="454"/>
      <c r="AE29" s="536"/>
      <c r="AF29" s="97"/>
      <c r="AG29" s="298"/>
      <c r="AH29" s="97"/>
      <c r="AI29" s="97"/>
      <c r="AJ29" s="97"/>
      <c r="AK29" s="435"/>
      <c r="AL29" s="435"/>
      <c r="AM29" s="435"/>
      <c r="AN29" s="435"/>
      <c r="AO29" s="435"/>
      <c r="AP29" s="435"/>
      <c r="AQ29" s="460">
        <f>Mixed_CD_Materials_Accepted[[#This Row],[Material Type]]</f>
        <v>0</v>
      </c>
      <c r="AR29" s="455" t="s">
        <v>132</v>
      </c>
      <c r="AS29" s="461">
        <f>Mixed_CD_Materials_Accepted[[#This Row],[TOTAL]]</f>
        <v>0</v>
      </c>
      <c r="AT29" s="455" t="s">
        <v>133</v>
      </c>
      <c r="AU29" s="462" t="str">
        <f t="shared" si="2"/>
        <v>0 [0]</v>
      </c>
    </row>
    <row r="30" spans="1:47" ht="18" customHeight="1" x14ac:dyDescent="0.35">
      <c r="A30" s="430"/>
      <c r="B30" s="430"/>
      <c r="C30" s="429"/>
      <c r="D30" s="220"/>
      <c r="E30" s="992"/>
      <c r="F30" s="224"/>
      <c r="G30" s="221"/>
      <c r="H30" s="161"/>
      <c r="I30" s="161"/>
      <c r="J30" s="161"/>
      <c r="K30" s="161"/>
      <c r="L30" s="161"/>
      <c r="M30" s="161"/>
      <c r="N30" s="161"/>
      <c r="O30" s="161"/>
      <c r="P30" s="161"/>
      <c r="Q30" s="161"/>
      <c r="R30" s="22" t="s">
        <v>131</v>
      </c>
      <c r="S30" s="458">
        <f t="shared" si="3"/>
        <v>0</v>
      </c>
      <c r="T30" s="423"/>
      <c r="U30" s="430"/>
      <c r="V30" s="531"/>
      <c r="W30" s="442"/>
      <c r="X30" s="451"/>
      <c r="Y30" s="452"/>
      <c r="Z30" s="453"/>
      <c r="AA30" s="453"/>
      <c r="AB30" s="452"/>
      <c r="AC30" s="453"/>
      <c r="AD30" s="454"/>
      <c r="AE30" s="536"/>
      <c r="AF30" s="97"/>
      <c r="AG30" s="298"/>
      <c r="AH30" s="97"/>
      <c r="AI30" s="97"/>
      <c r="AJ30" s="97"/>
      <c r="AK30" s="435"/>
      <c r="AL30" s="435"/>
      <c r="AM30" s="435"/>
      <c r="AN30" s="435"/>
      <c r="AO30" s="435"/>
      <c r="AP30" s="435"/>
      <c r="AQ30" s="460">
        <f>Mixed_CD_Materials_Accepted[[#This Row],[Material Type]]</f>
        <v>0</v>
      </c>
      <c r="AR30" s="455" t="s">
        <v>132</v>
      </c>
      <c r="AS30" s="461">
        <f>Mixed_CD_Materials_Accepted[[#This Row],[TOTAL]]</f>
        <v>0</v>
      </c>
      <c r="AT30" s="455" t="s">
        <v>133</v>
      </c>
      <c r="AU30" s="462" t="str">
        <f t="shared" si="2"/>
        <v>0 [0]</v>
      </c>
    </row>
    <row r="31" spans="1:47" ht="18" customHeight="1" x14ac:dyDescent="0.35">
      <c r="A31" s="430"/>
      <c r="B31" s="430"/>
      <c r="C31" s="429"/>
      <c r="D31" s="220"/>
      <c r="E31" s="992"/>
      <c r="F31" s="224"/>
      <c r="G31" s="221"/>
      <c r="H31" s="161"/>
      <c r="I31" s="161"/>
      <c r="J31" s="161"/>
      <c r="K31" s="161"/>
      <c r="L31" s="161"/>
      <c r="M31" s="161"/>
      <c r="N31" s="161"/>
      <c r="O31" s="161"/>
      <c r="P31" s="161"/>
      <c r="Q31" s="161"/>
      <c r="R31" s="22" t="s">
        <v>131</v>
      </c>
      <c r="S31" s="458">
        <f t="shared" si="3"/>
        <v>0</v>
      </c>
      <c r="T31" s="423"/>
      <c r="U31" s="430"/>
      <c r="V31" s="531"/>
      <c r="W31" s="442"/>
      <c r="X31" s="463"/>
      <c r="Y31" s="464"/>
      <c r="Z31" s="465"/>
      <c r="AA31" s="465"/>
      <c r="AB31" s="464"/>
      <c r="AC31" s="466"/>
      <c r="AD31" s="467"/>
      <c r="AE31" s="536"/>
      <c r="AF31" s="97"/>
      <c r="AG31" s="298"/>
      <c r="AH31" s="97"/>
      <c r="AI31" s="97"/>
      <c r="AJ31" s="97"/>
      <c r="AK31" s="435"/>
      <c r="AL31" s="435"/>
      <c r="AM31" s="435"/>
      <c r="AN31" s="435"/>
      <c r="AO31" s="435"/>
      <c r="AP31" s="435"/>
      <c r="AQ31" s="460">
        <f>Mixed_CD_Materials_Accepted[[#This Row],[Material Type]]</f>
        <v>0</v>
      </c>
      <c r="AR31" s="455" t="s">
        <v>132</v>
      </c>
      <c r="AS31" s="461">
        <f>Mixed_CD_Materials_Accepted[[#This Row],[TOTAL]]</f>
        <v>0</v>
      </c>
      <c r="AT31" s="455" t="s">
        <v>133</v>
      </c>
      <c r="AU31" s="462" t="str">
        <f t="shared" si="2"/>
        <v>0 [0]</v>
      </c>
    </row>
    <row r="32" spans="1:47" ht="18" customHeight="1" thickBot="1" x14ac:dyDescent="0.4">
      <c r="A32" s="430"/>
      <c r="B32" s="430"/>
      <c r="C32" s="429"/>
      <c r="D32" s="220"/>
      <c r="E32" s="992"/>
      <c r="F32" s="224"/>
      <c r="G32" s="221"/>
      <c r="H32" s="161"/>
      <c r="I32" s="161"/>
      <c r="J32" s="161"/>
      <c r="K32" s="161"/>
      <c r="L32" s="161"/>
      <c r="M32" s="161"/>
      <c r="N32" s="161"/>
      <c r="O32" s="161"/>
      <c r="P32" s="161"/>
      <c r="Q32" s="161"/>
      <c r="R32" s="22" t="s">
        <v>131</v>
      </c>
      <c r="S32" s="458">
        <f t="shared" si="3"/>
        <v>0</v>
      </c>
      <c r="T32" s="423"/>
      <c r="U32" s="430"/>
      <c r="V32" s="531"/>
      <c r="W32" s="442"/>
      <c r="X32" s="463"/>
      <c r="Y32" s="464"/>
      <c r="Z32" s="465"/>
      <c r="AA32" s="465"/>
      <c r="AB32" s="464"/>
      <c r="AC32" s="465"/>
      <c r="AD32" s="468"/>
      <c r="AE32" s="536"/>
      <c r="AF32" s="97"/>
      <c r="AG32" s="298"/>
      <c r="AH32" s="97"/>
      <c r="AI32" s="97"/>
      <c r="AJ32" s="97"/>
      <c r="AK32" s="435"/>
      <c r="AL32" s="435"/>
      <c r="AM32" s="435"/>
      <c r="AN32" s="435"/>
      <c r="AO32" s="435"/>
      <c r="AP32" s="435"/>
      <c r="AQ32" s="460">
        <f>Mixed_CD_Materials_Accepted[[#This Row],[Material Type]]</f>
        <v>0</v>
      </c>
      <c r="AR32" s="455" t="s">
        <v>132</v>
      </c>
      <c r="AS32" s="461">
        <f>Mixed_CD_Materials_Accepted[[#This Row],[TOTAL]]</f>
        <v>0</v>
      </c>
      <c r="AT32" s="455" t="s">
        <v>133</v>
      </c>
      <c r="AU32" s="462" t="str">
        <f t="shared" si="2"/>
        <v>0 [0]</v>
      </c>
    </row>
    <row r="33" spans="1:47" ht="18" customHeight="1" x14ac:dyDescent="0.35">
      <c r="A33" s="430"/>
      <c r="B33" s="430"/>
      <c r="C33" s="429"/>
      <c r="D33" s="220"/>
      <c r="E33" s="992"/>
      <c r="F33" s="224"/>
      <c r="G33" s="221"/>
      <c r="H33" s="161"/>
      <c r="I33" s="161"/>
      <c r="J33" s="161"/>
      <c r="K33" s="161"/>
      <c r="L33" s="161"/>
      <c r="M33" s="161"/>
      <c r="N33" s="161"/>
      <c r="O33" s="161"/>
      <c r="P33" s="161"/>
      <c r="Q33" s="161"/>
      <c r="R33" s="22" t="s">
        <v>131</v>
      </c>
      <c r="S33" s="458">
        <f t="shared" si="3"/>
        <v>0</v>
      </c>
      <c r="T33" s="423"/>
      <c r="U33" s="430"/>
      <c r="V33" s="531"/>
      <c r="W33" s="442"/>
      <c r="X33" s="1003" t="s">
        <v>139</v>
      </c>
      <c r="Y33" s="1004"/>
      <c r="Z33" s="442"/>
      <c r="AA33" s="442"/>
      <c r="AB33" s="442"/>
      <c r="AC33" s="442"/>
      <c r="AD33" s="442"/>
      <c r="AE33" s="536"/>
      <c r="AF33" s="97"/>
      <c r="AG33" s="298"/>
      <c r="AH33" s="97"/>
      <c r="AI33" s="97"/>
      <c r="AJ33" s="97"/>
      <c r="AK33" s="435"/>
      <c r="AL33" s="435"/>
      <c r="AM33" s="435"/>
      <c r="AN33" s="435"/>
      <c r="AO33" s="435"/>
      <c r="AP33" s="435"/>
      <c r="AQ33" s="460">
        <f>Mixed_CD_Materials_Accepted[[#This Row],[Material Type]]</f>
        <v>0</v>
      </c>
      <c r="AR33" s="455" t="s">
        <v>132</v>
      </c>
      <c r="AS33" s="461">
        <f>Mixed_CD_Materials_Accepted[[#This Row],[TOTAL]]</f>
        <v>0</v>
      </c>
      <c r="AT33" s="455" t="s">
        <v>133</v>
      </c>
      <c r="AU33" s="462" t="str">
        <f t="shared" si="2"/>
        <v>0 [0]</v>
      </c>
    </row>
    <row r="34" spans="1:47" ht="18" customHeight="1" thickBot="1" x14ac:dyDescent="0.4">
      <c r="A34" s="430"/>
      <c r="B34" s="430"/>
      <c r="C34" s="429"/>
      <c r="D34" s="232"/>
      <c r="E34" s="993"/>
      <c r="F34" s="225"/>
      <c r="G34" s="228"/>
      <c r="H34" s="229"/>
      <c r="I34" s="229"/>
      <c r="J34" s="229"/>
      <c r="K34" s="229"/>
      <c r="L34" s="229"/>
      <c r="M34" s="229"/>
      <c r="N34" s="229"/>
      <c r="O34" s="229"/>
      <c r="P34" s="229"/>
      <c r="Q34" s="229"/>
      <c r="R34" s="233" t="s">
        <v>131</v>
      </c>
      <c r="S34" s="469">
        <f t="shared" si="3"/>
        <v>0</v>
      </c>
      <c r="T34" s="423"/>
      <c r="U34" s="430"/>
      <c r="V34" s="531"/>
      <c r="W34" s="442"/>
      <c r="X34" s="1005"/>
      <c r="Y34" s="1006"/>
      <c r="Z34" s="442"/>
      <c r="AA34" s="442"/>
      <c r="AB34" s="442"/>
      <c r="AC34" s="442"/>
      <c r="AD34" s="442"/>
      <c r="AE34" s="536"/>
      <c r="AF34" s="97"/>
      <c r="AG34" s="298"/>
      <c r="AH34" s="97"/>
      <c r="AI34" s="97"/>
      <c r="AJ34" s="97"/>
      <c r="AK34" s="435"/>
      <c r="AL34" s="435"/>
      <c r="AM34" s="435"/>
      <c r="AN34" s="435"/>
      <c r="AO34" s="435"/>
      <c r="AP34" s="435"/>
      <c r="AQ34" s="470">
        <f>Mixed_CD_Materials_Accepted[[#This Row],[Material Type]]</f>
        <v>0</v>
      </c>
      <c r="AR34" s="471" t="s">
        <v>132</v>
      </c>
      <c r="AS34" s="472">
        <f>Mixed_CD_Materials_Accepted[[#This Row],[TOTAL]]</f>
        <v>0</v>
      </c>
      <c r="AT34" s="471" t="s">
        <v>133</v>
      </c>
      <c r="AU34" s="473" t="str">
        <f t="shared" si="2"/>
        <v>0 [0]</v>
      </c>
    </row>
    <row r="35" spans="1:47" ht="6.75" customHeight="1" thickTop="1" thickBot="1" x14ac:dyDescent="0.4">
      <c r="A35" s="430"/>
      <c r="B35" s="430"/>
      <c r="C35" s="429"/>
      <c r="D35" s="120"/>
      <c r="E35" s="234"/>
      <c r="F35" s="149"/>
      <c r="G35" s="302"/>
      <c r="H35" s="302"/>
      <c r="I35" s="302"/>
      <c r="J35" s="302"/>
      <c r="K35" s="302"/>
      <c r="L35" s="302"/>
      <c r="M35" s="302"/>
      <c r="N35" s="302"/>
      <c r="O35" s="302"/>
      <c r="P35" s="302"/>
      <c r="Q35" s="302"/>
      <c r="R35" s="144"/>
      <c r="S35" s="474"/>
      <c r="T35" s="423"/>
      <c r="U35" s="430"/>
      <c r="V35" s="531"/>
      <c r="W35" s="537"/>
      <c r="X35" s="526"/>
      <c r="Y35" s="526"/>
      <c r="Z35" s="526"/>
      <c r="AA35" s="526"/>
      <c r="AB35" s="526"/>
      <c r="AC35" s="526"/>
      <c r="AD35" s="526"/>
      <c r="AE35" s="538"/>
      <c r="AF35" s="97"/>
      <c r="AG35" s="298"/>
      <c r="AH35" s="97"/>
      <c r="AI35" s="97"/>
      <c r="AJ35" s="97"/>
      <c r="AK35" s="435"/>
      <c r="AL35" s="435"/>
      <c r="AM35" s="435"/>
      <c r="AN35" s="435"/>
      <c r="AO35" s="435"/>
      <c r="AP35" s="435"/>
      <c r="AQ35" s="435"/>
      <c r="AR35" s="435"/>
      <c r="AS35" s="435"/>
      <c r="AT35" s="435"/>
      <c r="AU35" s="435"/>
    </row>
    <row r="36" spans="1:47" ht="18" customHeight="1" thickTop="1" thickBot="1" x14ac:dyDescent="0.4">
      <c r="A36" s="430"/>
      <c r="B36" s="430"/>
      <c r="C36" s="429"/>
      <c r="D36" s="120"/>
      <c r="E36" s="994" t="s">
        <v>539</v>
      </c>
      <c r="F36" s="995"/>
      <c r="G36" s="995"/>
      <c r="H36" s="995"/>
      <c r="I36" s="995"/>
      <c r="J36" s="995"/>
      <c r="K36" s="996"/>
      <c r="L36" s="302"/>
      <c r="M36" s="1014" t="s">
        <v>140</v>
      </c>
      <c r="N36" s="1015"/>
      <c r="O36" s="1015"/>
      <c r="P36" s="1015"/>
      <c r="Q36" s="1016"/>
      <c r="R36" s="303"/>
      <c r="S36" s="304">
        <f>SUM(Mixed_CD_Materials_Accepted[TOTAL])</f>
        <v>0</v>
      </c>
      <c r="T36" s="423"/>
      <c r="U36" s="430"/>
      <c r="V36" s="423"/>
      <c r="W36" s="423"/>
      <c r="X36" s="423"/>
      <c r="Y36" s="423"/>
      <c r="Z36" s="423"/>
      <c r="AA36" s="423"/>
      <c r="AB36" s="423"/>
      <c r="AC36" s="423"/>
      <c r="AD36" s="423"/>
      <c r="AE36" s="423"/>
      <c r="AF36" s="97"/>
      <c r="AG36" s="298"/>
      <c r="AH36" s="97"/>
      <c r="AI36" s="97"/>
      <c r="AJ36" s="97"/>
      <c r="AK36" s="435"/>
      <c r="AL36" s="435"/>
      <c r="AM36" s="435"/>
      <c r="AN36" s="435"/>
      <c r="AO36" s="435"/>
      <c r="AP36" s="435"/>
      <c r="AQ36" s="435"/>
      <c r="AR36" s="435"/>
      <c r="AS36" s="435"/>
      <c r="AT36" s="435"/>
      <c r="AU36" s="435"/>
    </row>
    <row r="37" spans="1:47" ht="8.25" customHeight="1" thickTop="1" x14ac:dyDescent="0.35">
      <c r="A37" s="430"/>
      <c r="B37" s="430"/>
      <c r="C37" s="429"/>
      <c r="D37" s="120"/>
      <c r="E37" s="234"/>
      <c r="F37" s="149"/>
      <c r="G37" s="302"/>
      <c r="H37" s="302"/>
      <c r="I37" s="302"/>
      <c r="J37" s="302"/>
      <c r="K37" s="302"/>
      <c r="L37" s="302"/>
      <c r="M37" s="171"/>
      <c r="N37" s="171"/>
      <c r="O37" s="171"/>
      <c r="P37" s="171"/>
      <c r="Q37" s="171"/>
      <c r="R37" s="305"/>
      <c r="S37" s="306"/>
      <c r="T37" s="423"/>
      <c r="U37" s="430"/>
      <c r="V37" s="475"/>
      <c r="W37" s="430"/>
      <c r="X37" s="430"/>
      <c r="Y37" s="430"/>
      <c r="Z37" s="430"/>
      <c r="AA37" s="430"/>
      <c r="AB37" s="430"/>
      <c r="AC37" s="430"/>
      <c r="AD37" s="430"/>
      <c r="AE37" s="430"/>
      <c r="AF37" s="298"/>
      <c r="AG37" s="298"/>
      <c r="AH37" s="97"/>
      <c r="AI37" s="97"/>
      <c r="AJ37" s="97"/>
      <c r="AK37" s="435"/>
      <c r="AL37" s="435"/>
      <c r="AM37" s="435"/>
      <c r="AN37" s="435"/>
      <c r="AO37" s="435"/>
      <c r="AP37" s="435"/>
      <c r="AQ37" s="435"/>
      <c r="AR37" s="435"/>
      <c r="AS37" s="435"/>
      <c r="AT37" s="435"/>
      <c r="AU37" s="435"/>
    </row>
    <row r="38" spans="1:47" ht="12" customHeight="1" x14ac:dyDescent="0.35">
      <c r="A38" s="430"/>
      <c r="B38" s="430"/>
      <c r="C38" s="475"/>
      <c r="D38" s="243"/>
      <c r="E38" s="244"/>
      <c r="F38" s="245"/>
      <c r="G38" s="246"/>
      <c r="H38" s="246"/>
      <c r="I38" s="246"/>
      <c r="J38" s="246"/>
      <c r="K38" s="246"/>
      <c r="L38" s="246"/>
      <c r="M38" s="247"/>
      <c r="N38" s="247"/>
      <c r="O38" s="247"/>
      <c r="P38" s="247"/>
      <c r="Q38" s="247"/>
      <c r="R38" s="248"/>
      <c r="S38" s="249"/>
      <c r="T38" s="476"/>
      <c r="U38" s="430"/>
      <c r="V38" s="430"/>
      <c r="W38" s="430"/>
      <c r="X38" s="430"/>
      <c r="Y38" s="430"/>
      <c r="Z38" s="430"/>
      <c r="AA38" s="430"/>
      <c r="AB38" s="430"/>
      <c r="AC38" s="430"/>
      <c r="AD38" s="430"/>
      <c r="AE38" s="430"/>
      <c r="AF38" s="298"/>
      <c r="AG38" s="298"/>
      <c r="AH38" s="97"/>
      <c r="AI38" s="97"/>
      <c r="AJ38" s="97"/>
      <c r="AK38" s="435"/>
      <c r="AL38" s="435"/>
      <c r="AM38" s="435"/>
      <c r="AN38" s="435"/>
      <c r="AO38" s="435"/>
      <c r="AP38" s="435"/>
      <c r="AQ38" s="435"/>
      <c r="AR38" s="435"/>
      <c r="AS38" s="435"/>
      <c r="AT38" s="435"/>
      <c r="AU38" s="435"/>
    </row>
    <row r="39" spans="1:47" ht="12" customHeight="1" thickBot="1" x14ac:dyDescent="0.4">
      <c r="A39" s="430"/>
      <c r="B39" s="430"/>
      <c r="C39" s="429"/>
      <c r="D39" s="120"/>
      <c r="E39" s="234"/>
      <c r="F39" s="235"/>
      <c r="G39" s="250"/>
      <c r="H39" s="250"/>
      <c r="I39" s="250"/>
      <c r="J39" s="250"/>
      <c r="K39" s="250"/>
      <c r="L39" s="250"/>
      <c r="M39" s="250"/>
      <c r="N39" s="250"/>
      <c r="O39" s="250"/>
      <c r="P39" s="250"/>
      <c r="Q39" s="250"/>
      <c r="R39" s="144"/>
      <c r="S39" s="474"/>
      <c r="T39" s="431"/>
      <c r="U39" s="430"/>
      <c r="V39" s="430"/>
      <c r="W39" s="430"/>
      <c r="X39" s="430"/>
      <c r="Y39" s="430"/>
      <c r="Z39" s="430"/>
      <c r="AA39" s="430"/>
      <c r="AB39" s="430"/>
      <c r="AC39" s="430"/>
      <c r="AD39" s="430"/>
      <c r="AE39" s="430"/>
      <c r="AF39" s="298"/>
      <c r="AG39" s="298"/>
      <c r="AH39" s="97"/>
      <c r="AI39" s="97"/>
      <c r="AJ39" s="97"/>
      <c r="AK39" s="435"/>
      <c r="AL39" s="435"/>
      <c r="AM39" s="435"/>
      <c r="AN39" s="435"/>
      <c r="AO39" s="435"/>
      <c r="AP39" s="435"/>
      <c r="AQ39" s="435"/>
      <c r="AR39" s="435"/>
      <c r="AS39" s="435"/>
      <c r="AT39" s="435"/>
      <c r="AU39" s="435"/>
    </row>
    <row r="40" spans="1:47" ht="7.5" customHeight="1" x14ac:dyDescent="0.35">
      <c r="A40" s="430"/>
      <c r="B40" s="430"/>
      <c r="C40" s="429"/>
      <c r="D40" s="120"/>
      <c r="E40" s="234"/>
      <c r="F40" s="1034"/>
      <c r="G40" s="1009"/>
      <c r="H40" s="1009"/>
      <c r="I40" s="1009"/>
      <c r="J40" s="1009"/>
      <c r="K40" s="1009"/>
      <c r="L40" s="1009"/>
      <c r="M40" s="1009"/>
      <c r="N40" s="1009"/>
      <c r="O40" s="1009"/>
      <c r="P40" s="1009"/>
      <c r="Q40" s="1009"/>
      <c r="R40" s="444"/>
      <c r="S40" s="444"/>
      <c r="T40" s="431"/>
      <c r="U40" s="430"/>
      <c r="V40" s="430"/>
      <c r="W40" s="430"/>
      <c r="X40" s="430"/>
      <c r="Y40" s="430"/>
      <c r="Z40" s="430"/>
      <c r="AA40" s="430"/>
      <c r="AB40" s="430"/>
      <c r="AC40" s="430"/>
      <c r="AD40" s="430"/>
      <c r="AE40" s="430"/>
      <c r="AF40" s="298"/>
      <c r="AG40" s="298"/>
      <c r="AH40" s="97"/>
      <c r="AI40" s="97"/>
      <c r="AJ40" s="97"/>
      <c r="AK40" s="435"/>
      <c r="AL40" s="435"/>
      <c r="AM40" s="435"/>
      <c r="AN40" s="435"/>
      <c r="AO40" s="435"/>
      <c r="AP40" s="435"/>
      <c r="AQ40" s="435"/>
      <c r="AR40" s="435"/>
      <c r="AS40" s="435"/>
      <c r="AT40" s="435"/>
      <c r="AU40" s="435"/>
    </row>
    <row r="41" spans="1:47" ht="37.5" customHeight="1" thickBot="1" x14ac:dyDescent="0.4">
      <c r="A41" s="430"/>
      <c r="B41" s="430"/>
      <c r="C41" s="429"/>
      <c r="D41" s="120"/>
      <c r="E41" s="234"/>
      <c r="F41" s="1035"/>
      <c r="G41" s="1010" t="s">
        <v>101</v>
      </c>
      <c r="H41" s="1010"/>
      <c r="I41" s="1010"/>
      <c r="J41" s="1010"/>
      <c r="K41" s="1010"/>
      <c r="L41" s="1010"/>
      <c r="M41" s="1011"/>
      <c r="N41" s="12" t="s">
        <v>102</v>
      </c>
      <c r="O41" s="12" t="s">
        <v>102</v>
      </c>
      <c r="P41" s="12" t="s">
        <v>102</v>
      </c>
      <c r="Q41" s="12" t="s">
        <v>102</v>
      </c>
      <c r="R41" s="7" t="s">
        <v>103</v>
      </c>
      <c r="S41" s="438"/>
      <c r="T41" s="431"/>
      <c r="U41" s="430"/>
      <c r="V41" s="430"/>
      <c r="W41" s="430"/>
      <c r="X41" s="430"/>
      <c r="Y41" s="430"/>
      <c r="Z41" s="430"/>
      <c r="AA41" s="430"/>
      <c r="AB41" s="430"/>
      <c r="AC41" s="430"/>
      <c r="AD41" s="430"/>
      <c r="AE41" s="430"/>
      <c r="AF41" s="298"/>
      <c r="AG41" s="298"/>
      <c r="AH41" s="97"/>
      <c r="AI41" s="97"/>
      <c r="AJ41" s="97"/>
      <c r="AK41" s="435"/>
      <c r="AL41" s="435"/>
      <c r="AM41" s="435"/>
      <c r="AN41" s="435"/>
      <c r="AO41" s="435"/>
      <c r="AP41" s="435"/>
      <c r="AQ41" s="435"/>
      <c r="AR41" s="435"/>
      <c r="AS41" s="435"/>
      <c r="AT41" s="435"/>
      <c r="AU41" s="435"/>
    </row>
    <row r="42" spans="1:47" ht="18" customHeight="1" thickBot="1" x14ac:dyDescent="0.4">
      <c r="A42" s="430"/>
      <c r="B42" s="430"/>
      <c r="C42" s="429"/>
      <c r="D42" s="1012" t="s">
        <v>141</v>
      </c>
      <c r="E42" s="1013"/>
      <c r="F42" s="236" t="s">
        <v>112</v>
      </c>
      <c r="G42" s="237" t="s">
        <v>113</v>
      </c>
      <c r="H42" s="237" t="s">
        <v>114</v>
      </c>
      <c r="I42" s="237" t="s">
        <v>115</v>
      </c>
      <c r="J42" s="237" t="s">
        <v>116</v>
      </c>
      <c r="K42" s="237" t="s">
        <v>117</v>
      </c>
      <c r="L42" s="237" t="s">
        <v>118</v>
      </c>
      <c r="M42" s="237" t="s">
        <v>119</v>
      </c>
      <c r="N42" s="238" t="s">
        <v>120</v>
      </c>
      <c r="O42" s="238" t="s">
        <v>121</v>
      </c>
      <c r="P42" s="238" t="s">
        <v>122</v>
      </c>
      <c r="Q42" s="238" t="s">
        <v>123</v>
      </c>
      <c r="R42" s="239" t="s">
        <v>124</v>
      </c>
      <c r="S42" s="240" t="s">
        <v>125</v>
      </c>
      <c r="T42" s="431"/>
      <c r="U42" s="430"/>
      <c r="V42" s="430"/>
      <c r="W42" s="430"/>
      <c r="X42" s="430"/>
      <c r="Y42" s="430"/>
      <c r="Z42" s="430"/>
      <c r="AA42" s="430"/>
      <c r="AB42" s="430"/>
      <c r="AC42" s="430"/>
      <c r="AD42" s="430"/>
      <c r="AE42" s="430"/>
      <c r="AF42" s="298"/>
      <c r="AG42" s="298"/>
      <c r="AH42" s="97"/>
      <c r="AI42" s="97"/>
      <c r="AJ42" s="97"/>
      <c r="AK42" s="343" t="s">
        <v>112</v>
      </c>
      <c r="AL42" s="343" t="s">
        <v>126</v>
      </c>
      <c r="AM42" s="344" t="s">
        <v>105</v>
      </c>
      <c r="AN42" s="343" t="s">
        <v>127</v>
      </c>
      <c r="AO42" s="343" t="s">
        <v>128</v>
      </c>
      <c r="AP42" s="695"/>
      <c r="AQ42" s="695"/>
      <c r="AR42" s="695"/>
      <c r="AS42" s="695"/>
      <c r="AT42" s="695"/>
      <c r="AU42" s="695"/>
    </row>
    <row r="43" spans="1:47" ht="18" customHeight="1" x14ac:dyDescent="0.35">
      <c r="A43" s="430"/>
      <c r="B43" s="430"/>
      <c r="C43" s="429"/>
      <c r="D43" s="1068" t="s">
        <v>546</v>
      </c>
      <c r="E43" s="1069"/>
      <c r="F43" s="477" t="s">
        <v>142</v>
      </c>
      <c r="G43" s="230"/>
      <c r="H43" s="230"/>
      <c r="I43" s="230"/>
      <c r="J43" s="230"/>
      <c r="K43" s="230"/>
      <c r="L43" s="230"/>
      <c r="M43" s="230"/>
      <c r="N43" s="230"/>
      <c r="O43" s="230"/>
      <c r="P43" s="230"/>
      <c r="Q43" s="230"/>
      <c r="R43" s="231" t="s">
        <v>143</v>
      </c>
      <c r="S43" s="478">
        <f>SUM(G43:Q43)</f>
        <v>0</v>
      </c>
      <c r="T43" s="431"/>
      <c r="U43" s="430"/>
      <c r="V43" s="430"/>
      <c r="W43" s="430"/>
      <c r="X43" s="430"/>
      <c r="Y43" s="430"/>
      <c r="Z43" s="430"/>
      <c r="AA43" s="430"/>
      <c r="AB43" s="430"/>
      <c r="AC43" s="430"/>
      <c r="AD43" s="430"/>
      <c r="AE43" s="430"/>
      <c r="AF43" s="430"/>
      <c r="AG43" s="430"/>
      <c r="AH43" s="97"/>
      <c r="AI43" s="97"/>
      <c r="AJ43" s="97"/>
      <c r="AK43" s="696" t="str">
        <f>Single_Material_Loads_or_SSM_Accepted[[#This Row],[Material Type]]</f>
        <v>Asphalt, Brick, and Concrete</v>
      </c>
      <c r="AL43" s="697" t="s">
        <v>132</v>
      </c>
      <c r="AM43" s="698">
        <f>Single_Material_Loads_or_SSM_Accepted[[#This Row],[TOTAL]]</f>
        <v>0</v>
      </c>
      <c r="AN43" s="697" t="s">
        <v>133</v>
      </c>
      <c r="AO43" s="699" t="str">
        <f>_xlfn.CONCAT(AK43:AN43)</f>
        <v>Asphalt, Brick, and Concrete [0]</v>
      </c>
      <c r="AP43" s="695"/>
      <c r="AQ43" s="695"/>
      <c r="AR43" s="695"/>
      <c r="AS43" s="695"/>
      <c r="AT43" s="695"/>
      <c r="AU43" s="695"/>
    </row>
    <row r="44" spans="1:47" ht="19.5" customHeight="1" x14ac:dyDescent="0.35">
      <c r="A44" s="430"/>
      <c r="B44" s="430"/>
      <c r="C44" s="429"/>
      <c r="D44" s="1068"/>
      <c r="E44" s="1069"/>
      <c r="F44" s="479" t="s">
        <v>144</v>
      </c>
      <c r="G44" s="161"/>
      <c r="H44" s="161"/>
      <c r="I44" s="161"/>
      <c r="J44" s="161"/>
      <c r="K44" s="161"/>
      <c r="L44" s="161"/>
      <c r="M44" s="161"/>
      <c r="N44" s="161"/>
      <c r="O44" s="161"/>
      <c r="P44" s="161"/>
      <c r="Q44" s="161"/>
      <c r="R44" s="23" t="s">
        <v>143</v>
      </c>
      <c r="S44" s="480">
        <f t="shared" si="0"/>
        <v>0</v>
      </c>
      <c r="T44" s="431"/>
      <c r="U44" s="430"/>
      <c r="V44" s="430"/>
      <c r="W44" s="430"/>
      <c r="X44" s="430"/>
      <c r="Y44" s="430"/>
      <c r="Z44" s="430"/>
      <c r="AA44" s="430"/>
      <c r="AB44" s="430"/>
      <c r="AC44" s="430"/>
      <c r="AD44" s="430"/>
      <c r="AE44" s="430"/>
      <c r="AF44" s="430"/>
      <c r="AG44" s="430"/>
      <c r="AH44" s="423"/>
      <c r="AI44" s="423"/>
      <c r="AJ44" s="423"/>
      <c r="AK44" s="696" t="str">
        <f>Single_Material_Loads_or_SSM_Accepted[[#This Row],[Material Type]]</f>
        <v>Asphalt Shingles</v>
      </c>
      <c r="AL44" s="697" t="s">
        <v>132</v>
      </c>
      <c r="AM44" s="698">
        <f>Single_Material_Loads_or_SSM_Accepted[[#This Row],[TOTAL]]</f>
        <v>0</v>
      </c>
      <c r="AN44" s="697" t="s">
        <v>133</v>
      </c>
      <c r="AO44" s="700" t="str">
        <f>_xlfn.CONCAT(AK44:AN44)</f>
        <v>Asphalt Shingles [0]</v>
      </c>
      <c r="AP44" s="695"/>
      <c r="AQ44" s="695"/>
      <c r="AR44" s="695"/>
      <c r="AS44" s="695"/>
      <c r="AT44" s="695"/>
      <c r="AU44" s="695"/>
    </row>
    <row r="45" spans="1:47" ht="18" customHeight="1" x14ac:dyDescent="0.35">
      <c r="A45" s="430"/>
      <c r="B45" s="430"/>
      <c r="C45" s="429"/>
      <c r="D45" s="1068"/>
      <c r="E45" s="1069"/>
      <c r="F45" s="553" t="s">
        <v>530</v>
      </c>
      <c r="G45" s="161"/>
      <c r="H45" s="161"/>
      <c r="I45" s="161"/>
      <c r="J45" s="161"/>
      <c r="K45" s="161"/>
      <c r="L45" s="161"/>
      <c r="M45" s="161"/>
      <c r="N45" s="161"/>
      <c r="O45" s="161"/>
      <c r="P45" s="161"/>
      <c r="Q45" s="161"/>
      <c r="R45" s="23" t="s">
        <v>143</v>
      </c>
      <c r="S45" s="480">
        <f t="shared" si="0"/>
        <v>0</v>
      </c>
      <c r="T45" s="431"/>
      <c r="U45" s="430"/>
      <c r="V45" s="430"/>
      <c r="W45" s="430"/>
      <c r="X45" s="430"/>
      <c r="Y45" s="430"/>
      <c r="Z45" s="430"/>
      <c r="AA45" s="430"/>
      <c r="AB45" s="430"/>
      <c r="AC45" s="430"/>
      <c r="AD45" s="430"/>
      <c r="AE45" s="430"/>
      <c r="AF45" s="430"/>
      <c r="AG45" s="430"/>
      <c r="AH45" s="423"/>
      <c r="AI45" s="423"/>
      <c r="AJ45" s="423"/>
      <c r="AK45" s="696" t="str">
        <f>Single_Material_Loads_or_SSM_Accepted[[#This Row],[Material Type]]</f>
        <v>Clean Gypsum Wallboard/Drywall</v>
      </c>
      <c r="AL45" s="697" t="s">
        <v>132</v>
      </c>
      <c r="AM45" s="698">
        <f>Single_Material_Loads_or_SSM_Accepted[[#This Row],[TOTAL]]</f>
        <v>0</v>
      </c>
      <c r="AN45" s="697" t="s">
        <v>133</v>
      </c>
      <c r="AO45" s="700" t="str">
        <f t="shared" ref="AO45:AO53" si="4">_xlfn.CONCAT(AK45:AN45)</f>
        <v>Clean Gypsum Wallboard/Drywall [0]</v>
      </c>
      <c r="AP45" s="695"/>
      <c r="AQ45" s="695"/>
      <c r="AR45" s="695"/>
      <c r="AS45" s="695"/>
      <c r="AT45" s="695"/>
      <c r="AU45" s="695"/>
    </row>
    <row r="46" spans="1:47" ht="18" customHeight="1" x14ac:dyDescent="0.35">
      <c r="A46" s="430"/>
      <c r="B46" s="430"/>
      <c r="C46" s="429"/>
      <c r="D46" s="1068"/>
      <c r="E46" s="1069"/>
      <c r="F46" s="553" t="s">
        <v>533</v>
      </c>
      <c r="G46" s="161"/>
      <c r="H46" s="161"/>
      <c r="I46" s="161"/>
      <c r="J46" s="161"/>
      <c r="K46" s="161"/>
      <c r="L46" s="161"/>
      <c r="M46" s="161"/>
      <c r="N46" s="161"/>
      <c r="O46" s="161"/>
      <c r="P46" s="161"/>
      <c r="Q46" s="161"/>
      <c r="R46" s="23" t="s">
        <v>143</v>
      </c>
      <c r="S46" s="480">
        <f>SUM(G46:Q46)</f>
        <v>0</v>
      </c>
      <c r="T46" s="431"/>
      <c r="U46" s="430"/>
      <c r="V46" s="430"/>
      <c r="W46" s="430"/>
      <c r="X46" s="430"/>
      <c r="Y46" s="430"/>
      <c r="Z46" s="430"/>
      <c r="AA46" s="430"/>
      <c r="AB46" s="430"/>
      <c r="AC46" s="430"/>
      <c r="AD46" s="430"/>
      <c r="AE46" s="430"/>
      <c r="AF46" s="430"/>
      <c r="AG46" s="430"/>
      <c r="AH46" s="423"/>
      <c r="AI46" s="423"/>
      <c r="AJ46" s="423"/>
      <c r="AK46" s="696" t="str">
        <f>Single_Material_Loads_or_SSM_Accepted[[#This Row],[Material Type]]</f>
        <v>Coated Gypsum Wallboard/Drywall</v>
      </c>
      <c r="AL46" s="697" t="s">
        <v>132</v>
      </c>
      <c r="AM46" s="698">
        <f>Single_Material_Loads_or_SSM_Accepted[[#This Row],[TOTAL]]</f>
        <v>0</v>
      </c>
      <c r="AN46" s="697" t="s">
        <v>133</v>
      </c>
      <c r="AO46" s="700" t="str">
        <f t="shared" si="4"/>
        <v>Coated Gypsum Wallboard/Drywall [0]</v>
      </c>
      <c r="AP46" s="695"/>
      <c r="AQ46" s="695"/>
      <c r="AR46" s="695"/>
      <c r="AS46" s="695"/>
      <c r="AT46" s="695"/>
      <c r="AU46" s="695"/>
    </row>
    <row r="47" spans="1:47" ht="18" customHeight="1" x14ac:dyDescent="0.35">
      <c r="A47" s="430"/>
      <c r="B47" s="430"/>
      <c r="C47" s="429"/>
      <c r="D47" s="1068"/>
      <c r="E47" s="1069"/>
      <c r="F47" s="553" t="s">
        <v>532</v>
      </c>
      <c r="G47" s="161"/>
      <c r="H47" s="161"/>
      <c r="I47" s="161"/>
      <c r="J47" s="161"/>
      <c r="K47" s="161"/>
      <c r="L47" s="161"/>
      <c r="M47" s="161"/>
      <c r="N47" s="161"/>
      <c r="O47" s="161"/>
      <c r="P47" s="161"/>
      <c r="Q47" s="161"/>
      <c r="R47" s="23" t="s">
        <v>143</v>
      </c>
      <c r="S47" s="480">
        <f>SUM(G47:Q47)</f>
        <v>0</v>
      </c>
      <c r="T47" s="431"/>
      <c r="U47" s="430"/>
      <c r="V47" s="430"/>
      <c r="W47" s="430"/>
      <c r="X47" s="430"/>
      <c r="Y47" s="430"/>
      <c r="Z47" s="430"/>
      <c r="AA47" s="430"/>
      <c r="AB47" s="430"/>
      <c r="AC47" s="430"/>
      <c r="AD47" s="430"/>
      <c r="AE47" s="430"/>
      <c r="AF47" s="430"/>
      <c r="AG47" s="430"/>
      <c r="AH47" s="423"/>
      <c r="AI47" s="423"/>
      <c r="AJ47" s="423"/>
      <c r="AK47" s="696" t="str">
        <f>Single_Material_Loads_or_SSM_Accepted[[#This Row],[Material Type]]</f>
        <v>Concrete</v>
      </c>
      <c r="AL47" s="697" t="s">
        <v>132</v>
      </c>
      <c r="AM47" s="698">
        <f>Single_Material_Loads_or_SSM_Accepted[[#This Row],[TOTAL]]</f>
        <v>0</v>
      </c>
      <c r="AN47" s="697" t="s">
        <v>133</v>
      </c>
      <c r="AO47" s="700" t="str">
        <f t="shared" si="4"/>
        <v>Concrete [0]</v>
      </c>
      <c r="AP47" s="695"/>
      <c r="AQ47" s="695"/>
      <c r="AR47" s="695"/>
      <c r="AS47" s="695"/>
      <c r="AT47" s="695"/>
      <c r="AU47" s="695"/>
    </row>
    <row r="48" spans="1:47" ht="18" customHeight="1" x14ac:dyDescent="0.35">
      <c r="A48" s="430"/>
      <c r="B48" s="430"/>
      <c r="C48" s="429"/>
      <c r="D48" s="1068"/>
      <c r="E48" s="1069"/>
      <c r="F48" s="479" t="s">
        <v>146</v>
      </c>
      <c r="G48" s="161"/>
      <c r="H48" s="161"/>
      <c r="I48" s="161"/>
      <c r="J48" s="161"/>
      <c r="K48" s="161"/>
      <c r="L48" s="161"/>
      <c r="M48" s="161"/>
      <c r="N48" s="161"/>
      <c r="O48" s="161"/>
      <c r="P48" s="161"/>
      <c r="Q48" s="161"/>
      <c r="R48" s="23" t="s">
        <v>143</v>
      </c>
      <c r="S48" s="480">
        <f t="shared" si="0"/>
        <v>0</v>
      </c>
      <c r="T48" s="431"/>
      <c r="U48" s="430"/>
      <c r="V48" s="430"/>
      <c r="W48" s="430"/>
      <c r="X48" s="430"/>
      <c r="Y48" s="430"/>
      <c r="Z48" s="430"/>
      <c r="AA48" s="430"/>
      <c r="AB48" s="430"/>
      <c r="AC48" s="430"/>
      <c r="AD48" s="430"/>
      <c r="AE48" s="430"/>
      <c r="AF48" s="430"/>
      <c r="AG48" s="430"/>
      <c r="AH48" s="423"/>
      <c r="AI48" s="423"/>
      <c r="AJ48" s="423"/>
      <c r="AK48" s="696" t="str">
        <f>Single_Material_Loads_or_SSM_Accepted[[#This Row],[Material Type]]</f>
        <v>Electronics/Computers/CRTs</v>
      </c>
      <c r="AL48" s="697" t="s">
        <v>132</v>
      </c>
      <c r="AM48" s="698">
        <f>Single_Material_Loads_or_SSM_Accepted[[#This Row],[TOTAL]]</f>
        <v>0</v>
      </c>
      <c r="AN48" s="697" t="s">
        <v>133</v>
      </c>
      <c r="AO48" s="700" t="str">
        <f t="shared" si="4"/>
        <v>Electronics/Computers/CRTs [0]</v>
      </c>
      <c r="AP48" s="695"/>
      <c r="AQ48" s="695"/>
      <c r="AR48" s="695"/>
      <c r="AS48" s="695"/>
      <c r="AT48" s="695"/>
      <c r="AU48" s="695"/>
    </row>
    <row r="49" spans="1:47" ht="18" customHeight="1" x14ac:dyDescent="0.35">
      <c r="A49" s="430"/>
      <c r="B49" s="430"/>
      <c r="C49" s="429"/>
      <c r="D49" s="1068"/>
      <c r="E49" s="1069"/>
      <c r="F49" s="479" t="s">
        <v>147</v>
      </c>
      <c r="G49" s="161"/>
      <c r="H49" s="161"/>
      <c r="I49" s="161"/>
      <c r="J49" s="161"/>
      <c r="K49" s="161"/>
      <c r="L49" s="161"/>
      <c r="M49" s="161"/>
      <c r="N49" s="161"/>
      <c r="O49" s="161"/>
      <c r="P49" s="161"/>
      <c r="Q49" s="161"/>
      <c r="R49" s="23" t="s">
        <v>143</v>
      </c>
      <c r="S49" s="480">
        <f t="shared" si="0"/>
        <v>0</v>
      </c>
      <c r="T49" s="431"/>
      <c r="U49" s="430"/>
      <c r="V49" s="430"/>
      <c r="W49" s="430"/>
      <c r="X49" s="430"/>
      <c r="Y49" s="430"/>
      <c r="Z49" s="430"/>
      <c r="AA49" s="430"/>
      <c r="AB49" s="430"/>
      <c r="AC49" s="430"/>
      <c r="AD49" s="430"/>
      <c r="AE49" s="430"/>
      <c r="AF49" s="430"/>
      <c r="AG49" s="430"/>
      <c r="AH49" s="423"/>
      <c r="AI49" s="423"/>
      <c r="AJ49" s="423"/>
      <c r="AK49" s="696" t="str">
        <f>Single_Material_Loads_or_SSM_Accepted[[#This Row],[Material Type]]</f>
        <v>Mattresses</v>
      </c>
      <c r="AL49" s="697" t="s">
        <v>132</v>
      </c>
      <c r="AM49" s="698">
        <f>Single_Material_Loads_or_SSM_Accepted[[#This Row],[TOTAL]]</f>
        <v>0</v>
      </c>
      <c r="AN49" s="697" t="s">
        <v>133</v>
      </c>
      <c r="AO49" s="700" t="str">
        <f t="shared" si="4"/>
        <v>Mattresses [0]</v>
      </c>
      <c r="AP49" s="695"/>
      <c r="AQ49" s="695"/>
      <c r="AR49" s="695"/>
      <c r="AS49" s="695"/>
      <c r="AT49" s="695"/>
      <c r="AU49" s="695"/>
    </row>
    <row r="50" spans="1:47" ht="18" customHeight="1" x14ac:dyDescent="0.35">
      <c r="A50" s="430"/>
      <c r="B50" s="430"/>
      <c r="C50" s="429"/>
      <c r="D50" s="1068"/>
      <c r="E50" s="1069"/>
      <c r="F50" s="479" t="s">
        <v>148</v>
      </c>
      <c r="G50" s="161"/>
      <c r="H50" s="161"/>
      <c r="I50" s="161"/>
      <c r="J50" s="161"/>
      <c r="K50" s="161"/>
      <c r="L50" s="161"/>
      <c r="M50" s="161"/>
      <c r="N50" s="161"/>
      <c r="O50" s="161"/>
      <c r="P50" s="161"/>
      <c r="Q50" s="161"/>
      <c r="R50" s="23" t="s">
        <v>143</v>
      </c>
      <c r="S50" s="480">
        <f t="shared" si="0"/>
        <v>0</v>
      </c>
      <c r="T50" s="431"/>
      <c r="U50" s="430"/>
      <c r="V50" s="430"/>
      <c r="W50" s="430"/>
      <c r="X50" s="430"/>
      <c r="Y50" s="430"/>
      <c r="Z50" s="430"/>
      <c r="AA50" s="430"/>
      <c r="AB50" s="430"/>
      <c r="AC50" s="430"/>
      <c r="AD50" s="430"/>
      <c r="AE50" s="430"/>
      <c r="AF50" s="430"/>
      <c r="AG50" s="430"/>
      <c r="AH50" s="423"/>
      <c r="AI50" s="423"/>
      <c r="AJ50" s="423"/>
      <c r="AK50" s="696" t="str">
        <f>Single_Material_Loads_or_SSM_Accepted[[#This Row],[Material Type]]</f>
        <v>Metal</v>
      </c>
      <c r="AL50" s="697" t="s">
        <v>132</v>
      </c>
      <c r="AM50" s="698">
        <f>Single_Material_Loads_or_SSM_Accepted[[#This Row],[TOTAL]]</f>
        <v>0</v>
      </c>
      <c r="AN50" s="697" t="s">
        <v>133</v>
      </c>
      <c r="AO50" s="700" t="str">
        <f t="shared" si="4"/>
        <v>Metal [0]</v>
      </c>
      <c r="AP50" s="695"/>
      <c r="AQ50" s="695"/>
      <c r="AR50" s="695"/>
      <c r="AS50" s="695"/>
      <c r="AT50" s="695"/>
      <c r="AU50" s="695"/>
    </row>
    <row r="51" spans="1:47" ht="18" customHeight="1" x14ac:dyDescent="0.35">
      <c r="A51" s="430"/>
      <c r="B51" s="430"/>
      <c r="C51" s="429"/>
      <c r="D51" s="1068"/>
      <c r="E51" s="1069"/>
      <c r="F51" s="479" t="s">
        <v>149</v>
      </c>
      <c r="G51" s="161"/>
      <c r="H51" s="161"/>
      <c r="I51" s="161"/>
      <c r="J51" s="161"/>
      <c r="K51" s="161"/>
      <c r="L51" s="161"/>
      <c r="M51" s="161"/>
      <c r="N51" s="161"/>
      <c r="O51" s="161"/>
      <c r="P51" s="161"/>
      <c r="Q51" s="161"/>
      <c r="R51" s="23" t="s">
        <v>143</v>
      </c>
      <c r="S51" s="480">
        <f t="shared" si="0"/>
        <v>0</v>
      </c>
      <c r="T51" s="431"/>
      <c r="U51" s="430"/>
      <c r="V51" s="430"/>
      <c r="W51" s="430"/>
      <c r="X51" s="430"/>
      <c r="Y51" s="430"/>
      <c r="Z51" s="430"/>
      <c r="AA51" s="430"/>
      <c r="AB51" s="430"/>
      <c r="AC51" s="430"/>
      <c r="AD51" s="430"/>
      <c r="AE51" s="430"/>
      <c r="AF51" s="430"/>
      <c r="AG51" s="430"/>
      <c r="AH51" s="423"/>
      <c r="AI51" s="423"/>
      <c r="AJ51" s="423"/>
      <c r="AK51" s="696" t="str">
        <f>Single_Material_Loads_or_SSM_Accepted[[#This Row],[Material Type]]</f>
        <v>OCC Cardboard</v>
      </c>
      <c r="AL51" s="697" t="s">
        <v>132</v>
      </c>
      <c r="AM51" s="698">
        <f>Single_Material_Loads_or_SSM_Accepted[[#This Row],[TOTAL]]</f>
        <v>0</v>
      </c>
      <c r="AN51" s="697" t="s">
        <v>133</v>
      </c>
      <c r="AO51" s="700" t="str">
        <f t="shared" si="4"/>
        <v>OCC Cardboard [0]</v>
      </c>
      <c r="AP51" s="695"/>
      <c r="AQ51" s="695"/>
      <c r="AR51" s="695"/>
      <c r="AS51" s="695"/>
      <c r="AT51" s="695"/>
      <c r="AU51" s="695"/>
    </row>
    <row r="52" spans="1:47" ht="18" customHeight="1" x14ac:dyDescent="0.35">
      <c r="A52" s="430"/>
      <c r="B52" s="430"/>
      <c r="C52" s="429"/>
      <c r="D52" s="1068"/>
      <c r="E52" s="1069"/>
      <c r="F52" s="424" t="s">
        <v>150</v>
      </c>
      <c r="G52" s="161"/>
      <c r="H52" s="161"/>
      <c r="I52" s="161"/>
      <c r="J52" s="161"/>
      <c r="K52" s="161"/>
      <c r="L52" s="161"/>
      <c r="M52" s="161"/>
      <c r="N52" s="161"/>
      <c r="O52" s="161"/>
      <c r="P52" s="161"/>
      <c r="Q52" s="161"/>
      <c r="R52" s="23" t="s">
        <v>143</v>
      </c>
      <c r="S52" s="480">
        <f>SUM(G52:Q52)</f>
        <v>0</v>
      </c>
      <c r="T52" s="431"/>
      <c r="U52" s="430"/>
      <c r="V52" s="430"/>
      <c r="W52" s="430"/>
      <c r="X52" s="430"/>
      <c r="Y52" s="430"/>
      <c r="Z52" s="430"/>
      <c r="AA52" s="430"/>
      <c r="AB52" s="430"/>
      <c r="AC52" s="430"/>
      <c r="AD52" s="430"/>
      <c r="AE52" s="430"/>
      <c r="AF52" s="430"/>
      <c r="AG52" s="430"/>
      <c r="AH52" s="423"/>
      <c r="AI52" s="423"/>
      <c r="AJ52" s="423"/>
      <c r="AK52" s="696" t="str">
        <f>Single_Material_Loads_or_SSM_Accepted[[#This Row],[Material Type]]</f>
        <v>Plastic/Vinyl</v>
      </c>
      <c r="AL52" s="697" t="s">
        <v>132</v>
      </c>
      <c r="AM52" s="698">
        <f>Single_Material_Loads_or_SSM_Accepted[[#This Row],[TOTAL]]</f>
        <v>0</v>
      </c>
      <c r="AN52" s="697" t="s">
        <v>133</v>
      </c>
      <c r="AO52" s="700" t="str">
        <f t="shared" si="4"/>
        <v>Plastic/Vinyl [0]</v>
      </c>
      <c r="AP52" s="695"/>
      <c r="AQ52" s="695"/>
      <c r="AR52" s="695"/>
      <c r="AS52" s="695"/>
      <c r="AT52" s="695"/>
      <c r="AU52" s="695"/>
    </row>
    <row r="53" spans="1:47" ht="18" customHeight="1" thickBot="1" x14ac:dyDescent="0.4">
      <c r="A53" s="430"/>
      <c r="B53" s="430"/>
      <c r="C53" s="429"/>
      <c r="D53" s="1068"/>
      <c r="E53" s="1069"/>
      <c r="F53" s="554" t="s">
        <v>256</v>
      </c>
      <c r="G53" s="161"/>
      <c r="H53" s="161"/>
      <c r="I53" s="161"/>
      <c r="J53" s="161"/>
      <c r="K53" s="161"/>
      <c r="L53" s="161"/>
      <c r="M53" s="161"/>
      <c r="N53" s="161"/>
      <c r="O53" s="161"/>
      <c r="P53" s="161"/>
      <c r="Q53" s="161"/>
      <c r="R53" s="23" t="s">
        <v>143</v>
      </c>
      <c r="S53" s="480">
        <f t="shared" si="0"/>
        <v>0</v>
      </c>
      <c r="T53" s="431"/>
      <c r="U53" s="430"/>
      <c r="V53" s="430"/>
      <c r="W53" s="430"/>
      <c r="X53" s="430"/>
      <c r="Y53" s="430"/>
      <c r="Z53" s="430"/>
      <c r="AA53" s="430"/>
      <c r="AB53" s="430"/>
      <c r="AC53" s="430"/>
      <c r="AD53" s="430"/>
      <c r="AE53" s="430"/>
      <c r="AF53" s="430"/>
      <c r="AG53" s="430"/>
      <c r="AH53" s="423"/>
      <c r="AI53" s="423"/>
      <c r="AJ53" s="423"/>
      <c r="AK53" s="696" t="str">
        <f>Single_Material_Loads_or_SSM_Accepted[[#This Row],[Material Type]]</f>
        <v>Tires</v>
      </c>
      <c r="AL53" s="697" t="s">
        <v>132</v>
      </c>
      <c r="AM53" s="698">
        <f>Single_Material_Loads_or_SSM_Accepted[[#This Row],[TOTAL]]</f>
        <v>0</v>
      </c>
      <c r="AN53" s="697" t="s">
        <v>133</v>
      </c>
      <c r="AO53" s="700" t="str">
        <f t="shared" si="4"/>
        <v>Tires [0]</v>
      </c>
      <c r="AP53" s="695"/>
      <c r="AQ53" s="701" t="s">
        <v>112</v>
      </c>
      <c r="AR53" s="343" t="s">
        <v>126</v>
      </c>
      <c r="AS53" s="344" t="s">
        <v>105</v>
      </c>
      <c r="AT53" s="343" t="s">
        <v>127</v>
      </c>
      <c r="AU53" s="702" t="s">
        <v>128</v>
      </c>
    </row>
    <row r="54" spans="1:47" ht="18" customHeight="1" thickTop="1" x14ac:dyDescent="0.35">
      <c r="A54" s="430"/>
      <c r="B54" s="430"/>
      <c r="C54" s="429"/>
      <c r="D54" s="226"/>
      <c r="E54" s="991" t="s">
        <v>138</v>
      </c>
      <c r="F54" s="223"/>
      <c r="G54" s="221"/>
      <c r="H54" s="161"/>
      <c r="I54" s="161"/>
      <c r="J54" s="161"/>
      <c r="K54" s="161"/>
      <c r="L54" s="161"/>
      <c r="M54" s="161"/>
      <c r="N54" s="161"/>
      <c r="O54" s="161"/>
      <c r="P54" s="161"/>
      <c r="Q54" s="161"/>
      <c r="R54" s="23" t="s">
        <v>143</v>
      </c>
      <c r="S54" s="480">
        <f t="shared" si="0"/>
        <v>0</v>
      </c>
      <c r="T54" s="431"/>
      <c r="U54" s="430"/>
      <c r="V54" s="430"/>
      <c r="W54" s="430"/>
      <c r="X54" s="430"/>
      <c r="Y54" s="430"/>
      <c r="Z54" s="430"/>
      <c r="AA54" s="430"/>
      <c r="AB54" s="430"/>
      <c r="AC54" s="430"/>
      <c r="AD54" s="430"/>
      <c r="AE54" s="430"/>
      <c r="AF54" s="430"/>
      <c r="AG54" s="430"/>
      <c r="AH54" s="423"/>
      <c r="AI54" s="423"/>
      <c r="AJ54" s="423"/>
      <c r="AK54" s="695"/>
      <c r="AL54" s="695"/>
      <c r="AM54" s="695"/>
      <c r="AN54" s="695"/>
      <c r="AO54" s="695"/>
      <c r="AP54" s="695"/>
      <c r="AQ54" s="703">
        <f>Single_Material_Loads_or_SSM_Accepted[[#This Row],[Material Type]]</f>
        <v>0</v>
      </c>
      <c r="AR54" s="697" t="s">
        <v>132</v>
      </c>
      <c r="AS54" s="704">
        <f>Single_Material_Loads_or_SSM_Accepted[[#This Row],[TOTAL]]</f>
        <v>0</v>
      </c>
      <c r="AT54" s="697" t="s">
        <v>133</v>
      </c>
      <c r="AU54" s="705" t="str">
        <f>_xlfn.CONCAT(AQ54:AT54)</f>
        <v>0 [0]</v>
      </c>
    </row>
    <row r="55" spans="1:47" ht="18" customHeight="1" x14ac:dyDescent="0.35">
      <c r="A55" s="430"/>
      <c r="B55" s="430"/>
      <c r="C55" s="429"/>
      <c r="D55" s="226"/>
      <c r="E55" s="992"/>
      <c r="F55" s="224"/>
      <c r="G55" s="221"/>
      <c r="H55" s="161"/>
      <c r="I55" s="161"/>
      <c r="J55" s="161"/>
      <c r="K55" s="161"/>
      <c r="L55" s="161"/>
      <c r="M55" s="161"/>
      <c r="N55" s="161"/>
      <c r="O55" s="161"/>
      <c r="P55" s="161"/>
      <c r="Q55" s="161"/>
      <c r="R55" s="23" t="s">
        <v>143</v>
      </c>
      <c r="S55" s="480">
        <f t="shared" si="0"/>
        <v>0</v>
      </c>
      <c r="T55" s="431"/>
      <c r="U55" s="430"/>
      <c r="V55" s="430"/>
      <c r="W55" s="430"/>
      <c r="X55" s="430"/>
      <c r="Y55" s="430"/>
      <c r="Z55" s="430"/>
      <c r="AA55" s="430"/>
      <c r="AB55" s="430"/>
      <c r="AC55" s="430"/>
      <c r="AD55" s="430"/>
      <c r="AE55" s="430"/>
      <c r="AF55" s="430"/>
      <c r="AG55" s="430"/>
      <c r="AH55" s="423"/>
      <c r="AI55" s="423"/>
      <c r="AJ55" s="423"/>
      <c r="AK55" s="695"/>
      <c r="AL55" s="695"/>
      <c r="AM55" s="695"/>
      <c r="AN55" s="695"/>
      <c r="AO55" s="695"/>
      <c r="AP55" s="695"/>
      <c r="AQ55" s="703">
        <f>Single_Material_Loads_or_SSM_Accepted[[#This Row],[Material Type]]</f>
        <v>0</v>
      </c>
      <c r="AR55" s="697" t="s">
        <v>132</v>
      </c>
      <c r="AS55" s="704">
        <f>Single_Material_Loads_or_SSM_Accepted[[#This Row],[TOTAL]]</f>
        <v>0</v>
      </c>
      <c r="AT55" s="697" t="s">
        <v>133</v>
      </c>
      <c r="AU55" s="705" t="str">
        <f t="shared" ref="AU55:AU63" si="5">_xlfn.CONCAT(AQ55:AT55)</f>
        <v>0 [0]</v>
      </c>
    </row>
    <row r="56" spans="1:47" ht="18" customHeight="1" x14ac:dyDescent="0.35">
      <c r="A56" s="430"/>
      <c r="B56" s="430"/>
      <c r="C56" s="429"/>
      <c r="D56" s="226"/>
      <c r="E56" s="992"/>
      <c r="F56" s="224"/>
      <c r="G56" s="221"/>
      <c r="H56" s="161"/>
      <c r="I56" s="161"/>
      <c r="J56" s="161"/>
      <c r="K56" s="161"/>
      <c r="L56" s="161"/>
      <c r="M56" s="161"/>
      <c r="N56" s="161"/>
      <c r="O56" s="161"/>
      <c r="P56" s="161"/>
      <c r="Q56" s="161"/>
      <c r="R56" s="23" t="s">
        <v>143</v>
      </c>
      <c r="S56" s="480">
        <f>SUM(G56:Q56)</f>
        <v>0</v>
      </c>
      <c r="T56" s="431"/>
      <c r="U56" s="430"/>
      <c r="V56" s="430"/>
      <c r="W56" s="430"/>
      <c r="X56" s="430"/>
      <c r="Y56" s="430"/>
      <c r="Z56" s="430"/>
      <c r="AA56" s="430"/>
      <c r="AB56" s="430"/>
      <c r="AC56" s="430"/>
      <c r="AD56" s="430"/>
      <c r="AE56" s="430"/>
      <c r="AF56" s="430"/>
      <c r="AG56" s="430"/>
      <c r="AH56" s="423"/>
      <c r="AI56" s="423"/>
      <c r="AJ56" s="423"/>
      <c r="AK56" s="695"/>
      <c r="AL56" s="695"/>
      <c r="AM56" s="695"/>
      <c r="AN56" s="695"/>
      <c r="AO56" s="695"/>
      <c r="AP56" s="695"/>
      <c r="AQ56" s="703">
        <f>Single_Material_Loads_or_SSM_Accepted[[#This Row],[Material Type]]</f>
        <v>0</v>
      </c>
      <c r="AR56" s="697" t="s">
        <v>132</v>
      </c>
      <c r="AS56" s="704">
        <f>Single_Material_Loads_or_SSM_Accepted[[#This Row],[TOTAL]]</f>
        <v>0</v>
      </c>
      <c r="AT56" s="697" t="s">
        <v>133</v>
      </c>
      <c r="AU56" s="705" t="str">
        <f t="shared" si="5"/>
        <v>0 [0]</v>
      </c>
    </row>
    <row r="57" spans="1:47" ht="18" customHeight="1" x14ac:dyDescent="0.35">
      <c r="A57" s="430"/>
      <c r="B57" s="430"/>
      <c r="C57" s="429"/>
      <c r="D57" s="226"/>
      <c r="E57" s="992"/>
      <c r="F57" s="224"/>
      <c r="G57" s="221"/>
      <c r="H57" s="161"/>
      <c r="I57" s="161"/>
      <c r="J57" s="161"/>
      <c r="K57" s="161"/>
      <c r="L57" s="161"/>
      <c r="M57" s="161"/>
      <c r="N57" s="161"/>
      <c r="O57" s="161"/>
      <c r="P57" s="161"/>
      <c r="Q57" s="161"/>
      <c r="R57" s="23" t="s">
        <v>143</v>
      </c>
      <c r="S57" s="480">
        <f>SUM(G57:Q57)</f>
        <v>0</v>
      </c>
      <c r="T57" s="431"/>
      <c r="U57" s="430"/>
      <c r="V57" s="430"/>
      <c r="W57" s="430"/>
      <c r="X57" s="430"/>
      <c r="Y57" s="430"/>
      <c r="Z57" s="430"/>
      <c r="AA57" s="430"/>
      <c r="AB57" s="430"/>
      <c r="AC57" s="430"/>
      <c r="AD57" s="430"/>
      <c r="AE57" s="430"/>
      <c r="AF57" s="430"/>
      <c r="AG57" s="430"/>
      <c r="AH57" s="423"/>
      <c r="AI57" s="423"/>
      <c r="AJ57" s="423"/>
      <c r="AK57" s="695"/>
      <c r="AL57" s="695"/>
      <c r="AM57" s="695"/>
      <c r="AN57" s="695"/>
      <c r="AO57" s="695"/>
      <c r="AP57" s="695"/>
      <c r="AQ57" s="703">
        <f>Single_Material_Loads_or_SSM_Accepted[[#This Row],[Material Type]]</f>
        <v>0</v>
      </c>
      <c r="AR57" s="697" t="s">
        <v>132</v>
      </c>
      <c r="AS57" s="704">
        <f>Single_Material_Loads_or_SSM_Accepted[[#This Row],[TOTAL]]</f>
        <v>0</v>
      </c>
      <c r="AT57" s="697" t="s">
        <v>133</v>
      </c>
      <c r="AU57" s="705" t="str">
        <f t="shared" si="5"/>
        <v>0 [0]</v>
      </c>
    </row>
    <row r="58" spans="1:47" ht="18" customHeight="1" x14ac:dyDescent="0.35">
      <c r="A58" s="430"/>
      <c r="B58" s="430"/>
      <c r="C58" s="429"/>
      <c r="D58" s="226"/>
      <c r="E58" s="992"/>
      <c r="F58" s="224"/>
      <c r="G58" s="221"/>
      <c r="H58" s="161"/>
      <c r="I58" s="161"/>
      <c r="J58" s="161"/>
      <c r="K58" s="161"/>
      <c r="L58" s="161"/>
      <c r="M58" s="161"/>
      <c r="N58" s="161"/>
      <c r="O58" s="161"/>
      <c r="P58" s="161"/>
      <c r="Q58" s="161"/>
      <c r="R58" s="23" t="s">
        <v>143</v>
      </c>
      <c r="S58" s="480">
        <f>SUM(G58:Q58)</f>
        <v>0</v>
      </c>
      <c r="T58" s="431"/>
      <c r="U58" s="430"/>
      <c r="V58" s="430"/>
      <c r="W58" s="430"/>
      <c r="X58" s="430"/>
      <c r="Y58" s="430"/>
      <c r="Z58" s="430"/>
      <c r="AA58" s="430"/>
      <c r="AB58" s="430"/>
      <c r="AC58" s="430"/>
      <c r="AD58" s="430"/>
      <c r="AE58" s="430"/>
      <c r="AF58" s="430"/>
      <c r="AG58" s="430"/>
      <c r="AH58" s="423"/>
      <c r="AI58" s="423"/>
      <c r="AJ58" s="423"/>
      <c r="AK58" s="695"/>
      <c r="AL58" s="695"/>
      <c r="AM58" s="695"/>
      <c r="AN58" s="695"/>
      <c r="AO58" s="695"/>
      <c r="AP58" s="695"/>
      <c r="AQ58" s="703">
        <f>Single_Material_Loads_or_SSM_Accepted[[#This Row],[Material Type]]</f>
        <v>0</v>
      </c>
      <c r="AR58" s="697" t="s">
        <v>132</v>
      </c>
      <c r="AS58" s="704">
        <f>Single_Material_Loads_or_SSM_Accepted[[#This Row],[TOTAL]]</f>
        <v>0</v>
      </c>
      <c r="AT58" s="697" t="s">
        <v>133</v>
      </c>
      <c r="AU58" s="705" t="str">
        <f t="shared" si="5"/>
        <v>0 [0]</v>
      </c>
    </row>
    <row r="59" spans="1:47" ht="18" customHeight="1" x14ac:dyDescent="0.35">
      <c r="A59" s="430"/>
      <c r="B59" s="430"/>
      <c r="C59" s="429"/>
      <c r="D59" s="226"/>
      <c r="E59" s="992"/>
      <c r="F59" s="224"/>
      <c r="G59" s="221"/>
      <c r="H59" s="161"/>
      <c r="I59" s="161"/>
      <c r="J59" s="161"/>
      <c r="K59" s="161"/>
      <c r="L59" s="161"/>
      <c r="M59" s="161"/>
      <c r="N59" s="161"/>
      <c r="O59" s="161"/>
      <c r="P59" s="161"/>
      <c r="Q59" s="161"/>
      <c r="R59" s="23" t="s">
        <v>143</v>
      </c>
      <c r="S59" s="480">
        <f>SUM(G59:Q59)</f>
        <v>0</v>
      </c>
      <c r="T59" s="431"/>
      <c r="U59" s="430"/>
      <c r="V59" s="430"/>
      <c r="W59" s="430"/>
      <c r="X59" s="430"/>
      <c r="Y59" s="430"/>
      <c r="Z59" s="430"/>
      <c r="AA59" s="430"/>
      <c r="AB59" s="430"/>
      <c r="AC59" s="430"/>
      <c r="AD59" s="430"/>
      <c r="AE59" s="430"/>
      <c r="AF59" s="430"/>
      <c r="AG59" s="430"/>
      <c r="AH59" s="423"/>
      <c r="AI59" s="423"/>
      <c r="AJ59" s="423"/>
      <c r="AK59" s="695"/>
      <c r="AL59" s="695"/>
      <c r="AM59" s="695"/>
      <c r="AN59" s="695"/>
      <c r="AO59" s="695"/>
      <c r="AP59" s="695"/>
      <c r="AQ59" s="703">
        <f>Single_Material_Loads_or_SSM_Accepted[[#This Row],[Material Type]]</f>
        <v>0</v>
      </c>
      <c r="AR59" s="697" t="s">
        <v>132</v>
      </c>
      <c r="AS59" s="704">
        <f>Single_Material_Loads_or_SSM_Accepted[[#This Row],[TOTAL]]</f>
        <v>0</v>
      </c>
      <c r="AT59" s="697" t="s">
        <v>133</v>
      </c>
      <c r="AU59" s="705" t="str">
        <f t="shared" si="5"/>
        <v>0 [0]</v>
      </c>
    </row>
    <row r="60" spans="1:47" ht="18" customHeight="1" x14ac:dyDescent="0.35">
      <c r="A60" s="430"/>
      <c r="B60" s="430"/>
      <c r="C60" s="429"/>
      <c r="D60" s="226"/>
      <c r="E60" s="992"/>
      <c r="F60" s="224"/>
      <c r="G60" s="221"/>
      <c r="H60" s="161"/>
      <c r="I60" s="161"/>
      <c r="J60" s="161"/>
      <c r="K60" s="161"/>
      <c r="L60" s="161"/>
      <c r="M60" s="161"/>
      <c r="N60" s="161"/>
      <c r="O60" s="161"/>
      <c r="P60" s="161"/>
      <c r="Q60" s="161"/>
      <c r="R60" s="23" t="s">
        <v>143</v>
      </c>
      <c r="S60" s="480">
        <f>SUM(G60:Q60)</f>
        <v>0</v>
      </c>
      <c r="T60" s="431"/>
      <c r="U60" s="430"/>
      <c r="V60" s="430"/>
      <c r="W60" s="430"/>
      <c r="X60" s="430"/>
      <c r="Y60" s="430"/>
      <c r="Z60" s="430"/>
      <c r="AA60" s="430"/>
      <c r="AB60" s="430"/>
      <c r="AC60" s="430"/>
      <c r="AD60" s="430"/>
      <c r="AE60" s="430"/>
      <c r="AF60" s="430"/>
      <c r="AG60" s="430"/>
      <c r="AH60" s="423"/>
      <c r="AI60" s="423"/>
      <c r="AJ60" s="423"/>
      <c r="AK60" s="695"/>
      <c r="AL60" s="695"/>
      <c r="AM60" s="695"/>
      <c r="AN60" s="695"/>
      <c r="AO60" s="695"/>
      <c r="AP60" s="695"/>
      <c r="AQ60" s="703">
        <f>Single_Material_Loads_or_SSM_Accepted[[#This Row],[Material Type]]</f>
        <v>0</v>
      </c>
      <c r="AR60" s="697" t="s">
        <v>132</v>
      </c>
      <c r="AS60" s="704">
        <f>Single_Material_Loads_or_SSM_Accepted[[#This Row],[TOTAL]]</f>
        <v>0</v>
      </c>
      <c r="AT60" s="697" t="s">
        <v>133</v>
      </c>
      <c r="AU60" s="705" t="str">
        <f t="shared" si="5"/>
        <v>0 [0]</v>
      </c>
    </row>
    <row r="61" spans="1:47" ht="18" customHeight="1" x14ac:dyDescent="0.35">
      <c r="A61" s="430"/>
      <c r="B61" s="430"/>
      <c r="C61" s="429"/>
      <c r="D61" s="226"/>
      <c r="E61" s="992"/>
      <c r="F61" s="224"/>
      <c r="G61" s="221"/>
      <c r="H61" s="161"/>
      <c r="I61" s="161"/>
      <c r="J61" s="161"/>
      <c r="K61" s="161"/>
      <c r="L61" s="161"/>
      <c r="M61" s="161"/>
      <c r="N61" s="161"/>
      <c r="O61" s="161"/>
      <c r="P61" s="161"/>
      <c r="Q61" s="161"/>
      <c r="R61" s="23" t="s">
        <v>143</v>
      </c>
      <c r="S61" s="480">
        <f t="shared" si="0"/>
        <v>0</v>
      </c>
      <c r="T61" s="431"/>
      <c r="U61" s="430"/>
      <c r="V61" s="430"/>
      <c r="W61" s="430"/>
      <c r="X61" s="430"/>
      <c r="Y61" s="430"/>
      <c r="Z61" s="430"/>
      <c r="AA61" s="430"/>
      <c r="AB61" s="430"/>
      <c r="AC61" s="430"/>
      <c r="AD61" s="430"/>
      <c r="AE61" s="430"/>
      <c r="AF61" s="430"/>
      <c r="AG61" s="430"/>
      <c r="AH61" s="423"/>
      <c r="AI61" s="423"/>
      <c r="AJ61" s="423"/>
      <c r="AK61" s="695"/>
      <c r="AL61" s="695"/>
      <c r="AM61" s="695"/>
      <c r="AN61" s="695"/>
      <c r="AO61" s="695"/>
      <c r="AP61" s="695"/>
      <c r="AQ61" s="703">
        <f>Single_Material_Loads_or_SSM_Accepted[[#This Row],[Material Type]]</f>
        <v>0</v>
      </c>
      <c r="AR61" s="697" t="s">
        <v>132</v>
      </c>
      <c r="AS61" s="704">
        <f>Single_Material_Loads_or_SSM_Accepted[[#This Row],[TOTAL]]</f>
        <v>0</v>
      </c>
      <c r="AT61" s="697" t="s">
        <v>133</v>
      </c>
      <c r="AU61" s="705" t="str">
        <f t="shared" si="5"/>
        <v>0 [0]</v>
      </c>
    </row>
    <row r="62" spans="1:47" ht="18" customHeight="1" x14ac:dyDescent="0.35">
      <c r="A62" s="430"/>
      <c r="B62" s="430"/>
      <c r="C62" s="429"/>
      <c r="D62" s="226"/>
      <c r="E62" s="992"/>
      <c r="F62" s="224"/>
      <c r="G62" s="221"/>
      <c r="H62" s="161"/>
      <c r="I62" s="161"/>
      <c r="J62" s="161"/>
      <c r="K62" s="161"/>
      <c r="L62" s="161"/>
      <c r="M62" s="161"/>
      <c r="N62" s="161"/>
      <c r="O62" s="161"/>
      <c r="P62" s="161"/>
      <c r="Q62" s="161"/>
      <c r="R62" s="23" t="s">
        <v>143</v>
      </c>
      <c r="S62" s="480">
        <f t="shared" si="0"/>
        <v>0</v>
      </c>
      <c r="T62" s="431"/>
      <c r="U62" s="430"/>
      <c r="V62" s="430"/>
      <c r="W62" s="430"/>
      <c r="X62" s="430"/>
      <c r="Y62" s="430"/>
      <c r="Z62" s="430"/>
      <c r="AA62" s="430"/>
      <c r="AB62" s="430"/>
      <c r="AC62" s="430"/>
      <c r="AD62" s="430"/>
      <c r="AE62" s="430"/>
      <c r="AF62" s="430"/>
      <c r="AG62" s="430"/>
      <c r="AH62" s="423"/>
      <c r="AI62" s="423"/>
      <c r="AJ62" s="423"/>
      <c r="AK62" s="695"/>
      <c r="AL62" s="695"/>
      <c r="AM62" s="695"/>
      <c r="AN62" s="695"/>
      <c r="AO62" s="695"/>
      <c r="AP62" s="695"/>
      <c r="AQ62" s="703">
        <f>Single_Material_Loads_or_SSM_Accepted[[#This Row],[Material Type]]</f>
        <v>0</v>
      </c>
      <c r="AR62" s="697" t="s">
        <v>132</v>
      </c>
      <c r="AS62" s="704">
        <f>Single_Material_Loads_or_SSM_Accepted[[#This Row],[TOTAL]]</f>
        <v>0</v>
      </c>
      <c r="AT62" s="697" t="s">
        <v>133</v>
      </c>
      <c r="AU62" s="705" t="str">
        <f t="shared" si="5"/>
        <v>0 [0]</v>
      </c>
    </row>
    <row r="63" spans="1:47" ht="18" customHeight="1" thickBot="1" x14ac:dyDescent="0.4">
      <c r="A63" s="430"/>
      <c r="B63" s="430"/>
      <c r="C63" s="429"/>
      <c r="D63" s="227"/>
      <c r="E63" s="993"/>
      <c r="F63" s="225"/>
      <c r="G63" s="222"/>
      <c r="H63" s="162"/>
      <c r="I63" s="162"/>
      <c r="J63" s="162"/>
      <c r="K63" s="162"/>
      <c r="L63" s="162"/>
      <c r="M63" s="162"/>
      <c r="N63" s="162"/>
      <c r="O63" s="162"/>
      <c r="P63" s="162"/>
      <c r="Q63" s="162"/>
      <c r="R63" s="145" t="s">
        <v>143</v>
      </c>
      <c r="S63" s="481">
        <f>SUM(G63:Q63)</f>
        <v>0</v>
      </c>
      <c r="T63" s="431"/>
      <c r="U63" s="430"/>
      <c r="V63" s="430"/>
      <c r="W63" s="430"/>
      <c r="X63" s="430"/>
      <c r="Y63" s="430"/>
      <c r="Z63" s="430"/>
      <c r="AA63" s="430"/>
      <c r="AB63" s="430"/>
      <c r="AC63" s="430"/>
      <c r="AD63" s="430"/>
      <c r="AE63" s="430"/>
      <c r="AF63" s="430"/>
      <c r="AG63" s="430"/>
      <c r="AH63" s="423"/>
      <c r="AI63" s="423"/>
      <c r="AJ63" s="423"/>
      <c r="AK63" s="695"/>
      <c r="AL63" s="695"/>
      <c r="AM63" s="695"/>
      <c r="AN63" s="695"/>
      <c r="AO63" s="695"/>
      <c r="AP63" s="695"/>
      <c r="AQ63" s="706">
        <f>Single_Material_Loads_or_SSM_Accepted[[#This Row],[Material Type]]</f>
        <v>0</v>
      </c>
      <c r="AR63" s="707" t="s">
        <v>132</v>
      </c>
      <c r="AS63" s="708">
        <f>Single_Material_Loads_or_SSM_Accepted[[#This Row],[TOTAL]]</f>
        <v>0</v>
      </c>
      <c r="AT63" s="707" t="s">
        <v>133</v>
      </c>
      <c r="AU63" s="709" t="str">
        <f t="shared" si="5"/>
        <v>0 [0]</v>
      </c>
    </row>
    <row r="64" spans="1:47" ht="8.25" customHeight="1" thickTop="1" thickBot="1" x14ac:dyDescent="0.4">
      <c r="A64" s="430"/>
      <c r="B64" s="430"/>
      <c r="C64" s="429"/>
      <c r="D64" s="171"/>
      <c r="E64" s="171"/>
      <c r="F64" s="427"/>
      <c r="G64" s="172"/>
      <c r="H64" s="172"/>
      <c r="I64" s="172"/>
      <c r="J64" s="172"/>
      <c r="K64" s="172"/>
      <c r="L64" s="172"/>
      <c r="M64" s="172"/>
      <c r="N64" s="172"/>
      <c r="O64" s="172"/>
      <c r="P64" s="172"/>
      <c r="Q64" s="172"/>
      <c r="R64" s="173"/>
      <c r="S64" s="482"/>
      <c r="T64" s="431"/>
      <c r="U64" s="430"/>
      <c r="V64" s="430"/>
      <c r="W64" s="430"/>
      <c r="X64" s="430"/>
      <c r="Y64" s="430"/>
      <c r="Z64" s="430"/>
      <c r="AA64" s="430"/>
      <c r="AB64" s="430"/>
      <c r="AC64" s="430"/>
      <c r="AD64" s="430"/>
      <c r="AE64" s="430"/>
      <c r="AF64" s="430"/>
      <c r="AG64" s="430"/>
      <c r="AH64" s="423"/>
      <c r="AI64" s="423"/>
      <c r="AJ64" s="423"/>
    </row>
    <row r="65" spans="1:36" ht="36" customHeight="1" thickTop="1" thickBot="1" x14ac:dyDescent="0.4">
      <c r="A65" s="430"/>
      <c r="B65" s="430"/>
      <c r="C65" s="429"/>
      <c r="D65" s="1045" t="s">
        <v>139</v>
      </c>
      <c r="E65" s="1046"/>
      <c r="F65" s="1047"/>
      <c r="G65" s="423"/>
      <c r="H65" s="423"/>
      <c r="I65" s="423"/>
      <c r="J65" s="423"/>
      <c r="K65" s="423"/>
      <c r="L65" s="423"/>
      <c r="M65" s="423"/>
      <c r="N65" s="423"/>
      <c r="O65" s="1059" t="s">
        <v>151</v>
      </c>
      <c r="P65" s="1060"/>
      <c r="Q65" s="1061"/>
      <c r="R65" s="483"/>
      <c r="S65" s="241">
        <f>SUM(Single_Material_Loads_or_SSM_Accepted[TOTAL])</f>
        <v>0</v>
      </c>
      <c r="T65" s="431"/>
      <c r="U65" s="430"/>
      <c r="V65" s="430"/>
      <c r="W65" s="430"/>
      <c r="X65" s="430"/>
      <c r="Y65" s="430"/>
      <c r="Z65" s="430"/>
      <c r="AA65" s="430"/>
      <c r="AB65" s="430"/>
      <c r="AC65" s="430"/>
      <c r="AD65" s="430"/>
      <c r="AE65" s="430"/>
      <c r="AF65" s="430"/>
      <c r="AG65" s="430"/>
      <c r="AH65" s="423"/>
      <c r="AI65" s="423"/>
      <c r="AJ65" s="423"/>
    </row>
    <row r="66" spans="1:36" ht="15.5" thickTop="1" thickBot="1" x14ac:dyDescent="0.4">
      <c r="A66" s="430"/>
      <c r="B66" s="430"/>
      <c r="C66" s="433"/>
      <c r="D66" s="434"/>
      <c r="E66" s="434"/>
      <c r="F66" s="434"/>
      <c r="G66" s="434"/>
      <c r="H66" s="434"/>
      <c r="I66" s="434"/>
      <c r="J66" s="434"/>
      <c r="K66" s="434"/>
      <c r="L66" s="434"/>
      <c r="M66" s="434"/>
      <c r="N66" s="434"/>
      <c r="O66" s="434"/>
      <c r="P66" s="434"/>
      <c r="Q66" s="434"/>
      <c r="R66" s="434"/>
      <c r="S66" s="434"/>
      <c r="T66" s="439"/>
      <c r="U66" s="430"/>
      <c r="V66" s="430"/>
      <c r="W66" s="430"/>
      <c r="X66" s="430"/>
      <c r="Y66" s="430"/>
      <c r="Z66" s="430"/>
      <c r="AA66" s="430"/>
      <c r="AB66" s="430"/>
      <c r="AC66" s="430"/>
      <c r="AD66" s="430"/>
      <c r="AE66" s="430"/>
      <c r="AF66" s="430"/>
      <c r="AG66" s="430"/>
      <c r="AH66" s="423"/>
      <c r="AI66" s="423"/>
      <c r="AJ66" s="423"/>
    </row>
    <row r="67" spans="1:36" ht="6.75" customHeight="1" thickTop="1" x14ac:dyDescent="0.35">
      <c r="A67" s="430"/>
      <c r="B67" s="430"/>
      <c r="C67" s="430"/>
      <c r="D67" s="430"/>
      <c r="E67" s="430"/>
      <c r="F67" s="430"/>
      <c r="G67" s="430"/>
      <c r="H67" s="430"/>
      <c r="I67" s="430"/>
      <c r="J67" s="430"/>
      <c r="K67" s="430"/>
      <c r="L67" s="430"/>
      <c r="M67" s="430"/>
      <c r="N67" s="430"/>
      <c r="O67" s="430"/>
      <c r="P67" s="430"/>
      <c r="Q67" s="430"/>
      <c r="R67" s="430"/>
      <c r="S67" s="430"/>
      <c r="T67" s="430"/>
      <c r="U67" s="430"/>
      <c r="V67" s="430"/>
      <c r="W67" s="430"/>
      <c r="X67" s="430"/>
      <c r="Y67" s="430"/>
      <c r="Z67" s="430"/>
      <c r="AA67" s="430"/>
      <c r="AB67" s="430"/>
      <c r="AC67" s="430"/>
      <c r="AD67" s="430"/>
      <c r="AE67" s="430"/>
      <c r="AF67" s="430"/>
      <c r="AG67" s="430"/>
      <c r="AH67" s="423"/>
      <c r="AI67" s="423"/>
      <c r="AJ67" s="423"/>
    </row>
    <row r="68" spans="1:36" ht="27.75" customHeight="1" x14ac:dyDescent="0.35">
      <c r="A68" s="430"/>
      <c r="B68" s="430"/>
      <c r="C68" s="430"/>
      <c r="D68" s="430"/>
      <c r="E68" s="430"/>
      <c r="F68" s="430"/>
      <c r="G68" s="430"/>
      <c r="H68" s="430"/>
      <c r="I68" s="430"/>
      <c r="J68" s="430"/>
      <c r="K68" s="430"/>
      <c r="L68" s="430"/>
      <c r="M68" s="430"/>
      <c r="N68" s="430"/>
      <c r="O68" s="430"/>
      <c r="P68" s="430"/>
      <c r="Q68" s="430"/>
      <c r="R68" s="430"/>
      <c r="S68" s="430"/>
      <c r="T68" s="430"/>
      <c r="U68" s="430"/>
      <c r="V68" s="430"/>
      <c r="W68" s="430"/>
      <c r="X68" s="430"/>
      <c r="Y68" s="430"/>
      <c r="Z68" s="430"/>
      <c r="AA68" s="430"/>
      <c r="AB68" s="430"/>
      <c r="AC68" s="430"/>
      <c r="AD68" s="430"/>
      <c r="AE68" s="430"/>
      <c r="AF68" s="430"/>
      <c r="AG68" s="430"/>
      <c r="AH68" s="423"/>
      <c r="AI68" s="423"/>
      <c r="AJ68" s="423"/>
    </row>
    <row r="69" spans="1:36" ht="27.75" customHeight="1" x14ac:dyDescent="0.35">
      <c r="A69" s="430"/>
      <c r="B69" s="430"/>
      <c r="C69" s="430"/>
      <c r="D69" s="430"/>
      <c r="E69" s="430"/>
      <c r="F69" s="430"/>
      <c r="G69" s="430"/>
      <c r="H69" s="430"/>
      <c r="I69" s="430"/>
      <c r="J69" s="430"/>
      <c r="K69" s="430"/>
      <c r="L69" s="430"/>
      <c r="M69" s="430"/>
      <c r="N69" s="430"/>
      <c r="O69" s="430"/>
      <c r="P69" s="430"/>
      <c r="Q69" s="430"/>
      <c r="R69" s="430"/>
      <c r="S69" s="430"/>
      <c r="T69" s="430"/>
      <c r="U69" s="430"/>
      <c r="V69" s="430"/>
      <c r="W69" s="430"/>
      <c r="X69" s="430"/>
      <c r="Y69" s="430"/>
      <c r="Z69" s="430"/>
      <c r="AA69" s="430"/>
      <c r="AB69" s="430"/>
      <c r="AC69" s="430"/>
      <c r="AD69" s="430"/>
      <c r="AE69" s="430"/>
      <c r="AF69" s="430"/>
      <c r="AG69" s="430"/>
      <c r="AH69" s="423"/>
      <c r="AI69" s="423"/>
      <c r="AJ69" s="423"/>
    </row>
    <row r="70" spans="1:36" x14ac:dyDescent="0.35">
      <c r="A70" s="423"/>
      <c r="B70" s="423"/>
      <c r="C70" s="423"/>
      <c r="D70" s="423"/>
      <c r="E70" s="423"/>
      <c r="F70" s="423"/>
      <c r="G70" s="423"/>
      <c r="H70" s="423"/>
      <c r="I70" s="423"/>
      <c r="J70" s="423"/>
      <c r="K70" s="423"/>
      <c r="L70" s="423"/>
      <c r="M70" s="423"/>
      <c r="N70" s="423"/>
      <c r="O70" s="423"/>
      <c r="P70" s="423"/>
      <c r="Q70" s="423"/>
      <c r="R70" s="423"/>
      <c r="S70" s="423"/>
      <c r="T70" s="423"/>
      <c r="U70" s="423"/>
      <c r="V70" s="423"/>
      <c r="W70" s="423"/>
      <c r="X70" s="423"/>
      <c r="Y70" s="423"/>
      <c r="Z70" s="423"/>
      <c r="AA70" s="423"/>
      <c r="AB70" s="423"/>
      <c r="AC70" s="423"/>
      <c r="AD70" s="423"/>
      <c r="AE70" s="423"/>
      <c r="AF70" s="423"/>
      <c r="AG70" s="423"/>
      <c r="AH70" s="423"/>
      <c r="AI70" s="423"/>
      <c r="AJ70" s="423"/>
    </row>
    <row r="71" spans="1:36" x14ac:dyDescent="0.35">
      <c r="A71" s="423"/>
      <c r="B71" s="423"/>
      <c r="C71" s="423"/>
      <c r="D71" s="423"/>
      <c r="E71" s="423"/>
      <c r="F71" s="423"/>
      <c r="G71" s="423"/>
      <c r="H71" s="423"/>
      <c r="I71" s="423"/>
      <c r="J71" s="423"/>
      <c r="K71" s="423"/>
      <c r="L71" s="423"/>
      <c r="M71" s="423"/>
      <c r="N71" s="423"/>
      <c r="O71" s="423"/>
      <c r="P71" s="423"/>
      <c r="Q71" s="423"/>
      <c r="R71" s="423"/>
      <c r="S71" s="423"/>
      <c r="T71" s="423"/>
      <c r="U71" s="423"/>
      <c r="V71" s="423"/>
      <c r="W71" s="423"/>
      <c r="X71" s="423"/>
      <c r="Y71" s="423"/>
      <c r="Z71" s="423"/>
      <c r="AA71" s="423"/>
      <c r="AB71" s="423"/>
      <c r="AC71" s="423"/>
      <c r="AD71" s="423"/>
      <c r="AE71" s="423"/>
      <c r="AF71" s="423"/>
      <c r="AG71" s="423"/>
      <c r="AH71" s="423"/>
      <c r="AI71" s="423"/>
      <c r="AJ71" s="423"/>
    </row>
    <row r="72" spans="1:36" x14ac:dyDescent="0.35">
      <c r="A72" s="423"/>
      <c r="B72" s="423"/>
      <c r="C72" s="423"/>
      <c r="D72" s="423"/>
      <c r="E72" s="423"/>
      <c r="F72" s="423"/>
      <c r="G72" s="423"/>
      <c r="H72" s="423"/>
      <c r="I72" s="423"/>
      <c r="J72" s="423"/>
      <c r="K72" s="423"/>
      <c r="L72" s="423"/>
      <c r="M72" s="423"/>
      <c r="N72" s="423"/>
      <c r="O72" s="423"/>
      <c r="P72" s="423"/>
      <c r="Q72" s="423"/>
      <c r="R72" s="423"/>
      <c r="S72" s="423"/>
      <c r="T72" s="423"/>
      <c r="U72" s="423"/>
      <c r="V72" s="423"/>
      <c r="W72" s="423"/>
      <c r="X72" s="423"/>
      <c r="Y72" s="423"/>
      <c r="Z72" s="423"/>
      <c r="AA72" s="423"/>
      <c r="AB72" s="423"/>
      <c r="AC72" s="423"/>
      <c r="AD72" s="423"/>
      <c r="AE72" s="423"/>
      <c r="AF72" s="423"/>
      <c r="AG72" s="423"/>
      <c r="AH72" s="423"/>
      <c r="AI72" s="423"/>
      <c r="AJ72" s="423"/>
    </row>
    <row r="73" spans="1:36" x14ac:dyDescent="0.35">
      <c r="A73" s="423"/>
      <c r="B73" s="423"/>
      <c r="C73" s="423"/>
      <c r="D73" s="423"/>
      <c r="E73" s="423"/>
      <c r="F73" s="423"/>
      <c r="G73" s="423"/>
      <c r="H73" s="423"/>
      <c r="I73" s="423"/>
      <c r="J73" s="423"/>
      <c r="K73" s="423"/>
      <c r="L73" s="423"/>
      <c r="M73" s="423"/>
      <c r="N73" s="423"/>
      <c r="O73" s="423"/>
      <c r="P73" s="423"/>
      <c r="Q73" s="423"/>
      <c r="R73" s="423"/>
      <c r="S73" s="423"/>
      <c r="T73" s="423"/>
      <c r="U73" s="423"/>
      <c r="V73" s="423"/>
      <c r="W73" s="423"/>
      <c r="X73" s="423"/>
      <c r="Y73" s="423"/>
      <c r="Z73" s="423"/>
      <c r="AA73" s="423"/>
      <c r="AB73" s="423"/>
      <c r="AC73" s="423"/>
      <c r="AD73" s="423"/>
      <c r="AE73" s="423"/>
      <c r="AF73" s="423"/>
      <c r="AG73" s="423"/>
      <c r="AH73" s="423"/>
      <c r="AI73" s="423"/>
      <c r="AJ73" s="423"/>
    </row>
    <row r="74" spans="1:36" x14ac:dyDescent="0.35">
      <c r="A74" s="423"/>
      <c r="B74" s="423"/>
      <c r="C74" s="423"/>
      <c r="D74" s="423"/>
      <c r="E74" s="423"/>
      <c r="F74" s="423"/>
      <c r="G74" s="423"/>
      <c r="H74" s="423"/>
      <c r="I74" s="423"/>
      <c r="J74" s="423"/>
      <c r="K74" s="423"/>
      <c r="L74" s="423"/>
      <c r="M74" s="423"/>
      <c r="N74" s="423"/>
      <c r="O74" s="423"/>
      <c r="P74" s="423"/>
      <c r="Q74" s="423"/>
      <c r="R74" s="423"/>
      <c r="S74" s="423"/>
      <c r="T74" s="423"/>
      <c r="U74" s="423"/>
      <c r="V74" s="423"/>
      <c r="W74" s="423"/>
      <c r="X74" s="423"/>
      <c r="Y74" s="423"/>
      <c r="Z74" s="423"/>
      <c r="AA74" s="423"/>
      <c r="AB74" s="423"/>
      <c r="AC74" s="423"/>
      <c r="AD74" s="423"/>
      <c r="AE74" s="423"/>
      <c r="AF74" s="423"/>
      <c r="AG74" s="423"/>
      <c r="AH74" s="423"/>
      <c r="AI74" s="423"/>
      <c r="AJ74" s="423"/>
    </row>
    <row r="75" spans="1:36" x14ac:dyDescent="0.35">
      <c r="A75" s="423"/>
      <c r="B75" s="423"/>
      <c r="C75" s="423"/>
      <c r="D75" s="423"/>
      <c r="E75" s="423"/>
      <c r="F75" s="423"/>
      <c r="G75" s="423"/>
      <c r="H75" s="423"/>
      <c r="I75" s="423"/>
      <c r="J75" s="423"/>
      <c r="K75" s="423"/>
      <c r="L75" s="423"/>
      <c r="M75" s="423"/>
      <c r="N75" s="423"/>
      <c r="O75" s="423"/>
      <c r="P75" s="423"/>
      <c r="Q75" s="423"/>
      <c r="R75" s="423"/>
      <c r="S75" s="423"/>
      <c r="T75" s="423"/>
      <c r="U75" s="423"/>
      <c r="V75" s="423"/>
      <c r="W75" s="423"/>
      <c r="X75" s="423"/>
      <c r="Y75" s="423"/>
      <c r="Z75" s="423"/>
      <c r="AA75" s="423"/>
      <c r="AB75" s="423"/>
      <c r="AC75" s="423"/>
      <c r="AD75" s="423"/>
      <c r="AE75" s="423"/>
      <c r="AF75" s="423"/>
      <c r="AG75" s="423"/>
      <c r="AH75" s="423"/>
      <c r="AI75" s="423"/>
      <c r="AJ75" s="423"/>
    </row>
    <row r="76" spans="1:36" x14ac:dyDescent="0.35">
      <c r="A76" s="423"/>
      <c r="B76" s="423"/>
      <c r="C76" s="423"/>
      <c r="D76" s="423"/>
      <c r="E76" s="423"/>
      <c r="F76" s="423"/>
      <c r="G76" s="423"/>
      <c r="H76" s="423"/>
      <c r="I76" s="423"/>
      <c r="J76" s="423"/>
      <c r="K76" s="423"/>
      <c r="L76" s="423"/>
      <c r="M76" s="423"/>
      <c r="N76" s="423"/>
      <c r="O76" s="423"/>
      <c r="P76" s="423"/>
      <c r="Q76" s="423"/>
      <c r="R76" s="423"/>
      <c r="S76" s="423"/>
      <c r="T76" s="423"/>
      <c r="U76" s="423"/>
      <c r="V76" s="423"/>
      <c r="W76" s="423"/>
      <c r="X76" s="423"/>
      <c r="Y76" s="423"/>
      <c r="Z76" s="423"/>
      <c r="AA76" s="423"/>
      <c r="AB76" s="423"/>
      <c r="AC76" s="423"/>
      <c r="AD76" s="423"/>
      <c r="AE76" s="423"/>
      <c r="AF76" s="423"/>
      <c r="AG76" s="423"/>
      <c r="AH76" s="423"/>
      <c r="AI76" s="423"/>
      <c r="AJ76" s="423"/>
    </row>
    <row r="77" spans="1:36" x14ac:dyDescent="0.35">
      <c r="A77" s="423"/>
      <c r="B77" s="423"/>
      <c r="C77" s="423"/>
      <c r="D77" s="423"/>
      <c r="E77" s="423"/>
      <c r="F77" s="423"/>
      <c r="G77" s="423"/>
      <c r="H77" s="423"/>
      <c r="I77" s="423"/>
      <c r="J77" s="423"/>
      <c r="K77" s="423"/>
      <c r="L77" s="423"/>
      <c r="M77" s="423"/>
      <c r="N77" s="423"/>
      <c r="O77" s="423"/>
      <c r="P77" s="423"/>
      <c r="Q77" s="423"/>
      <c r="R77" s="423"/>
      <c r="S77" s="423"/>
      <c r="T77" s="423"/>
      <c r="U77" s="423"/>
      <c r="V77" s="423"/>
      <c r="W77" s="423"/>
      <c r="X77" s="423"/>
      <c r="Y77" s="423"/>
      <c r="Z77" s="423"/>
      <c r="AA77" s="423"/>
      <c r="AB77" s="423"/>
      <c r="AC77" s="423"/>
      <c r="AD77" s="423"/>
      <c r="AE77" s="423"/>
      <c r="AF77" s="423"/>
      <c r="AG77" s="423"/>
      <c r="AH77" s="423"/>
      <c r="AI77" s="423"/>
      <c r="AJ77" s="423"/>
    </row>
    <row r="78" spans="1:36" x14ac:dyDescent="0.35">
      <c r="A78" s="423"/>
      <c r="B78" s="423"/>
      <c r="C78" s="423"/>
      <c r="D78" s="423"/>
      <c r="E78" s="423"/>
      <c r="F78" s="423"/>
      <c r="G78" s="423"/>
      <c r="H78" s="423"/>
      <c r="I78" s="423"/>
      <c r="J78" s="423"/>
      <c r="K78" s="423"/>
      <c r="L78" s="423"/>
      <c r="M78" s="423"/>
      <c r="N78" s="423"/>
      <c r="O78" s="423"/>
      <c r="P78" s="423"/>
      <c r="Q78" s="423"/>
      <c r="R78" s="423"/>
      <c r="S78" s="423"/>
      <c r="T78" s="423"/>
      <c r="U78" s="423"/>
      <c r="V78" s="423"/>
      <c r="W78" s="423"/>
      <c r="X78" s="423"/>
      <c r="Y78" s="423"/>
      <c r="Z78" s="423"/>
      <c r="AA78" s="423"/>
      <c r="AB78" s="423"/>
      <c r="AC78" s="423"/>
      <c r="AD78" s="423"/>
      <c r="AE78" s="423"/>
      <c r="AF78" s="423"/>
      <c r="AG78" s="423"/>
      <c r="AH78" s="423"/>
      <c r="AI78" s="423"/>
      <c r="AJ78" s="423"/>
    </row>
    <row r="79" spans="1:36" x14ac:dyDescent="0.35">
      <c r="A79" s="423"/>
      <c r="B79" s="423"/>
      <c r="C79" s="423"/>
      <c r="D79" s="423"/>
      <c r="E79" s="423"/>
      <c r="F79" s="423"/>
      <c r="G79" s="423"/>
      <c r="H79" s="423"/>
      <c r="I79" s="423"/>
      <c r="J79" s="423"/>
      <c r="K79" s="423"/>
      <c r="L79" s="423"/>
      <c r="M79" s="423"/>
      <c r="N79" s="423"/>
      <c r="O79" s="423"/>
      <c r="P79" s="423"/>
      <c r="Q79" s="423"/>
      <c r="R79" s="423"/>
      <c r="S79" s="423"/>
      <c r="T79" s="423"/>
      <c r="U79" s="423"/>
      <c r="V79" s="423"/>
      <c r="W79" s="423"/>
      <c r="X79" s="423"/>
      <c r="Y79" s="423"/>
      <c r="Z79" s="423"/>
      <c r="AA79" s="423"/>
      <c r="AB79" s="423"/>
      <c r="AC79" s="423"/>
      <c r="AD79" s="423"/>
      <c r="AE79" s="423"/>
      <c r="AF79" s="423"/>
      <c r="AG79" s="423"/>
      <c r="AH79" s="423"/>
      <c r="AI79" s="423"/>
      <c r="AJ79" s="423"/>
    </row>
    <row r="80" spans="1:36" x14ac:dyDescent="0.35">
      <c r="A80" s="423"/>
      <c r="B80" s="423"/>
      <c r="C80" s="423"/>
      <c r="D80" s="423"/>
      <c r="E80" s="423"/>
      <c r="F80" s="423"/>
      <c r="G80" s="423"/>
      <c r="H80" s="423"/>
      <c r="I80" s="423"/>
      <c r="J80" s="423"/>
      <c r="K80" s="423"/>
      <c r="L80" s="423"/>
      <c r="M80" s="423"/>
      <c r="N80" s="423"/>
      <c r="O80" s="423"/>
      <c r="P80" s="423"/>
      <c r="Q80" s="423"/>
      <c r="R80" s="423"/>
      <c r="S80" s="423"/>
      <c r="T80" s="423"/>
      <c r="U80" s="423"/>
      <c r="V80" s="423"/>
      <c r="W80" s="423"/>
      <c r="X80" s="423"/>
      <c r="Y80" s="423"/>
      <c r="Z80" s="423"/>
      <c r="AA80" s="423"/>
      <c r="AB80" s="423"/>
      <c r="AC80" s="423"/>
      <c r="AD80" s="423"/>
      <c r="AE80" s="423"/>
      <c r="AF80" s="423"/>
      <c r="AG80" s="423"/>
      <c r="AH80" s="423"/>
      <c r="AI80" s="423"/>
      <c r="AJ80" s="423"/>
    </row>
    <row r="81" spans="1:36" x14ac:dyDescent="0.35">
      <c r="A81" s="423"/>
      <c r="B81" s="423"/>
      <c r="C81" s="423"/>
      <c r="D81" s="423"/>
      <c r="E81" s="423"/>
      <c r="F81" s="423"/>
      <c r="G81" s="423"/>
      <c r="H81" s="423"/>
      <c r="I81" s="423"/>
      <c r="J81" s="423"/>
      <c r="K81" s="423"/>
      <c r="L81" s="423"/>
      <c r="M81" s="423"/>
      <c r="N81" s="423"/>
      <c r="O81" s="423"/>
      <c r="P81" s="423"/>
      <c r="Q81" s="423"/>
      <c r="R81" s="423"/>
      <c r="S81" s="423"/>
      <c r="T81" s="423"/>
      <c r="U81" s="423"/>
      <c r="V81" s="423"/>
      <c r="W81" s="423"/>
      <c r="X81" s="423"/>
      <c r="Y81" s="423"/>
      <c r="Z81" s="423"/>
      <c r="AA81" s="423"/>
      <c r="AB81" s="423"/>
      <c r="AC81" s="423"/>
      <c r="AD81" s="423"/>
      <c r="AE81" s="423"/>
      <c r="AF81" s="423"/>
      <c r="AG81" s="423"/>
      <c r="AH81" s="423"/>
      <c r="AI81" s="423"/>
      <c r="AJ81" s="423"/>
    </row>
    <row r="82" spans="1:36" x14ac:dyDescent="0.35">
      <c r="A82" s="423"/>
      <c r="B82" s="423"/>
      <c r="C82" s="423"/>
      <c r="D82" s="423"/>
      <c r="E82" s="423"/>
      <c r="F82" s="423"/>
      <c r="G82" s="423"/>
      <c r="H82" s="423"/>
      <c r="I82" s="423"/>
      <c r="J82" s="423"/>
      <c r="K82" s="423"/>
      <c r="L82" s="423"/>
      <c r="M82" s="423"/>
      <c r="N82" s="423"/>
      <c r="O82" s="423"/>
      <c r="P82" s="423"/>
      <c r="Q82" s="423"/>
      <c r="R82" s="423"/>
      <c r="S82" s="423"/>
      <c r="T82" s="423"/>
      <c r="U82" s="423"/>
      <c r="V82" s="423"/>
      <c r="W82" s="423"/>
      <c r="X82" s="423"/>
      <c r="Y82" s="423"/>
      <c r="Z82" s="423"/>
      <c r="AA82" s="423"/>
      <c r="AB82" s="423"/>
      <c r="AC82" s="423"/>
      <c r="AD82" s="423"/>
      <c r="AE82" s="423"/>
      <c r="AF82" s="423"/>
      <c r="AG82" s="423"/>
      <c r="AH82" s="423"/>
      <c r="AI82" s="423"/>
      <c r="AJ82" s="423"/>
    </row>
    <row r="83" spans="1:36" x14ac:dyDescent="0.35">
      <c r="A83" s="423"/>
      <c r="B83" s="423"/>
      <c r="C83" s="423"/>
      <c r="D83" s="423"/>
      <c r="E83" s="423"/>
      <c r="F83" s="423"/>
      <c r="G83" s="423"/>
      <c r="H83" s="423"/>
      <c r="I83" s="423"/>
      <c r="J83" s="423"/>
      <c r="K83" s="423"/>
      <c r="L83" s="423"/>
      <c r="M83" s="423"/>
      <c r="N83" s="423"/>
      <c r="O83" s="423"/>
      <c r="P83" s="423"/>
      <c r="Q83" s="423"/>
      <c r="R83" s="423"/>
      <c r="S83" s="423"/>
      <c r="T83" s="423"/>
      <c r="U83" s="423"/>
      <c r="V83" s="423"/>
      <c r="W83" s="423"/>
      <c r="X83" s="423"/>
      <c r="Y83" s="423"/>
      <c r="Z83" s="423"/>
      <c r="AA83" s="423"/>
      <c r="AB83" s="423"/>
      <c r="AC83" s="423"/>
      <c r="AD83" s="423"/>
      <c r="AE83" s="423"/>
      <c r="AF83" s="423"/>
      <c r="AG83" s="423"/>
      <c r="AH83" s="423"/>
      <c r="AI83" s="423"/>
      <c r="AJ83" s="423"/>
    </row>
    <row r="84" spans="1:36" x14ac:dyDescent="0.35">
      <c r="A84" s="423"/>
      <c r="B84" s="423"/>
      <c r="C84" s="423"/>
      <c r="D84" s="423"/>
      <c r="E84" s="423"/>
      <c r="F84" s="423"/>
      <c r="G84" s="423"/>
      <c r="H84" s="423"/>
      <c r="I84" s="423"/>
      <c r="J84" s="423"/>
      <c r="K84" s="423"/>
      <c r="L84" s="423"/>
      <c r="M84" s="423"/>
      <c r="N84" s="423"/>
      <c r="O84" s="423"/>
      <c r="P84" s="423"/>
      <c r="Q84" s="423"/>
      <c r="R84" s="423"/>
      <c r="S84" s="423"/>
      <c r="T84" s="423"/>
      <c r="U84" s="423"/>
      <c r="V84" s="423"/>
      <c r="W84" s="423"/>
      <c r="X84" s="423"/>
      <c r="Y84" s="423"/>
      <c r="Z84" s="423"/>
      <c r="AA84" s="423"/>
      <c r="AB84" s="423"/>
      <c r="AC84" s="423"/>
      <c r="AD84" s="423"/>
      <c r="AE84" s="423"/>
      <c r="AF84" s="423"/>
      <c r="AG84" s="423"/>
      <c r="AH84" s="423"/>
      <c r="AI84" s="423"/>
      <c r="AJ84" s="423"/>
    </row>
    <row r="85" spans="1:36" x14ac:dyDescent="0.35">
      <c r="A85" s="423"/>
      <c r="B85" s="423"/>
      <c r="C85" s="423"/>
      <c r="D85" s="423"/>
      <c r="E85" s="423"/>
      <c r="F85" s="423"/>
      <c r="G85" s="423"/>
      <c r="H85" s="423"/>
      <c r="I85" s="423"/>
      <c r="J85" s="423"/>
      <c r="K85" s="423"/>
      <c r="L85" s="423"/>
      <c r="M85" s="423"/>
      <c r="N85" s="423"/>
      <c r="O85" s="423"/>
      <c r="P85" s="423"/>
      <c r="Q85" s="423"/>
      <c r="R85" s="423"/>
      <c r="S85" s="423"/>
      <c r="T85" s="423"/>
      <c r="U85" s="423"/>
      <c r="V85" s="423"/>
      <c r="W85" s="423"/>
      <c r="X85" s="423"/>
      <c r="Y85" s="423"/>
      <c r="Z85" s="423"/>
      <c r="AA85" s="423"/>
      <c r="AB85" s="423"/>
      <c r="AC85" s="423"/>
      <c r="AD85" s="423"/>
      <c r="AE85" s="423"/>
      <c r="AF85" s="423"/>
      <c r="AG85" s="423"/>
      <c r="AH85" s="423"/>
      <c r="AI85" s="423"/>
      <c r="AJ85" s="423"/>
    </row>
    <row r="86" spans="1:36" x14ac:dyDescent="0.35">
      <c r="A86" s="423"/>
      <c r="B86" s="423"/>
      <c r="C86" s="423"/>
      <c r="D86" s="423"/>
      <c r="E86" s="423"/>
      <c r="F86" s="423"/>
      <c r="G86" s="423"/>
      <c r="H86" s="423"/>
      <c r="I86" s="423"/>
      <c r="J86" s="423"/>
      <c r="K86" s="423"/>
      <c r="L86" s="423"/>
      <c r="M86" s="423"/>
      <c r="N86" s="423"/>
      <c r="O86" s="423"/>
      <c r="P86" s="423"/>
      <c r="Q86" s="423"/>
      <c r="R86" s="423"/>
      <c r="S86" s="423"/>
      <c r="T86" s="423"/>
      <c r="U86" s="423"/>
      <c r="V86" s="423"/>
      <c r="W86" s="423"/>
      <c r="X86" s="423"/>
      <c r="Y86" s="423"/>
      <c r="Z86" s="423"/>
      <c r="AA86" s="423"/>
      <c r="AB86" s="423"/>
      <c r="AC86" s="423"/>
      <c r="AD86" s="423"/>
      <c r="AE86" s="423"/>
      <c r="AF86" s="423"/>
      <c r="AG86" s="423"/>
      <c r="AH86" s="423"/>
      <c r="AI86" s="423"/>
      <c r="AJ86" s="423"/>
    </row>
    <row r="87" spans="1:36" x14ac:dyDescent="0.35">
      <c r="A87" s="423"/>
      <c r="B87" s="423"/>
      <c r="C87" s="423"/>
      <c r="D87" s="423"/>
      <c r="E87" s="423"/>
      <c r="F87" s="423"/>
      <c r="G87" s="423"/>
      <c r="H87" s="423"/>
      <c r="I87" s="423"/>
      <c r="J87" s="423"/>
      <c r="K87" s="423"/>
      <c r="L87" s="423"/>
      <c r="M87" s="423"/>
      <c r="N87" s="423"/>
      <c r="O87" s="423"/>
      <c r="P87" s="423"/>
      <c r="Q87" s="423"/>
      <c r="R87" s="423"/>
      <c r="S87" s="423"/>
      <c r="T87" s="423"/>
      <c r="AH87" s="423"/>
      <c r="AI87" s="423"/>
      <c r="AJ87" s="423"/>
    </row>
    <row r="95" spans="1:36" x14ac:dyDescent="0.35">
      <c r="U95" s="435"/>
      <c r="V95" s="435"/>
      <c r="W95" s="435"/>
      <c r="X95" s="435"/>
      <c r="Y95" s="435"/>
      <c r="Z95" s="435"/>
      <c r="AA95" s="435"/>
      <c r="AB95" s="435"/>
      <c r="AC95" s="435"/>
      <c r="AD95" s="435"/>
      <c r="AE95" s="435"/>
      <c r="AF95" s="435"/>
      <c r="AG95" s="435"/>
    </row>
    <row r="96" spans="1:36" ht="26.25" customHeight="1" x14ac:dyDescent="0.35">
      <c r="A96" s="435"/>
      <c r="B96" s="435"/>
      <c r="C96" s="435"/>
      <c r="D96" s="435"/>
      <c r="E96" s="435"/>
      <c r="F96" s="435"/>
      <c r="G96" s="435"/>
      <c r="H96" s="435"/>
      <c r="I96" s="435"/>
      <c r="J96" s="435"/>
      <c r="K96" s="435"/>
      <c r="L96" s="435"/>
      <c r="M96" s="435"/>
      <c r="N96" s="435"/>
      <c r="O96" s="435"/>
      <c r="P96" s="435"/>
      <c r="Q96" s="435"/>
      <c r="R96" s="435"/>
      <c r="S96" s="435"/>
      <c r="T96" s="435"/>
      <c r="AH96" s="435"/>
      <c r="AI96" s="435"/>
      <c r="AJ96" s="435"/>
    </row>
  </sheetData>
  <sheetProtection sheet="1" objects="1" scenarios="1"/>
  <mergeCells count="31">
    <mergeCell ref="AA12:AA15"/>
    <mergeCell ref="AC12:AC15"/>
    <mergeCell ref="AD12:AD15"/>
    <mergeCell ref="D65:F65"/>
    <mergeCell ref="M3:O4"/>
    <mergeCell ref="S3:T4"/>
    <mergeCell ref="P3:Q4"/>
    <mergeCell ref="G17:Q17"/>
    <mergeCell ref="G18:M18"/>
    <mergeCell ref="F17:F18"/>
    <mergeCell ref="O65:Q65"/>
    <mergeCell ref="C3:L3"/>
    <mergeCell ref="C4:L4"/>
    <mergeCell ref="D43:E53"/>
    <mergeCell ref="D20:E24"/>
    <mergeCell ref="E25:E34"/>
    <mergeCell ref="E54:E63"/>
    <mergeCell ref="E36:K36"/>
    <mergeCell ref="N6:P7"/>
    <mergeCell ref="X33:Y34"/>
    <mergeCell ref="Q6:Q7"/>
    <mergeCell ref="G40:Q40"/>
    <mergeCell ref="G41:M41"/>
    <mergeCell ref="D42:E42"/>
    <mergeCell ref="M36:Q36"/>
    <mergeCell ref="N9:Q9"/>
    <mergeCell ref="N12:Q13"/>
    <mergeCell ref="N10:Q10"/>
    <mergeCell ref="N11:Q11"/>
    <mergeCell ref="D19:E19"/>
    <mergeCell ref="F40:F41"/>
  </mergeCells>
  <phoneticPr fontId="6" type="noConversion"/>
  <dataValidations count="6">
    <dataValidation allowBlank="1" showInputMessage="1" showErrorMessage="1" promptTitle="Other Material" prompt="Type name of other material" sqref="F54:F63 F25:F34" xr:uid="{38E197A3-C0B1-4656-A139-93633F0A59DB}"/>
    <dataValidation allowBlank="1" sqref="M3:O4 M39:S39 M35:S35 D35:E39 L35:L39 F35:K35 F37:K39" xr:uid="{0831638F-4DED-4021-9C37-5DDEFE728FC4}"/>
    <dataValidation allowBlank="1" promptTitle="Other Material Types not listed" prompt="Type name of other material type(s) here, as needed." sqref="D65:E65 X33" xr:uid="{24BDC9ED-E156-4AB5-B29E-04E0BE837A2A}"/>
    <dataValidation type="whole" allowBlank="1" showInputMessage="1" showErrorMessage="1" errorTitle="Whole Numbers Only" error="Input whole numbers only, rounded to nearest ton." promptTitle="Input Tons" prompt="Round to nearest ton" sqref="G43:Q63 G20:Q34" xr:uid="{A7B6155B-3E56-43FD-B45E-7E9F0E8A4BE9}">
      <formula1>1</formula1>
      <formula2>10000000</formula2>
    </dataValidation>
    <dataValidation allowBlank="1" promptTitle="Other Material" prompt="Type name of other material" sqref="F64" xr:uid="{A41804ED-9E4C-4486-88B6-D98F59CD4A3A}"/>
    <dataValidation type="whole" allowBlank="1" showInputMessage="1" showErrorMessage="1" errorTitle="Whole Numbers Only" error="Round to nearest ton." promptTitle="Input Tons" prompt="Round to nearest ton" sqref="Y19:Y32" xr:uid="{28D9F99E-239D-4E08-9A98-7B812C401E39}">
      <formula1>1</formula1>
      <formula2>99999999</formula2>
    </dataValidation>
  </dataValidations>
  <hyperlinks>
    <hyperlink ref="M3" location="INTRODUCTION!C3" display="Click for Table of Contents" xr:uid="{70287D0C-B9F2-4C7D-81E8-B3EA2D732D3A}"/>
    <hyperlink ref="P3:Q4" location="'A &amp; B--Info &amp; Facility Details'!D9" display="Previous Sheet" xr:uid="{7EA76E28-36D3-45F6-9A7E-6091E896759F}"/>
    <hyperlink ref="S3:T4" location="'C.2. C&amp;D Recycled or Used'!D4" display="Next Sheet" xr:uid="{31709CB6-0FC5-4FF0-9394-2696B27A6980}"/>
    <hyperlink ref="M3:O4" location="'INTRO and TABLE OF CONTENTS'!D15" display="'INTRO and TABLE OF CONTENTS'!D15" xr:uid="{813A278A-360F-4D59-B2C1-50DE40253151}"/>
    <hyperlink ref="D65" location="'C.2. C&amp;D Recycled or Used'!C3" display="Click to Return to Top" xr:uid="{59C96311-5AA3-479A-B482-40E225FF837D}"/>
    <hyperlink ref="D65:F65" location="'C.1. C&amp;D Accepted'!D3" display="Click to Return to Top" xr:uid="{DC6EE114-01BE-47B6-AB0B-3D54101018B9}"/>
    <hyperlink ref="X33" location="'C.2. C&amp;D Recycled or Used'!C3" display="Click to Return to Top" xr:uid="{132FC0ED-C01A-4D64-8FB3-BDDAD3510FFF}"/>
    <hyperlink ref="N10:Q10" location="'C.1. C&amp;D Accepted'!C18:R33" display="[A] Mixed C&amp;D Materials" xr:uid="{EAB00FB1-2744-4AA7-A639-838C819F6A32}"/>
    <hyperlink ref="N11:Q11" location="'C.1. C&amp;D Accepted'!C39:R57" display="[B] Source Separated Materials (SSM)" xr:uid="{C87A816A-2E18-4E4D-BC13-2B77726E3101}"/>
    <hyperlink ref="X33:Y34" location="'C.1. C&amp;D Accepted'!C3" display="Click to Return to Top" xr:uid="{D5DD98FE-028E-4358-9F2F-6608BA3A461F}"/>
    <hyperlink ref="N12:Q13" location="'C.1. C&amp;D Accepted'!X12:AD32" display="**Attachment 1 (Inbound C&amp;D Fines and Residuals)" xr:uid="{001277DF-2061-4F89-A808-1543BDA06AA4}"/>
    <hyperlink ref="AA12:AA15" location="'C.1. C&amp;D Accepted'!C4:Q14" display="Return to C.1." xr:uid="{A4A7A791-E0BE-432A-81FA-C0353C883215}"/>
  </hyperlinks>
  <pageMargins left="0.7" right="0.7" top="0.75" bottom="0.75" header="0.3" footer="0.3"/>
  <pageSetup scale="48" orientation="portrait" r:id="rId1"/>
  <colBreaks count="1" manualBreakCount="1">
    <brk id="21" max="1048575" man="1"/>
  </colBreaks>
  <ignoredErrors>
    <ignoredError sqref="N19:Q19" listDataValidation="1"/>
  </ignoredErrors>
  <drawing r:id="rId2"/>
  <tableParts count="7">
    <tablePart r:id="rId3"/>
    <tablePart r:id="rId4"/>
    <tablePart r:id="rId5"/>
    <tablePart r:id="rId6"/>
    <tablePart r:id="rId7"/>
    <tablePart r:id="rId8"/>
    <tablePart r:id="rId9"/>
  </tableParts>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Title="Incorrect State Abbreviation" promptTitle="Other States of Origin" prompt="Type state abbreviation here" xr:uid="{276845D5-0779-48B5-8C75-88981DF7491B}">
          <x14:formula1>
            <xm:f>'Validation Lists'!$G$5:$G$54</xm:f>
          </x14:formula1>
          <xm:sqref>N19:Q19 N42:Q42</xm:sqref>
        </x14:dataValidation>
        <x14:dataValidation type="list" allowBlank="1" showInputMessage="1" showErrorMessage="1" promptTitle="Select State or Province Code" xr:uid="{9EB21419-C6C6-43DB-887D-0F54B038308B}">
          <x14:formula1>
            <xm:f>'Validation Lists'!$G$5:$G$55</xm:f>
          </x14:formula1>
          <xm:sqref>AB19:AB32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9B255-D5D2-4BE9-8B9A-6F28D990FC66}">
  <sheetPr>
    <tabColor theme="0" tint="-0.499984740745262"/>
  </sheetPr>
  <dimension ref="A1:Z107"/>
  <sheetViews>
    <sheetView topLeftCell="A2" zoomScaleNormal="100" workbookViewId="0">
      <selection activeCell="I2" sqref="I2:I3"/>
    </sheetView>
  </sheetViews>
  <sheetFormatPr defaultColWidth="9.1796875" defaultRowHeight="14.5" x14ac:dyDescent="0.35"/>
  <cols>
    <col min="1" max="2" width="1.54296875" style="3" customWidth="1"/>
    <col min="3" max="3" width="2.7265625" style="3" customWidth="1"/>
    <col min="4" max="4" width="16" style="3" customWidth="1"/>
    <col min="5" max="5" width="40" style="3" customWidth="1"/>
    <col min="6" max="6" width="11.1796875" style="3" customWidth="1"/>
    <col min="7" max="7" width="33.1796875" style="3" customWidth="1"/>
    <col min="8" max="8" width="33" style="3" customWidth="1"/>
    <col min="9" max="9" width="25.81640625" style="3" customWidth="1"/>
    <col min="10" max="10" width="8.1796875" style="3" customWidth="1"/>
    <col min="11" max="11" width="57.1796875" style="3" customWidth="1"/>
    <col min="12" max="12" width="30" style="3" hidden="1" customWidth="1"/>
    <col min="13" max="13" width="1.54296875" style="3" customWidth="1"/>
    <col min="14" max="14" width="3.26953125" style="3" customWidth="1"/>
    <col min="15" max="17" width="13.1796875" style="3" customWidth="1"/>
    <col min="18" max="18" width="17.81640625" style="3" bestFit="1" customWidth="1"/>
    <col min="19" max="19" width="27.1796875" style="3" hidden="1" customWidth="1"/>
    <col min="20" max="20" width="3.81640625" style="3" hidden="1" customWidth="1"/>
    <col min="21" max="21" width="7" style="288" hidden="1" customWidth="1"/>
    <col min="22" max="22" width="3.54296875" style="3" hidden="1" customWidth="1"/>
    <col min="23" max="23" width="33.26953125" style="3" hidden="1" customWidth="1"/>
    <col min="24" max="24" width="9.1796875" style="3" customWidth="1"/>
    <col min="25" max="16384" width="9.1796875" style="3"/>
  </cols>
  <sheetData>
    <row r="1" spans="1:26" ht="4.5" customHeight="1" thickBot="1" x14ac:dyDescent="0.4">
      <c r="A1" s="423"/>
      <c r="B1" s="423"/>
      <c r="C1" s="423"/>
      <c r="D1" s="423"/>
      <c r="E1" s="423"/>
      <c r="F1" s="423"/>
      <c r="G1" s="423"/>
      <c r="H1" s="423"/>
      <c r="I1" s="423"/>
      <c r="J1" s="423"/>
      <c r="K1" s="423"/>
      <c r="L1" s="423"/>
      <c r="M1" s="423"/>
      <c r="N1" s="423"/>
      <c r="O1" s="423"/>
      <c r="P1" s="423"/>
      <c r="Q1" s="423"/>
      <c r="R1" s="423"/>
      <c r="S1" s="423"/>
      <c r="T1" s="423"/>
      <c r="U1" s="438"/>
      <c r="V1" s="423"/>
      <c r="W1" s="423"/>
      <c r="X1" s="423"/>
      <c r="Y1" s="423"/>
      <c r="Z1" s="423"/>
    </row>
    <row r="2" spans="1:26" ht="11.25" customHeight="1" thickTop="1" x14ac:dyDescent="0.45">
      <c r="A2" s="484"/>
      <c r="B2" s="1062" t="s">
        <v>152</v>
      </c>
      <c r="C2" s="1063"/>
      <c r="D2" s="1063"/>
      <c r="E2" s="1064"/>
      <c r="F2" s="422"/>
      <c r="G2" s="1102" t="s">
        <v>57</v>
      </c>
      <c r="H2" s="1092" t="s">
        <v>93</v>
      </c>
      <c r="I2" s="1094" t="s">
        <v>58</v>
      </c>
      <c r="J2" s="334"/>
      <c r="K2" s="422"/>
      <c r="L2" s="422"/>
      <c r="M2" s="437"/>
      <c r="N2" s="423"/>
      <c r="O2" s="423"/>
      <c r="P2" s="423"/>
      <c r="Q2" s="423"/>
      <c r="R2" s="423"/>
      <c r="S2" s="423"/>
      <c r="T2" s="423"/>
      <c r="U2" s="438"/>
      <c r="V2" s="423"/>
      <c r="W2" s="423"/>
      <c r="X2" s="423"/>
      <c r="Y2" s="423"/>
      <c r="Z2" s="423"/>
    </row>
    <row r="3" spans="1:26" ht="14.25" customHeight="1" thickBot="1" x14ac:dyDescent="0.4">
      <c r="A3" s="484"/>
      <c r="B3" s="1096"/>
      <c r="C3" s="1097"/>
      <c r="D3" s="1097"/>
      <c r="E3" s="1098"/>
      <c r="F3" s="423"/>
      <c r="G3" s="1103"/>
      <c r="H3" s="1093"/>
      <c r="I3" s="1095"/>
      <c r="J3" s="335"/>
      <c r="K3" s="423"/>
      <c r="L3" s="423"/>
      <c r="M3" s="431"/>
      <c r="N3" s="423"/>
      <c r="O3" s="423"/>
      <c r="P3" s="423"/>
      <c r="Q3" s="423"/>
      <c r="R3" s="423"/>
      <c r="S3" s="423"/>
      <c r="T3" s="423"/>
      <c r="U3" s="438"/>
      <c r="V3" s="423"/>
      <c r="W3" s="423"/>
      <c r="X3" s="423"/>
      <c r="Y3" s="423"/>
      <c r="Z3" s="423"/>
    </row>
    <row r="4" spans="1:26" ht="21.75" customHeight="1" thickTop="1" thickBot="1" x14ac:dyDescent="0.5">
      <c r="A4" s="484"/>
      <c r="B4" s="1099" t="s">
        <v>153</v>
      </c>
      <c r="C4" s="1100"/>
      <c r="D4" s="1100"/>
      <c r="E4" s="1101"/>
      <c r="F4" s="423"/>
      <c r="G4" s="423"/>
      <c r="H4" s="46"/>
      <c r="I4" s="47"/>
      <c r="J4" s="47"/>
      <c r="K4" s="423"/>
      <c r="L4" s="423"/>
      <c r="M4" s="431"/>
      <c r="N4" s="423"/>
      <c r="O4" s="423"/>
      <c r="P4" s="423"/>
      <c r="Q4" s="409"/>
      <c r="R4" s="423"/>
      <c r="S4" s="423"/>
      <c r="T4" s="409"/>
      <c r="U4" s="438"/>
      <c r="V4" s="423"/>
      <c r="W4" s="423"/>
      <c r="X4" s="423"/>
      <c r="Y4" s="423"/>
      <c r="Z4" s="423"/>
    </row>
    <row r="5" spans="1:26" s="5" customFormat="1" ht="18.75" customHeight="1" thickTop="1" thickBot="1" x14ac:dyDescent="0.4">
      <c r="A5" s="423"/>
      <c r="B5" s="429"/>
      <c r="C5" s="4"/>
      <c r="D5" s="4"/>
      <c r="E5" s="425"/>
      <c r="F5" s="425"/>
      <c r="G5" s="425"/>
      <c r="H5" s="1077" t="s">
        <v>154</v>
      </c>
      <c r="I5" s="1078"/>
      <c r="J5" s="1078"/>
      <c r="K5" s="1079"/>
      <c r="L5" s="425"/>
      <c r="M5" s="432"/>
      <c r="N5" s="425"/>
      <c r="O5" s="425"/>
      <c r="P5" s="425"/>
      <c r="Q5" s="410"/>
      <c r="R5" s="425"/>
      <c r="S5" s="425"/>
      <c r="T5" s="410"/>
      <c r="U5" s="441"/>
      <c r="V5" s="425"/>
      <c r="W5" s="425"/>
      <c r="X5" s="425"/>
      <c r="Y5" s="425"/>
      <c r="Z5" s="425"/>
    </row>
    <row r="6" spans="1:26" s="5" customFormat="1" ht="23.25" customHeight="1" thickBot="1" x14ac:dyDescent="0.4">
      <c r="A6" s="423"/>
      <c r="B6" s="429"/>
      <c r="C6" s="425"/>
      <c r="D6" s="425"/>
      <c r="E6" s="425"/>
      <c r="F6" s="425"/>
      <c r="G6" s="425"/>
      <c r="H6" s="48" t="s">
        <v>155</v>
      </c>
      <c r="I6" s="1080" t="s">
        <v>156</v>
      </c>
      <c r="J6" s="1081"/>
      <c r="K6" s="1082"/>
      <c r="L6" s="425"/>
      <c r="M6" s="432"/>
      <c r="N6" s="425"/>
      <c r="O6" s="425"/>
      <c r="P6" s="425"/>
      <c r="Q6" s="410"/>
      <c r="R6" s="425"/>
      <c r="S6" s="425"/>
      <c r="T6" s="410"/>
      <c r="U6" s="441"/>
      <c r="V6" s="425"/>
      <c r="W6" s="425"/>
      <c r="X6" s="425"/>
      <c r="Y6" s="425"/>
      <c r="Z6" s="425"/>
    </row>
    <row r="7" spans="1:26" s="5" customFormat="1" ht="20.25" customHeight="1" x14ac:dyDescent="0.35">
      <c r="A7" s="423"/>
      <c r="B7" s="429"/>
      <c r="C7" s="35"/>
      <c r="D7" s="35"/>
      <c r="E7" s="35"/>
      <c r="F7" s="35"/>
      <c r="G7" s="35"/>
      <c r="H7" s="49" t="s">
        <v>157</v>
      </c>
      <c r="I7" s="1083" t="s">
        <v>158</v>
      </c>
      <c r="J7" s="1084"/>
      <c r="K7" s="1085"/>
      <c r="L7" s="425"/>
      <c r="M7" s="432"/>
      <c r="N7" s="425"/>
      <c r="O7" s="425"/>
      <c r="P7" s="425"/>
      <c r="Q7" s="410"/>
      <c r="R7" s="425"/>
      <c r="S7" s="425"/>
      <c r="T7" s="410"/>
      <c r="U7" s="441"/>
      <c r="V7" s="425"/>
      <c r="W7" s="425"/>
      <c r="X7" s="425"/>
      <c r="Y7" s="425"/>
      <c r="Z7" s="425"/>
    </row>
    <row r="8" spans="1:26" s="5" customFormat="1" ht="20.25" customHeight="1" x14ac:dyDescent="0.35">
      <c r="A8" s="423"/>
      <c r="B8" s="429"/>
      <c r="C8" s="140"/>
      <c r="D8" s="140"/>
      <c r="E8" s="140"/>
      <c r="F8" s="140"/>
      <c r="G8" s="140"/>
      <c r="H8" s="50" t="s">
        <v>159</v>
      </c>
      <c r="I8" s="1086" t="s">
        <v>160</v>
      </c>
      <c r="J8" s="1087"/>
      <c r="K8" s="1088"/>
      <c r="L8" s="425"/>
      <c r="M8" s="432"/>
      <c r="N8" s="425"/>
      <c r="O8" s="425"/>
      <c r="P8" s="425"/>
      <c r="Q8" s="410"/>
      <c r="R8" s="425"/>
      <c r="S8" s="425"/>
      <c r="T8" s="410"/>
      <c r="U8" s="441"/>
      <c r="V8" s="425"/>
      <c r="W8" s="425"/>
      <c r="X8" s="425"/>
      <c r="Y8" s="425"/>
      <c r="Z8" s="425"/>
    </row>
    <row r="9" spans="1:26" s="5" customFormat="1" ht="20.25" customHeight="1" x14ac:dyDescent="0.35">
      <c r="A9" s="423"/>
      <c r="B9" s="429"/>
      <c r="C9" s="328"/>
      <c r="D9" s="328"/>
      <c r="E9" s="328"/>
      <c r="F9" s="328"/>
      <c r="G9" s="328"/>
      <c r="H9" s="50" t="s">
        <v>161</v>
      </c>
      <c r="I9" s="1086" t="s">
        <v>162</v>
      </c>
      <c r="J9" s="1087"/>
      <c r="K9" s="1088"/>
      <c r="L9" s="425"/>
      <c r="M9" s="432"/>
      <c r="N9" s="425"/>
      <c r="O9" s="425"/>
      <c r="P9" s="425"/>
      <c r="Q9" s="411"/>
      <c r="R9" s="425"/>
      <c r="S9" s="425"/>
      <c r="T9" s="411"/>
      <c r="U9" s="441"/>
      <c r="V9" s="425"/>
      <c r="W9" s="425"/>
      <c r="X9" s="425"/>
      <c r="Y9" s="425"/>
      <c r="Z9" s="425"/>
    </row>
    <row r="10" spans="1:26" s="5" customFormat="1" ht="20.25" customHeight="1" x14ac:dyDescent="0.35">
      <c r="A10" s="423"/>
      <c r="B10" s="429"/>
      <c r="C10" s="328"/>
      <c r="D10" s="328"/>
      <c r="E10" s="328"/>
      <c r="F10" s="328"/>
      <c r="G10" s="328"/>
      <c r="H10" s="50" t="s">
        <v>163</v>
      </c>
      <c r="I10" s="1086" t="s">
        <v>164</v>
      </c>
      <c r="J10" s="1087"/>
      <c r="K10" s="1088"/>
      <c r="L10" s="425"/>
      <c r="M10" s="432"/>
      <c r="N10" s="425"/>
      <c r="O10" s="425"/>
      <c r="P10" s="425"/>
      <c r="Q10" s="425"/>
      <c r="R10" s="425"/>
      <c r="S10" s="425"/>
      <c r="T10" s="425"/>
      <c r="U10" s="441"/>
      <c r="V10" s="425"/>
      <c r="W10" s="425"/>
      <c r="X10" s="425"/>
      <c r="Y10" s="425"/>
      <c r="Z10" s="425"/>
    </row>
    <row r="11" spans="1:26" s="5" customFormat="1" ht="20.25" customHeight="1" x14ac:dyDescent="0.35">
      <c r="A11" s="423"/>
      <c r="B11" s="429"/>
      <c r="C11" s="328"/>
      <c r="D11" s="328"/>
      <c r="E11" s="328"/>
      <c r="F11" s="328"/>
      <c r="G11" s="328"/>
      <c r="H11" s="50" t="s">
        <v>165</v>
      </c>
      <c r="I11" s="1086" t="s">
        <v>166</v>
      </c>
      <c r="J11" s="1087"/>
      <c r="K11" s="1088"/>
      <c r="L11" s="425"/>
      <c r="M11" s="432"/>
      <c r="N11" s="425"/>
      <c r="O11" s="425"/>
      <c r="P11" s="425"/>
      <c r="Q11" s="425"/>
      <c r="R11" s="425"/>
      <c r="S11" s="425"/>
      <c r="T11" s="425"/>
      <c r="U11" s="441"/>
      <c r="V11" s="425"/>
      <c r="W11" s="425"/>
      <c r="X11" s="425"/>
      <c r="Y11" s="425"/>
      <c r="Z11" s="425"/>
    </row>
    <row r="12" spans="1:26" s="5" customFormat="1" ht="20.25" customHeight="1" x14ac:dyDescent="0.35">
      <c r="A12" s="423"/>
      <c r="B12" s="429"/>
      <c r="C12" s="328"/>
      <c r="D12" s="328"/>
      <c r="E12" s="328"/>
      <c r="F12" s="328"/>
      <c r="G12" s="328"/>
      <c r="H12" s="51" t="s">
        <v>167</v>
      </c>
      <c r="I12" s="1089" t="s">
        <v>168</v>
      </c>
      <c r="J12" s="1090"/>
      <c r="K12" s="1091"/>
      <c r="L12" s="425"/>
      <c r="M12" s="432"/>
      <c r="N12" s="425"/>
      <c r="O12" s="425"/>
      <c r="P12" s="425"/>
      <c r="Q12" s="425"/>
      <c r="R12" s="425"/>
      <c r="S12" s="425"/>
      <c r="T12" s="425"/>
      <c r="U12" s="441"/>
      <c r="V12" s="425"/>
      <c r="W12" s="425"/>
      <c r="X12" s="425"/>
      <c r="Y12" s="425"/>
      <c r="Z12" s="425"/>
    </row>
    <row r="13" spans="1:26" s="5" customFormat="1" ht="20.25" customHeight="1" x14ac:dyDescent="0.35">
      <c r="A13" s="423"/>
      <c r="B13" s="429"/>
      <c r="C13" s="328"/>
      <c r="D13" s="328"/>
      <c r="E13" s="328"/>
      <c r="F13" s="328"/>
      <c r="G13" s="328"/>
      <c r="H13" s="51" t="s">
        <v>167</v>
      </c>
      <c r="I13" s="1089" t="s">
        <v>168</v>
      </c>
      <c r="J13" s="1090"/>
      <c r="K13" s="1091"/>
      <c r="L13" s="425"/>
      <c r="M13" s="432"/>
      <c r="N13" s="425"/>
      <c r="O13" s="425"/>
      <c r="P13" s="425"/>
      <c r="Q13" s="425"/>
      <c r="R13" s="425"/>
      <c r="S13" s="425"/>
      <c r="T13" s="425"/>
      <c r="U13" s="441"/>
      <c r="V13" s="425"/>
      <c r="W13" s="425"/>
      <c r="X13" s="425"/>
      <c r="Y13" s="425"/>
      <c r="Z13" s="425"/>
    </row>
    <row r="14" spans="1:26" s="5" customFormat="1" ht="20.25" customHeight="1" thickBot="1" x14ac:dyDescent="0.4">
      <c r="A14" s="423"/>
      <c r="B14" s="429"/>
      <c r="C14" s="140"/>
      <c r="D14" s="140"/>
      <c r="E14" s="140"/>
      <c r="F14" s="140"/>
      <c r="G14" s="140"/>
      <c r="H14" s="51" t="s">
        <v>167</v>
      </c>
      <c r="I14" s="1089" t="s">
        <v>168</v>
      </c>
      <c r="J14" s="1090"/>
      <c r="K14" s="1091"/>
      <c r="L14" s="425"/>
      <c r="M14" s="432"/>
      <c r="N14" s="425"/>
      <c r="O14" s="425"/>
      <c r="P14" s="425"/>
      <c r="Q14" s="425"/>
      <c r="R14" s="425"/>
      <c r="S14" s="425"/>
      <c r="T14" s="425"/>
      <c r="U14" s="441"/>
      <c r="V14" s="425"/>
      <c r="W14" s="425"/>
      <c r="X14" s="425"/>
      <c r="Y14" s="425"/>
      <c r="Z14" s="425"/>
    </row>
    <row r="15" spans="1:26" s="5" customFormat="1" ht="20.25" customHeight="1" thickTop="1" thickBot="1" x14ac:dyDescent="0.5">
      <c r="A15" s="423"/>
      <c r="B15" s="429"/>
      <c r="C15" s="307" t="s">
        <v>169</v>
      </c>
      <c r="D15" s="308"/>
      <c r="E15" s="309"/>
      <c r="F15" s="425"/>
      <c r="G15" s="425"/>
      <c r="H15" s="52" t="s">
        <v>167</v>
      </c>
      <c r="I15" s="1074" t="s">
        <v>168</v>
      </c>
      <c r="J15" s="1075"/>
      <c r="K15" s="1076"/>
      <c r="L15" s="425"/>
      <c r="M15" s="432"/>
      <c r="N15" s="425"/>
      <c r="O15" s="425"/>
      <c r="P15" s="425"/>
      <c r="Q15" s="425"/>
      <c r="R15" s="425"/>
      <c r="S15" s="425"/>
      <c r="T15" s="425"/>
      <c r="U15" s="441"/>
      <c r="V15" s="425"/>
      <c r="W15" s="425"/>
      <c r="X15" s="425"/>
      <c r="Y15" s="425"/>
      <c r="Z15" s="425"/>
    </row>
    <row r="16" spans="1:26" s="5" customFormat="1" ht="24.75" customHeight="1" thickBot="1" x14ac:dyDescent="0.4">
      <c r="A16" s="425"/>
      <c r="B16" s="426"/>
      <c r="C16" s="1129" t="s">
        <v>170</v>
      </c>
      <c r="D16" s="1130"/>
      <c r="E16" s="1131"/>
      <c r="F16" s="143"/>
      <c r="G16" s="425"/>
      <c r="H16" s="425"/>
      <c r="I16" s="425"/>
      <c r="J16" s="425"/>
      <c r="K16" s="425"/>
      <c r="L16" s="425"/>
      <c r="M16" s="432"/>
      <c r="N16" s="425"/>
      <c r="O16" s="425"/>
      <c r="P16" s="425"/>
      <c r="Q16" s="425"/>
      <c r="R16" s="425"/>
      <c r="S16" s="425"/>
      <c r="T16" s="425"/>
      <c r="U16" s="441"/>
      <c r="V16" s="425"/>
      <c r="W16" s="425"/>
      <c r="X16" s="425"/>
      <c r="Y16" s="425"/>
      <c r="Z16" s="425"/>
    </row>
    <row r="17" spans="1:26" s="5" customFormat="1" ht="24.75" customHeight="1" x14ac:dyDescent="0.35">
      <c r="A17" s="425"/>
      <c r="B17" s="426"/>
      <c r="C17" s="1132" t="s">
        <v>171</v>
      </c>
      <c r="D17" s="1133"/>
      <c r="E17" s="1134"/>
      <c r="F17" s="143"/>
      <c r="G17" s="1138" t="s">
        <v>172</v>
      </c>
      <c r="H17" s="1140">
        <f>SUM(Beneficially_Used_Waste_Materials[Tons])+SUM(Recycled_Reused_Materials[Tons])+SUM(Fuel_Specification_Product_Materials[Tons])</f>
        <v>0</v>
      </c>
      <c r="I17" s="17"/>
      <c r="J17" s="174"/>
      <c r="K17" s="174"/>
      <c r="L17" s="425"/>
      <c r="M17" s="432"/>
      <c r="N17" s="425"/>
      <c r="O17" s="425"/>
      <c r="P17" s="425"/>
      <c r="Q17" s="425"/>
      <c r="R17" s="425"/>
      <c r="S17" s="425"/>
      <c r="T17" s="425"/>
      <c r="U17" s="441"/>
      <c r="V17" s="425"/>
      <c r="W17" s="425"/>
      <c r="X17" s="425"/>
      <c r="Y17" s="425"/>
      <c r="Z17" s="425"/>
    </row>
    <row r="18" spans="1:26" s="5" customFormat="1" ht="24.75" customHeight="1" thickBot="1" x14ac:dyDescent="0.4">
      <c r="A18" s="425"/>
      <c r="B18" s="426"/>
      <c r="C18" s="1135" t="s">
        <v>173</v>
      </c>
      <c r="D18" s="1136"/>
      <c r="E18" s="1137"/>
      <c r="F18" s="143"/>
      <c r="G18" s="1139"/>
      <c r="H18" s="1141"/>
      <c r="I18" s="17"/>
      <c r="J18" s="174"/>
      <c r="K18" s="174"/>
      <c r="L18" s="425"/>
      <c r="M18" s="432"/>
      <c r="N18" s="425"/>
      <c r="O18" s="425"/>
      <c r="P18" s="425"/>
      <c r="Q18" s="425"/>
      <c r="R18" s="425"/>
      <c r="S18" s="425"/>
      <c r="T18" s="425"/>
      <c r="U18" s="441"/>
      <c r="V18" s="425"/>
      <c r="W18" s="425"/>
      <c r="X18" s="425"/>
      <c r="Y18" s="425"/>
      <c r="Z18" s="425"/>
    </row>
    <row r="19" spans="1:26" ht="4.5" customHeight="1" thickTop="1" thickBot="1" x14ac:dyDescent="0.4">
      <c r="A19" s="423"/>
      <c r="B19" s="429"/>
      <c r="C19" s="142"/>
      <c r="D19" s="142"/>
      <c r="E19" s="142"/>
      <c r="F19" s="35"/>
      <c r="G19" s="423"/>
      <c r="H19" s="423"/>
      <c r="I19" s="175"/>
      <c r="J19" s="176"/>
      <c r="K19" s="176"/>
      <c r="L19" s="423"/>
      <c r="M19" s="431"/>
      <c r="N19" s="423"/>
      <c r="O19" s="423"/>
      <c r="P19" s="423"/>
      <c r="Q19" s="423"/>
      <c r="R19" s="423"/>
      <c r="S19" s="425"/>
      <c r="T19" s="425"/>
      <c r="U19" s="441"/>
      <c r="V19" s="425"/>
      <c r="W19" s="425"/>
      <c r="X19" s="423"/>
      <c r="Y19" s="423"/>
      <c r="Z19" s="423"/>
    </row>
    <row r="20" spans="1:26" ht="15" thickBot="1" x14ac:dyDescent="0.4">
      <c r="A20" s="423"/>
      <c r="B20" s="429"/>
      <c r="C20" s="423"/>
      <c r="D20" s="423"/>
      <c r="E20" s="423"/>
      <c r="F20" s="423"/>
      <c r="G20" s="423"/>
      <c r="H20" s="423"/>
      <c r="I20" s="423"/>
      <c r="J20" s="423"/>
      <c r="K20" s="177"/>
      <c r="L20" s="37" t="s">
        <v>103</v>
      </c>
      <c r="M20" s="431"/>
      <c r="N20" s="423"/>
      <c r="O20" s="423"/>
      <c r="P20" s="423"/>
      <c r="Q20" s="423"/>
      <c r="R20" s="423"/>
      <c r="S20" s="423"/>
      <c r="T20" s="423"/>
      <c r="U20" s="438"/>
      <c r="V20" s="423"/>
      <c r="W20" s="423"/>
      <c r="X20" s="423"/>
      <c r="Y20" s="423"/>
      <c r="Z20" s="423"/>
    </row>
    <row r="21" spans="1:26" ht="37.4" customHeight="1" thickBot="1" x14ac:dyDescent="0.4">
      <c r="A21" s="423"/>
      <c r="B21" s="429"/>
      <c r="C21" s="1124" t="s">
        <v>111</v>
      </c>
      <c r="D21" s="1124"/>
      <c r="E21" s="8" t="s">
        <v>112</v>
      </c>
      <c r="F21" s="9" t="s">
        <v>105</v>
      </c>
      <c r="G21" s="170" t="s">
        <v>174</v>
      </c>
      <c r="H21" s="10" t="s">
        <v>175</v>
      </c>
      <c r="I21" s="10" t="s">
        <v>107</v>
      </c>
      <c r="J21" s="297" t="s">
        <v>176</v>
      </c>
      <c r="K21" s="44" t="s">
        <v>177</v>
      </c>
      <c r="L21" s="44" t="s">
        <v>124</v>
      </c>
      <c r="M21" s="431"/>
      <c r="N21" s="423"/>
      <c r="O21" s="423"/>
      <c r="P21" s="423"/>
      <c r="Q21" s="423"/>
      <c r="R21" s="423"/>
      <c r="S21" s="423"/>
      <c r="T21" s="423"/>
      <c r="U21" s="438"/>
      <c r="V21" s="423"/>
      <c r="W21" s="423"/>
      <c r="X21" s="423"/>
      <c r="Y21" s="423"/>
      <c r="Z21" s="423"/>
    </row>
    <row r="22" spans="1:26" s="5" customFormat="1" ht="22.5" customHeight="1" x14ac:dyDescent="0.35">
      <c r="A22" s="423"/>
      <c r="B22" s="429"/>
      <c r="C22" s="1109" t="s">
        <v>178</v>
      </c>
      <c r="D22" s="1110"/>
      <c r="E22" s="58"/>
      <c r="F22" s="59"/>
      <c r="G22" s="60"/>
      <c r="H22" s="60"/>
      <c r="I22" s="60"/>
      <c r="J22" s="61"/>
      <c r="K22" s="62"/>
      <c r="L22" s="63" t="s">
        <v>179</v>
      </c>
      <c r="M22" s="432"/>
      <c r="N22" s="425"/>
      <c r="O22" s="425"/>
      <c r="P22" s="425"/>
      <c r="Q22" s="425"/>
      <c r="R22" s="425"/>
      <c r="S22" s="423"/>
      <c r="T22" s="423"/>
      <c r="U22" s="438"/>
      <c r="V22" s="423"/>
      <c r="W22" s="423"/>
      <c r="X22" s="425"/>
      <c r="Y22" s="425"/>
      <c r="Z22" s="425"/>
    </row>
    <row r="23" spans="1:26" s="5" customFormat="1" ht="22.5" customHeight="1" x14ac:dyDescent="0.35">
      <c r="A23" s="423"/>
      <c r="B23" s="429"/>
      <c r="C23" s="1111"/>
      <c r="D23" s="1112"/>
      <c r="E23" s="64"/>
      <c r="F23" s="65"/>
      <c r="G23" s="66"/>
      <c r="H23" s="66" t="s">
        <v>180</v>
      </c>
      <c r="I23" s="66" t="s">
        <v>180</v>
      </c>
      <c r="J23" s="67"/>
      <c r="K23" s="68"/>
      <c r="L23" s="69" t="s">
        <v>179</v>
      </c>
      <c r="M23" s="432"/>
      <c r="N23" s="425"/>
      <c r="O23" s="425"/>
      <c r="P23" s="425"/>
      <c r="Q23" s="425"/>
      <c r="R23" s="425"/>
      <c r="S23" s="425"/>
      <c r="T23" s="425"/>
      <c r="U23" s="441"/>
      <c r="V23" s="425"/>
      <c r="W23" s="425"/>
      <c r="X23" s="425"/>
      <c r="Y23" s="425"/>
      <c r="Z23" s="425"/>
    </row>
    <row r="24" spans="1:26" s="5" customFormat="1" ht="22.5" customHeight="1" x14ac:dyDescent="0.35">
      <c r="A24" s="423"/>
      <c r="B24" s="429"/>
      <c r="C24" s="1111"/>
      <c r="D24" s="1112"/>
      <c r="E24" s="64"/>
      <c r="F24" s="65"/>
      <c r="G24" s="66"/>
      <c r="H24" s="66" t="s">
        <v>180</v>
      </c>
      <c r="I24" s="66" t="s">
        <v>180</v>
      </c>
      <c r="J24" s="67"/>
      <c r="K24" s="68"/>
      <c r="L24" s="69" t="s">
        <v>179</v>
      </c>
      <c r="M24" s="432"/>
      <c r="N24" s="425"/>
      <c r="O24" s="425"/>
      <c r="P24" s="425"/>
      <c r="Q24" s="425"/>
      <c r="R24" s="425"/>
      <c r="S24" s="425"/>
      <c r="T24" s="425"/>
      <c r="U24" s="441"/>
      <c r="V24" s="425"/>
      <c r="W24" s="425"/>
      <c r="X24" s="425"/>
      <c r="Y24" s="425"/>
      <c r="Z24" s="425"/>
    </row>
    <row r="25" spans="1:26" s="5" customFormat="1" ht="22.5" customHeight="1" x14ac:dyDescent="0.35">
      <c r="A25" s="423"/>
      <c r="B25" s="429"/>
      <c r="C25" s="1111"/>
      <c r="D25" s="1112"/>
      <c r="E25" s="64"/>
      <c r="F25" s="65"/>
      <c r="G25" s="66"/>
      <c r="H25" s="66" t="s">
        <v>180</v>
      </c>
      <c r="I25" s="66" t="s">
        <v>180</v>
      </c>
      <c r="J25" s="67"/>
      <c r="K25" s="68"/>
      <c r="L25" s="69" t="s">
        <v>179</v>
      </c>
      <c r="M25" s="432"/>
      <c r="N25" s="425"/>
      <c r="O25" s="425"/>
      <c r="P25" s="425"/>
      <c r="Q25" s="425"/>
      <c r="R25" s="425"/>
      <c r="S25" s="425"/>
      <c r="T25" s="425"/>
      <c r="U25" s="441"/>
      <c r="V25" s="425"/>
      <c r="W25" s="425"/>
      <c r="X25" s="425"/>
      <c r="Y25" s="425"/>
      <c r="Z25" s="425"/>
    </row>
    <row r="26" spans="1:26" s="5" customFormat="1" ht="22.5" customHeight="1" thickBot="1" x14ac:dyDescent="0.4">
      <c r="A26" s="423"/>
      <c r="B26" s="429"/>
      <c r="C26" s="1111"/>
      <c r="D26" s="1112"/>
      <c r="E26" s="64"/>
      <c r="F26" s="65"/>
      <c r="G26" s="66"/>
      <c r="H26" s="66"/>
      <c r="I26" s="66"/>
      <c r="J26" s="67"/>
      <c r="K26" s="68"/>
      <c r="L26" s="69" t="s">
        <v>179</v>
      </c>
      <c r="M26" s="432"/>
      <c r="N26" s="425"/>
      <c r="O26" s="425"/>
      <c r="P26" s="425"/>
      <c r="Q26" s="425"/>
      <c r="R26" s="425"/>
      <c r="S26" s="425"/>
      <c r="T26" s="425"/>
      <c r="U26" s="441"/>
      <c r="V26" s="425"/>
      <c r="W26" s="425"/>
      <c r="X26" s="425"/>
      <c r="Y26" s="425"/>
      <c r="Z26" s="425"/>
    </row>
    <row r="27" spans="1:26" s="5" customFormat="1" ht="22.5" customHeight="1" thickTop="1" x14ac:dyDescent="0.35">
      <c r="A27" s="423"/>
      <c r="B27" s="429"/>
      <c r="C27" s="219"/>
      <c r="D27" s="1104" t="s">
        <v>181</v>
      </c>
      <c r="E27" s="278"/>
      <c r="F27" s="65"/>
      <c r="G27" s="66"/>
      <c r="H27" s="66" t="s">
        <v>180</v>
      </c>
      <c r="I27" s="66" t="s">
        <v>180</v>
      </c>
      <c r="J27" s="67"/>
      <c r="K27" s="68"/>
      <c r="L27" s="69" t="s">
        <v>179</v>
      </c>
      <c r="M27" s="432"/>
      <c r="N27" s="425"/>
      <c r="O27" s="425"/>
      <c r="P27" s="425"/>
      <c r="Q27" s="425"/>
      <c r="R27" s="423"/>
      <c r="S27" s="425"/>
      <c r="T27" s="425"/>
      <c r="U27" s="438"/>
      <c r="V27" s="423"/>
      <c r="W27" s="425"/>
      <c r="X27" s="425"/>
      <c r="Y27" s="425"/>
      <c r="Z27" s="425"/>
    </row>
    <row r="28" spans="1:26" s="5" customFormat="1" ht="22.5" customHeight="1" x14ac:dyDescent="0.35">
      <c r="A28" s="423"/>
      <c r="B28" s="429"/>
      <c r="C28" s="219"/>
      <c r="D28" s="1105"/>
      <c r="E28" s="279"/>
      <c r="F28" s="65"/>
      <c r="G28" s="66"/>
      <c r="H28" s="66"/>
      <c r="I28" s="66"/>
      <c r="J28" s="67"/>
      <c r="K28" s="68"/>
      <c r="L28" s="69" t="s">
        <v>179</v>
      </c>
      <c r="M28" s="432"/>
      <c r="N28" s="425"/>
      <c r="O28" s="425"/>
      <c r="P28" s="425"/>
      <c r="Q28" s="425"/>
      <c r="R28" s="423"/>
      <c r="S28" s="425"/>
      <c r="T28" s="425"/>
      <c r="U28" s="438"/>
      <c r="V28" s="423"/>
      <c r="W28" s="425"/>
      <c r="X28" s="425"/>
      <c r="Y28" s="425"/>
      <c r="Z28" s="425"/>
    </row>
    <row r="29" spans="1:26" s="5" customFormat="1" ht="22.5" customHeight="1" x14ac:dyDescent="0.35">
      <c r="A29" s="423"/>
      <c r="B29" s="429"/>
      <c r="C29" s="219"/>
      <c r="D29" s="1105"/>
      <c r="E29" s="279"/>
      <c r="F29" s="65"/>
      <c r="G29" s="66"/>
      <c r="H29" s="66"/>
      <c r="I29" s="66"/>
      <c r="J29" s="67"/>
      <c r="K29" s="68"/>
      <c r="L29" s="69" t="s">
        <v>179</v>
      </c>
      <c r="M29" s="432"/>
      <c r="N29" s="425"/>
      <c r="O29" s="425"/>
      <c r="P29" s="425"/>
      <c r="Q29" s="425"/>
      <c r="R29" s="423"/>
      <c r="S29" s="425"/>
      <c r="T29" s="425"/>
      <c r="U29" s="438"/>
      <c r="V29" s="423"/>
      <c r="W29" s="425"/>
      <c r="X29" s="425"/>
      <c r="Y29" s="425"/>
      <c r="Z29" s="425"/>
    </row>
    <row r="30" spans="1:26" s="5" customFormat="1" ht="22.5" customHeight="1" x14ac:dyDescent="0.35">
      <c r="A30" s="423"/>
      <c r="B30" s="429"/>
      <c r="C30" s="219"/>
      <c r="D30" s="1105"/>
      <c r="E30" s="279"/>
      <c r="F30" s="65"/>
      <c r="G30" s="66"/>
      <c r="H30" s="66"/>
      <c r="I30" s="66"/>
      <c r="J30" s="67"/>
      <c r="K30" s="68"/>
      <c r="L30" s="69" t="s">
        <v>179</v>
      </c>
      <c r="M30" s="432"/>
      <c r="N30" s="425"/>
      <c r="O30" s="425"/>
      <c r="P30" s="425"/>
      <c r="Q30" s="425"/>
      <c r="R30" s="423"/>
      <c r="S30" s="425"/>
      <c r="T30" s="425"/>
      <c r="U30" s="438"/>
      <c r="V30" s="423"/>
      <c r="W30" s="425"/>
      <c r="X30" s="425"/>
      <c r="Y30" s="425"/>
      <c r="Z30" s="425"/>
    </row>
    <row r="31" spans="1:26" s="5" customFormat="1" ht="22.5" customHeight="1" x14ac:dyDescent="0.35">
      <c r="A31" s="423"/>
      <c r="B31" s="429"/>
      <c r="C31" s="219"/>
      <c r="D31" s="1105"/>
      <c r="E31" s="279"/>
      <c r="F31" s="65"/>
      <c r="G31" s="66"/>
      <c r="H31" s="66"/>
      <c r="I31" s="66"/>
      <c r="J31" s="67"/>
      <c r="K31" s="68"/>
      <c r="L31" s="69" t="s">
        <v>179</v>
      </c>
      <c r="M31" s="432"/>
      <c r="N31" s="425"/>
      <c r="O31" s="425"/>
      <c r="P31" s="425"/>
      <c r="Q31" s="425"/>
      <c r="R31" s="423"/>
      <c r="S31" s="425"/>
      <c r="T31" s="425"/>
      <c r="U31" s="438"/>
      <c r="V31" s="423"/>
      <c r="W31" s="425"/>
      <c r="X31" s="425"/>
      <c r="Y31" s="425"/>
      <c r="Z31" s="425"/>
    </row>
    <row r="32" spans="1:26" s="5" customFormat="1" ht="22.5" customHeight="1" thickBot="1" x14ac:dyDescent="0.4">
      <c r="A32" s="423"/>
      <c r="B32" s="429"/>
      <c r="C32" s="219"/>
      <c r="D32" s="1106"/>
      <c r="E32" s="280"/>
      <c r="F32" s="70"/>
      <c r="G32" s="71"/>
      <c r="H32" s="71" t="s">
        <v>180</v>
      </c>
      <c r="I32" s="71" t="s">
        <v>180</v>
      </c>
      <c r="J32" s="72"/>
      <c r="K32" s="73"/>
      <c r="L32" s="74" t="s">
        <v>179</v>
      </c>
      <c r="M32" s="432"/>
      <c r="N32" s="425"/>
      <c r="O32" s="425"/>
      <c r="P32" s="425"/>
      <c r="Q32" s="425"/>
      <c r="R32" s="423"/>
      <c r="S32" s="425"/>
      <c r="T32" s="425"/>
      <c r="U32" s="438"/>
      <c r="V32" s="423"/>
      <c r="W32" s="425"/>
      <c r="X32" s="425"/>
      <c r="Y32" s="425"/>
      <c r="Z32" s="425"/>
    </row>
    <row r="33" spans="1:26" ht="21.75" customHeight="1" thickTop="1" thickBot="1" x14ac:dyDescent="0.4">
      <c r="A33" s="423"/>
      <c r="B33" s="429"/>
      <c r="C33" s="485"/>
      <c r="D33" s="486"/>
      <c r="E33" s="619" t="s">
        <v>182</v>
      </c>
      <c r="F33" s="620">
        <f>SUM(Beneficially_Used_Waste_Materials[Tons])</f>
        <v>0</v>
      </c>
      <c r="G33" s="18"/>
      <c r="H33" s="17"/>
      <c r="I33" s="17"/>
      <c r="J33" s="115"/>
      <c r="K33" s="178"/>
      <c r="L33" s="34"/>
      <c r="M33" s="431"/>
      <c r="N33" s="435"/>
      <c r="O33" s="423"/>
      <c r="P33" s="423"/>
      <c r="Q33" s="423"/>
      <c r="R33" s="423"/>
      <c r="S33" s="425"/>
      <c r="T33" s="425"/>
      <c r="U33" s="438"/>
      <c r="V33" s="423"/>
      <c r="W33" s="425"/>
      <c r="X33" s="423"/>
      <c r="Y33" s="423"/>
      <c r="Z33" s="423"/>
    </row>
    <row r="34" spans="1:26" ht="6.75" customHeight="1" thickTop="1" thickBot="1" x14ac:dyDescent="0.4">
      <c r="A34" s="423"/>
      <c r="B34" s="429"/>
      <c r="C34" s="36"/>
      <c r="D34" s="36"/>
      <c r="E34" s="38"/>
      <c r="F34" s="39"/>
      <c r="G34" s="1125" t="s">
        <v>183</v>
      </c>
      <c r="H34" s="1126"/>
      <c r="I34" s="40"/>
      <c r="J34" s="179"/>
      <c r="K34" s="180"/>
      <c r="L34" s="40"/>
      <c r="M34" s="431"/>
      <c r="N34" s="435"/>
      <c r="O34" s="423"/>
      <c r="P34" s="423"/>
      <c r="Q34" s="423"/>
      <c r="R34" s="423"/>
      <c r="S34" s="423"/>
      <c r="T34" s="423"/>
      <c r="U34" s="438"/>
      <c r="V34" s="423"/>
      <c r="W34" s="423"/>
      <c r="X34" s="423"/>
      <c r="Y34" s="423"/>
      <c r="Z34" s="423"/>
    </row>
    <row r="35" spans="1:26" ht="24" customHeight="1" thickTop="1" thickBot="1" x14ac:dyDescent="0.4">
      <c r="A35" s="423"/>
      <c r="B35" s="429"/>
      <c r="C35" s="423"/>
      <c r="D35" s="423"/>
      <c r="E35" s="147" t="s">
        <v>139</v>
      </c>
      <c r="F35" s="182"/>
      <c r="G35" s="1127"/>
      <c r="H35" s="1128"/>
      <c r="I35" s="100"/>
      <c r="J35" s="100"/>
      <c r="K35" s="100"/>
      <c r="L35" s="100"/>
      <c r="M35" s="431"/>
      <c r="N35" s="435"/>
      <c r="O35" s="423"/>
      <c r="P35" s="423"/>
      <c r="Q35" s="423"/>
      <c r="R35" s="425"/>
      <c r="S35" s="423"/>
      <c r="T35" s="423"/>
      <c r="U35" s="438"/>
      <c r="V35" s="423"/>
      <c r="W35" s="423"/>
      <c r="X35" s="423"/>
      <c r="Y35" s="423"/>
      <c r="Z35" s="423"/>
    </row>
    <row r="36" spans="1:26" ht="10.5" customHeight="1" thickTop="1" thickBot="1" x14ac:dyDescent="0.4">
      <c r="A36" s="423"/>
      <c r="B36" s="429"/>
      <c r="C36" s="36"/>
      <c r="D36" s="36"/>
      <c r="E36" s="121"/>
      <c r="F36" s="115"/>
      <c r="G36" s="123"/>
      <c r="H36" s="17"/>
      <c r="I36" s="17"/>
      <c r="J36" s="115"/>
      <c r="K36" s="181"/>
      <c r="L36" s="423"/>
      <c r="M36" s="431"/>
      <c r="N36" s="435"/>
      <c r="O36" s="423"/>
      <c r="P36" s="423"/>
      <c r="Q36" s="423"/>
      <c r="R36" s="423"/>
      <c r="S36" s="423"/>
      <c r="T36" s="423"/>
      <c r="U36" s="441"/>
      <c r="V36" s="425"/>
      <c r="W36" s="423"/>
      <c r="X36" s="423"/>
      <c r="Y36" s="423"/>
      <c r="Z36" s="423"/>
    </row>
    <row r="37" spans="1:26" ht="32.5" customHeight="1" thickBot="1" x14ac:dyDescent="0.4">
      <c r="A37" s="423"/>
      <c r="B37" s="429"/>
      <c r="C37" s="1124" t="s">
        <v>141</v>
      </c>
      <c r="D37" s="1124"/>
      <c r="E37" s="41" t="s">
        <v>112</v>
      </c>
      <c r="F37" s="42" t="s">
        <v>105</v>
      </c>
      <c r="G37" s="405" t="s">
        <v>174</v>
      </c>
      <c r="H37" s="43" t="s">
        <v>175</v>
      </c>
      <c r="I37" s="43" t="s">
        <v>107</v>
      </c>
      <c r="J37" s="297" t="s">
        <v>176</v>
      </c>
      <c r="K37" s="44" t="s">
        <v>177</v>
      </c>
      <c r="L37" s="43" t="s">
        <v>124</v>
      </c>
      <c r="M37" s="431"/>
      <c r="N37" s="423"/>
      <c r="O37" s="423"/>
      <c r="P37" s="423"/>
      <c r="Q37" s="423"/>
      <c r="R37" s="423"/>
      <c r="S37" s="407" t="s">
        <v>184</v>
      </c>
      <c r="T37" s="412" t="s">
        <v>126</v>
      </c>
      <c r="U37" s="413" t="s">
        <v>105</v>
      </c>
      <c r="V37" s="412" t="s">
        <v>127</v>
      </c>
      <c r="W37" s="408" t="s">
        <v>185</v>
      </c>
      <c r="X37" s="423"/>
      <c r="Y37" s="423"/>
      <c r="Z37" s="423"/>
    </row>
    <row r="38" spans="1:26" s="5" customFormat="1" ht="22.5" customHeight="1" x14ac:dyDescent="0.35">
      <c r="A38" s="423"/>
      <c r="B38" s="429"/>
      <c r="C38" s="1113" t="s">
        <v>186</v>
      </c>
      <c r="D38" s="1114"/>
      <c r="E38" s="64"/>
      <c r="F38" s="59"/>
      <c r="G38" s="66"/>
      <c r="H38" s="60"/>
      <c r="I38" s="60"/>
      <c r="J38" s="61"/>
      <c r="K38" s="62"/>
      <c r="L38" s="75" t="s">
        <v>187</v>
      </c>
      <c r="M38" s="432"/>
      <c r="N38" s="425"/>
      <c r="O38" s="425"/>
      <c r="P38" s="425"/>
      <c r="Q38" s="425"/>
      <c r="R38" s="425"/>
      <c r="S38" s="487">
        <f>Recycled_Reused_Materials[[#This Row],[Material Type]]</f>
        <v>0</v>
      </c>
      <c r="T38" s="455" t="s">
        <v>132</v>
      </c>
      <c r="U38" s="461">
        <f>Recycled_Reused_Materials[[#This Row],[Tons]]</f>
        <v>0</v>
      </c>
      <c r="V38" s="455" t="s">
        <v>133</v>
      </c>
      <c r="W38" s="462" t="str">
        <f>_xlfn.CONCAT(S38:V38)</f>
        <v>0 [0]</v>
      </c>
      <c r="X38" s="425"/>
      <c r="Y38" s="425"/>
      <c r="Z38" s="425"/>
    </row>
    <row r="39" spans="1:26" s="5" customFormat="1" ht="22.5" customHeight="1" x14ac:dyDescent="0.35">
      <c r="A39" s="423"/>
      <c r="B39" s="429"/>
      <c r="C39" s="1115"/>
      <c r="D39" s="1116"/>
      <c r="E39" s="64"/>
      <c r="F39" s="65"/>
      <c r="G39" s="66"/>
      <c r="H39" s="66"/>
      <c r="I39" s="66"/>
      <c r="J39" s="67"/>
      <c r="K39" s="68"/>
      <c r="L39" s="76" t="s">
        <v>187</v>
      </c>
      <c r="M39" s="432"/>
      <c r="N39" s="425"/>
      <c r="O39" s="425"/>
      <c r="P39" s="425"/>
      <c r="Q39" s="425"/>
      <c r="R39" s="425"/>
      <c r="S39" s="487">
        <f>Recycled_Reused_Materials[[#This Row],[Material Type]]</f>
        <v>0</v>
      </c>
      <c r="T39" s="455" t="s">
        <v>132</v>
      </c>
      <c r="U39" s="461">
        <f>Recycled_Reused_Materials[[#This Row],[Tons]]</f>
        <v>0</v>
      </c>
      <c r="V39" s="455" t="s">
        <v>133</v>
      </c>
      <c r="W39" s="462" t="str">
        <f t="shared" ref="W39:W69" si="0">_xlfn.CONCAT(S39:V39)</f>
        <v>0 [0]</v>
      </c>
      <c r="X39" s="425"/>
      <c r="Y39" s="425"/>
      <c r="Z39" s="425"/>
    </row>
    <row r="40" spans="1:26" s="5" customFormat="1" ht="22.5" customHeight="1" x14ac:dyDescent="0.35">
      <c r="A40" s="423"/>
      <c r="B40" s="429"/>
      <c r="C40" s="1115"/>
      <c r="D40" s="1116"/>
      <c r="E40" s="64"/>
      <c r="F40" s="65"/>
      <c r="G40" s="66"/>
      <c r="H40" s="66"/>
      <c r="I40" s="66"/>
      <c r="J40" s="67"/>
      <c r="K40" s="68"/>
      <c r="L40" s="76" t="s">
        <v>187</v>
      </c>
      <c r="M40" s="432"/>
      <c r="N40" s="425"/>
      <c r="O40" s="425"/>
      <c r="P40" s="425"/>
      <c r="Q40" s="425"/>
      <c r="R40" s="425"/>
      <c r="S40" s="487">
        <f>Recycled_Reused_Materials[[#This Row],[Material Type]]</f>
        <v>0</v>
      </c>
      <c r="T40" s="455" t="s">
        <v>132</v>
      </c>
      <c r="U40" s="461">
        <f>Recycled_Reused_Materials[[#This Row],[Tons]]</f>
        <v>0</v>
      </c>
      <c r="V40" s="455" t="s">
        <v>133</v>
      </c>
      <c r="W40" s="462" t="str">
        <f t="shared" si="0"/>
        <v>0 [0]</v>
      </c>
      <c r="X40" s="425"/>
      <c r="Y40" s="425"/>
      <c r="Z40" s="425"/>
    </row>
    <row r="41" spans="1:26" s="5" customFormat="1" ht="22.5" customHeight="1" x14ac:dyDescent="0.35">
      <c r="A41" s="423"/>
      <c r="B41" s="429"/>
      <c r="C41" s="1115"/>
      <c r="D41" s="1116"/>
      <c r="E41" s="64"/>
      <c r="F41" s="65"/>
      <c r="G41" s="66"/>
      <c r="H41" s="66"/>
      <c r="I41" s="66"/>
      <c r="J41" s="67"/>
      <c r="K41" s="68"/>
      <c r="L41" s="76" t="s">
        <v>187</v>
      </c>
      <c r="M41" s="432"/>
      <c r="N41" s="425"/>
      <c r="O41" s="425"/>
      <c r="P41" s="425"/>
      <c r="Q41" s="425"/>
      <c r="R41" s="425"/>
      <c r="S41" s="487">
        <f>Recycled_Reused_Materials[[#This Row],[Material Type]]</f>
        <v>0</v>
      </c>
      <c r="T41" s="455" t="s">
        <v>132</v>
      </c>
      <c r="U41" s="461">
        <f>Recycled_Reused_Materials[[#This Row],[Tons]]</f>
        <v>0</v>
      </c>
      <c r="V41" s="455" t="s">
        <v>133</v>
      </c>
      <c r="W41" s="462" t="str">
        <f t="shared" si="0"/>
        <v>0 [0]</v>
      </c>
      <c r="X41" s="425"/>
      <c r="Y41" s="425"/>
      <c r="Z41" s="425"/>
    </row>
    <row r="42" spans="1:26" s="5" customFormat="1" ht="22.5" customHeight="1" x14ac:dyDescent="0.35">
      <c r="A42" s="423"/>
      <c r="B42" s="429"/>
      <c r="C42" s="1115"/>
      <c r="D42" s="1116"/>
      <c r="E42" s="64"/>
      <c r="F42" s="65"/>
      <c r="G42" s="66"/>
      <c r="H42" s="66"/>
      <c r="I42" s="66"/>
      <c r="J42" s="67"/>
      <c r="K42" s="68"/>
      <c r="L42" s="76" t="s">
        <v>187</v>
      </c>
      <c r="M42" s="432"/>
      <c r="N42" s="425"/>
      <c r="O42" s="425"/>
      <c r="P42" s="425"/>
      <c r="Q42" s="425"/>
      <c r="R42" s="425"/>
      <c r="S42" s="487">
        <f>Recycled_Reused_Materials[[#This Row],[Material Type]]</f>
        <v>0</v>
      </c>
      <c r="T42" s="455" t="s">
        <v>132</v>
      </c>
      <c r="U42" s="461">
        <f>Recycled_Reused_Materials[[#This Row],[Tons]]</f>
        <v>0</v>
      </c>
      <c r="V42" s="455" t="s">
        <v>133</v>
      </c>
      <c r="W42" s="462" t="str">
        <f t="shared" si="0"/>
        <v>0 [0]</v>
      </c>
      <c r="X42" s="425"/>
      <c r="Y42" s="425"/>
      <c r="Z42" s="425"/>
    </row>
    <row r="43" spans="1:26" s="5" customFormat="1" ht="22.5" customHeight="1" x14ac:dyDescent="0.35">
      <c r="A43" s="423"/>
      <c r="B43" s="429"/>
      <c r="C43" s="1115"/>
      <c r="D43" s="1116"/>
      <c r="E43" s="64"/>
      <c r="F43" s="65"/>
      <c r="G43" s="66"/>
      <c r="H43" s="66"/>
      <c r="I43" s="66"/>
      <c r="J43" s="67"/>
      <c r="K43" s="68"/>
      <c r="L43" s="76" t="s">
        <v>187</v>
      </c>
      <c r="M43" s="432"/>
      <c r="N43" s="425"/>
      <c r="O43" s="425"/>
      <c r="P43" s="425"/>
      <c r="Q43" s="425"/>
      <c r="R43" s="425"/>
      <c r="S43" s="487">
        <f>Recycled_Reused_Materials[[#This Row],[Material Type]]</f>
        <v>0</v>
      </c>
      <c r="T43" s="455" t="s">
        <v>132</v>
      </c>
      <c r="U43" s="461">
        <f>Recycled_Reused_Materials[[#This Row],[Tons]]</f>
        <v>0</v>
      </c>
      <c r="V43" s="455" t="s">
        <v>133</v>
      </c>
      <c r="W43" s="462" t="str">
        <f t="shared" si="0"/>
        <v>0 [0]</v>
      </c>
      <c r="X43" s="425"/>
      <c r="Y43" s="425"/>
      <c r="Z43" s="425"/>
    </row>
    <row r="44" spans="1:26" s="5" customFormat="1" ht="22.5" customHeight="1" x14ac:dyDescent="0.35">
      <c r="A44" s="423"/>
      <c r="B44" s="429"/>
      <c r="C44" s="1115"/>
      <c r="D44" s="1116"/>
      <c r="E44" s="64"/>
      <c r="F44" s="65"/>
      <c r="G44" s="66"/>
      <c r="H44" s="66"/>
      <c r="I44" s="66"/>
      <c r="J44" s="67"/>
      <c r="K44" s="68"/>
      <c r="L44" s="76" t="s">
        <v>187</v>
      </c>
      <c r="M44" s="432"/>
      <c r="N44" s="425"/>
      <c r="O44" s="425"/>
      <c r="P44" s="425"/>
      <c r="Q44" s="425"/>
      <c r="R44" s="425"/>
      <c r="S44" s="487">
        <f>Recycled_Reused_Materials[[#This Row],[Material Type]]</f>
        <v>0</v>
      </c>
      <c r="T44" s="455" t="s">
        <v>132</v>
      </c>
      <c r="U44" s="461">
        <f>Recycled_Reused_Materials[[#This Row],[Tons]]</f>
        <v>0</v>
      </c>
      <c r="V44" s="455" t="s">
        <v>133</v>
      </c>
      <c r="W44" s="462" t="str">
        <f t="shared" si="0"/>
        <v>0 [0]</v>
      </c>
      <c r="X44" s="425"/>
      <c r="Y44" s="425"/>
      <c r="Z44" s="425"/>
    </row>
    <row r="45" spans="1:26" s="5" customFormat="1" ht="22.5" customHeight="1" x14ac:dyDescent="0.35">
      <c r="A45" s="423"/>
      <c r="B45" s="429"/>
      <c r="C45" s="1115"/>
      <c r="D45" s="1116"/>
      <c r="E45" s="64"/>
      <c r="F45" s="65"/>
      <c r="G45" s="66"/>
      <c r="H45" s="66"/>
      <c r="I45" s="66"/>
      <c r="J45" s="67"/>
      <c r="K45" s="68"/>
      <c r="L45" s="76" t="s">
        <v>187</v>
      </c>
      <c r="M45" s="432"/>
      <c r="N45" s="425"/>
      <c r="O45" s="425"/>
      <c r="P45" s="425"/>
      <c r="Q45" s="425"/>
      <c r="R45" s="425"/>
      <c r="S45" s="487">
        <f>Recycled_Reused_Materials[[#This Row],[Material Type]]</f>
        <v>0</v>
      </c>
      <c r="T45" s="455" t="s">
        <v>132</v>
      </c>
      <c r="U45" s="461">
        <f>Recycled_Reused_Materials[[#This Row],[Tons]]</f>
        <v>0</v>
      </c>
      <c r="V45" s="455" t="s">
        <v>133</v>
      </c>
      <c r="W45" s="462" t="str">
        <f t="shared" si="0"/>
        <v>0 [0]</v>
      </c>
      <c r="X45" s="425"/>
      <c r="Y45" s="425"/>
      <c r="Z45" s="425"/>
    </row>
    <row r="46" spans="1:26" s="5" customFormat="1" ht="22.5" customHeight="1" x14ac:dyDescent="0.35">
      <c r="A46" s="423"/>
      <c r="B46" s="429"/>
      <c r="C46" s="1115"/>
      <c r="D46" s="1116"/>
      <c r="E46" s="64"/>
      <c r="F46" s="65"/>
      <c r="G46" s="66"/>
      <c r="H46" s="66"/>
      <c r="I46" s="66"/>
      <c r="J46" s="67"/>
      <c r="K46" s="68"/>
      <c r="L46" s="76" t="s">
        <v>187</v>
      </c>
      <c r="M46" s="432"/>
      <c r="N46" s="425"/>
      <c r="O46" s="425"/>
      <c r="P46" s="425"/>
      <c r="Q46" s="425"/>
      <c r="R46" s="425"/>
      <c r="S46" s="487">
        <f>Recycled_Reused_Materials[[#This Row],[Material Type]]</f>
        <v>0</v>
      </c>
      <c r="T46" s="455" t="s">
        <v>132</v>
      </c>
      <c r="U46" s="461">
        <f>Recycled_Reused_Materials[[#This Row],[Tons]]</f>
        <v>0</v>
      </c>
      <c r="V46" s="455" t="s">
        <v>133</v>
      </c>
      <c r="W46" s="462" t="str">
        <f>_xlfn.CONCAT(S46:V46)</f>
        <v>0 [0]</v>
      </c>
      <c r="X46" s="425"/>
      <c r="Y46" s="425"/>
      <c r="Z46" s="425"/>
    </row>
    <row r="47" spans="1:26" s="5" customFormat="1" ht="22.5" customHeight="1" x14ac:dyDescent="0.35">
      <c r="A47" s="423"/>
      <c r="B47" s="429"/>
      <c r="C47" s="1115"/>
      <c r="D47" s="1116"/>
      <c r="E47" s="64"/>
      <c r="F47" s="65"/>
      <c r="G47" s="66"/>
      <c r="H47" s="66"/>
      <c r="I47" s="66"/>
      <c r="J47" s="67"/>
      <c r="K47" s="68"/>
      <c r="L47" s="76" t="s">
        <v>187</v>
      </c>
      <c r="M47" s="432"/>
      <c r="N47" s="425"/>
      <c r="O47" s="425"/>
      <c r="P47" s="425"/>
      <c r="Q47" s="425"/>
      <c r="R47" s="425"/>
      <c r="S47" s="487">
        <f>Recycled_Reused_Materials[[#This Row],[Material Type]]</f>
        <v>0</v>
      </c>
      <c r="T47" s="455" t="s">
        <v>132</v>
      </c>
      <c r="U47" s="461">
        <f>Recycled_Reused_Materials[[#This Row],[Tons]]</f>
        <v>0</v>
      </c>
      <c r="V47" s="455" t="s">
        <v>133</v>
      </c>
      <c r="W47" s="462" t="str">
        <f t="shared" si="0"/>
        <v>0 [0]</v>
      </c>
      <c r="X47" s="425"/>
      <c r="Y47" s="425"/>
      <c r="Z47" s="425"/>
    </row>
    <row r="48" spans="1:26" s="5" customFormat="1" ht="22.5" customHeight="1" x14ac:dyDescent="0.35">
      <c r="A48" s="423"/>
      <c r="B48" s="429"/>
      <c r="C48" s="1115"/>
      <c r="D48" s="1116"/>
      <c r="E48" s="64"/>
      <c r="F48" s="65"/>
      <c r="G48" s="66"/>
      <c r="H48" s="66" t="s">
        <v>180</v>
      </c>
      <c r="I48" s="66" t="s">
        <v>180</v>
      </c>
      <c r="J48" s="67"/>
      <c r="K48" s="68"/>
      <c r="L48" s="76" t="s">
        <v>187</v>
      </c>
      <c r="M48" s="432"/>
      <c r="N48" s="425"/>
      <c r="O48" s="425"/>
      <c r="P48" s="425"/>
      <c r="Q48" s="425"/>
      <c r="R48" s="425"/>
      <c r="S48" s="487">
        <f>Recycled_Reused_Materials[[#This Row],[Material Type]]</f>
        <v>0</v>
      </c>
      <c r="T48" s="455" t="s">
        <v>132</v>
      </c>
      <c r="U48" s="461">
        <f>Recycled_Reused_Materials[[#This Row],[Tons]]</f>
        <v>0</v>
      </c>
      <c r="V48" s="455" t="s">
        <v>133</v>
      </c>
      <c r="W48" s="462" t="str">
        <f t="shared" si="0"/>
        <v>0 [0]</v>
      </c>
      <c r="X48" s="425"/>
      <c r="Y48" s="425"/>
      <c r="Z48" s="425"/>
    </row>
    <row r="49" spans="1:26" s="5" customFormat="1" ht="22.5" customHeight="1" x14ac:dyDescent="0.35">
      <c r="A49" s="423"/>
      <c r="B49" s="429"/>
      <c r="C49" s="1115"/>
      <c r="D49" s="1116"/>
      <c r="E49" s="64"/>
      <c r="F49" s="65"/>
      <c r="G49" s="66"/>
      <c r="H49" s="66" t="s">
        <v>180</v>
      </c>
      <c r="I49" s="66" t="s">
        <v>180</v>
      </c>
      <c r="J49" s="67"/>
      <c r="K49" s="68"/>
      <c r="L49" s="76" t="s">
        <v>187</v>
      </c>
      <c r="M49" s="432"/>
      <c r="N49" s="425"/>
      <c r="O49" s="425"/>
      <c r="P49" s="425"/>
      <c r="Q49" s="425"/>
      <c r="R49" s="425"/>
      <c r="S49" s="487">
        <f>Recycled_Reused_Materials[[#This Row],[Material Type]]</f>
        <v>0</v>
      </c>
      <c r="T49" s="455" t="s">
        <v>132</v>
      </c>
      <c r="U49" s="461">
        <f>Recycled_Reused_Materials[[#This Row],[Tons]]</f>
        <v>0</v>
      </c>
      <c r="V49" s="455" t="s">
        <v>133</v>
      </c>
      <c r="W49" s="462" t="str">
        <f t="shared" si="0"/>
        <v>0 [0]</v>
      </c>
      <c r="X49" s="425"/>
      <c r="Y49" s="425"/>
      <c r="Z49" s="425"/>
    </row>
    <row r="50" spans="1:26" s="5" customFormat="1" ht="22.5" customHeight="1" x14ac:dyDescent="0.35">
      <c r="A50" s="423"/>
      <c r="B50" s="429"/>
      <c r="C50" s="1115"/>
      <c r="D50" s="1116"/>
      <c r="E50" s="64"/>
      <c r="F50" s="65"/>
      <c r="G50" s="66"/>
      <c r="H50" s="66" t="s">
        <v>180</v>
      </c>
      <c r="I50" s="66" t="s">
        <v>180</v>
      </c>
      <c r="J50" s="67"/>
      <c r="K50" s="68"/>
      <c r="L50" s="76" t="s">
        <v>187</v>
      </c>
      <c r="M50" s="432"/>
      <c r="N50" s="425"/>
      <c r="O50" s="425"/>
      <c r="P50" s="425"/>
      <c r="Q50" s="425"/>
      <c r="R50" s="425"/>
      <c r="S50" s="487">
        <f>Recycled_Reused_Materials[[#This Row],[Material Type]]</f>
        <v>0</v>
      </c>
      <c r="T50" s="455" t="s">
        <v>132</v>
      </c>
      <c r="U50" s="461">
        <f>Recycled_Reused_Materials[[#This Row],[Tons]]</f>
        <v>0</v>
      </c>
      <c r="V50" s="455" t="s">
        <v>133</v>
      </c>
      <c r="W50" s="462" t="str">
        <f t="shared" si="0"/>
        <v>0 [0]</v>
      </c>
      <c r="X50" s="425"/>
      <c r="Y50" s="425"/>
      <c r="Z50" s="425"/>
    </row>
    <row r="51" spans="1:26" s="5" customFormat="1" ht="22.5" customHeight="1" x14ac:dyDescent="0.35">
      <c r="A51" s="423"/>
      <c r="B51" s="429"/>
      <c r="C51" s="1115"/>
      <c r="D51" s="1116"/>
      <c r="E51" s="64"/>
      <c r="F51" s="65"/>
      <c r="G51" s="66"/>
      <c r="H51" s="66" t="s">
        <v>180</v>
      </c>
      <c r="I51" s="66" t="s">
        <v>180</v>
      </c>
      <c r="J51" s="67"/>
      <c r="K51" s="68"/>
      <c r="L51" s="76" t="s">
        <v>187</v>
      </c>
      <c r="M51" s="432"/>
      <c r="N51" s="425"/>
      <c r="O51" s="425"/>
      <c r="P51" s="425"/>
      <c r="Q51" s="425"/>
      <c r="R51" s="425"/>
      <c r="S51" s="487">
        <f>Recycled_Reused_Materials[[#This Row],[Material Type]]</f>
        <v>0</v>
      </c>
      <c r="T51" s="455" t="s">
        <v>132</v>
      </c>
      <c r="U51" s="461">
        <f>Recycled_Reused_Materials[[#This Row],[Tons]]</f>
        <v>0</v>
      </c>
      <c r="V51" s="455" t="s">
        <v>133</v>
      </c>
      <c r="W51" s="462" t="str">
        <f t="shared" si="0"/>
        <v>0 [0]</v>
      </c>
      <c r="X51" s="425"/>
      <c r="Y51" s="425"/>
      <c r="Z51" s="425"/>
    </row>
    <row r="52" spans="1:26" s="5" customFormat="1" ht="22.5" customHeight="1" x14ac:dyDescent="0.35">
      <c r="A52" s="423"/>
      <c r="B52" s="429"/>
      <c r="C52" s="1115"/>
      <c r="D52" s="1116"/>
      <c r="E52" s="64"/>
      <c r="F52" s="65"/>
      <c r="G52" s="66"/>
      <c r="H52" s="66" t="s">
        <v>180</v>
      </c>
      <c r="I52" s="66" t="s">
        <v>180</v>
      </c>
      <c r="J52" s="67"/>
      <c r="K52" s="68"/>
      <c r="L52" s="76" t="s">
        <v>187</v>
      </c>
      <c r="M52" s="432"/>
      <c r="N52" s="425"/>
      <c r="O52" s="425"/>
      <c r="P52" s="425"/>
      <c r="Q52" s="425"/>
      <c r="R52" s="425"/>
      <c r="S52" s="487">
        <f>Recycled_Reused_Materials[[#This Row],[Material Type]]</f>
        <v>0</v>
      </c>
      <c r="T52" s="455" t="s">
        <v>132</v>
      </c>
      <c r="U52" s="461">
        <f>Recycled_Reused_Materials[[#This Row],[Tons]]</f>
        <v>0</v>
      </c>
      <c r="V52" s="455" t="s">
        <v>133</v>
      </c>
      <c r="W52" s="462" t="str">
        <f t="shared" si="0"/>
        <v>0 [0]</v>
      </c>
      <c r="X52" s="425"/>
      <c r="Y52" s="425"/>
      <c r="Z52" s="425"/>
    </row>
    <row r="53" spans="1:26" s="5" customFormat="1" ht="22.5" customHeight="1" x14ac:dyDescent="0.35">
      <c r="A53" s="423"/>
      <c r="B53" s="429"/>
      <c r="C53" s="1115"/>
      <c r="D53" s="1116"/>
      <c r="E53" s="64"/>
      <c r="F53" s="65"/>
      <c r="G53" s="66"/>
      <c r="H53" s="66" t="s">
        <v>180</v>
      </c>
      <c r="I53" s="66" t="s">
        <v>180</v>
      </c>
      <c r="J53" s="67"/>
      <c r="K53" s="68"/>
      <c r="L53" s="76" t="s">
        <v>187</v>
      </c>
      <c r="M53" s="432"/>
      <c r="N53" s="425"/>
      <c r="O53" s="425"/>
      <c r="P53" s="425"/>
      <c r="Q53" s="425"/>
      <c r="R53" s="425"/>
      <c r="S53" s="487">
        <f>Recycled_Reused_Materials[[#This Row],[Material Type]]</f>
        <v>0</v>
      </c>
      <c r="T53" s="455" t="s">
        <v>132</v>
      </c>
      <c r="U53" s="461">
        <f>Recycled_Reused_Materials[[#This Row],[Tons]]</f>
        <v>0</v>
      </c>
      <c r="V53" s="455" t="s">
        <v>133</v>
      </c>
      <c r="W53" s="462" t="str">
        <f t="shared" si="0"/>
        <v>0 [0]</v>
      </c>
      <c r="X53" s="425"/>
      <c r="Y53" s="425"/>
      <c r="Z53" s="425"/>
    </row>
    <row r="54" spans="1:26" s="5" customFormat="1" ht="22.5" customHeight="1" x14ac:dyDescent="0.35">
      <c r="A54" s="423"/>
      <c r="B54" s="429"/>
      <c r="C54" s="1115"/>
      <c r="D54" s="1116"/>
      <c r="E54" s="64"/>
      <c r="F54" s="65"/>
      <c r="G54" s="66"/>
      <c r="H54" s="66" t="s">
        <v>180</v>
      </c>
      <c r="I54" s="66" t="s">
        <v>180</v>
      </c>
      <c r="J54" s="67"/>
      <c r="K54" s="68"/>
      <c r="L54" s="76" t="s">
        <v>187</v>
      </c>
      <c r="M54" s="432"/>
      <c r="N54" s="425"/>
      <c r="O54" s="425"/>
      <c r="P54" s="425"/>
      <c r="Q54" s="425"/>
      <c r="R54" s="425"/>
      <c r="S54" s="487">
        <f>Recycled_Reused_Materials[[#This Row],[Material Type]]</f>
        <v>0</v>
      </c>
      <c r="T54" s="455" t="s">
        <v>132</v>
      </c>
      <c r="U54" s="461">
        <f>Recycled_Reused_Materials[[#This Row],[Tons]]</f>
        <v>0</v>
      </c>
      <c r="V54" s="455" t="s">
        <v>133</v>
      </c>
      <c r="W54" s="462" t="str">
        <f t="shared" si="0"/>
        <v>0 [0]</v>
      </c>
      <c r="X54" s="425"/>
      <c r="Y54" s="425"/>
      <c r="Z54" s="425"/>
    </row>
    <row r="55" spans="1:26" s="5" customFormat="1" ht="22.5" customHeight="1" x14ac:dyDescent="0.35">
      <c r="A55" s="423"/>
      <c r="B55" s="429"/>
      <c r="C55" s="1115"/>
      <c r="D55" s="1116"/>
      <c r="E55" s="64"/>
      <c r="F55" s="65"/>
      <c r="G55" s="66"/>
      <c r="H55" s="66" t="s">
        <v>180</v>
      </c>
      <c r="I55" s="66" t="s">
        <v>180</v>
      </c>
      <c r="J55" s="67"/>
      <c r="K55" s="68"/>
      <c r="L55" s="76" t="s">
        <v>187</v>
      </c>
      <c r="M55" s="432"/>
      <c r="N55" s="425"/>
      <c r="O55" s="425"/>
      <c r="P55" s="425"/>
      <c r="Q55" s="425"/>
      <c r="R55" s="425"/>
      <c r="S55" s="487">
        <f>Recycled_Reused_Materials[[#This Row],[Material Type]]</f>
        <v>0</v>
      </c>
      <c r="T55" s="455" t="s">
        <v>132</v>
      </c>
      <c r="U55" s="461">
        <f>Recycled_Reused_Materials[[#This Row],[Tons]]</f>
        <v>0</v>
      </c>
      <c r="V55" s="455" t="s">
        <v>133</v>
      </c>
      <c r="W55" s="462" t="str">
        <f t="shared" si="0"/>
        <v>0 [0]</v>
      </c>
      <c r="X55" s="425"/>
      <c r="Y55" s="425"/>
      <c r="Z55" s="425"/>
    </row>
    <row r="56" spans="1:26" s="5" customFormat="1" ht="22.5" customHeight="1" x14ac:dyDescent="0.35">
      <c r="A56" s="423"/>
      <c r="B56" s="429"/>
      <c r="C56" s="1115"/>
      <c r="D56" s="1116"/>
      <c r="E56" s="64"/>
      <c r="F56" s="65"/>
      <c r="G56" s="66"/>
      <c r="H56" s="66"/>
      <c r="I56" s="66"/>
      <c r="J56" s="67"/>
      <c r="K56" s="68"/>
      <c r="L56" s="76" t="s">
        <v>187</v>
      </c>
      <c r="M56" s="432"/>
      <c r="N56" s="425"/>
      <c r="O56" s="425"/>
      <c r="P56" s="425"/>
      <c r="Q56" s="425"/>
      <c r="R56" s="425"/>
      <c r="S56" s="487">
        <f>Recycled_Reused_Materials[[#This Row],[Material Type]]</f>
        <v>0</v>
      </c>
      <c r="T56" s="455" t="s">
        <v>132</v>
      </c>
      <c r="U56" s="461">
        <f>Recycled_Reused_Materials[[#This Row],[Tons]]</f>
        <v>0</v>
      </c>
      <c r="V56" s="455" t="s">
        <v>133</v>
      </c>
      <c r="W56" s="462" t="str">
        <f t="shared" si="0"/>
        <v>0 [0]</v>
      </c>
      <c r="X56" s="425"/>
      <c r="Y56" s="425"/>
      <c r="Z56" s="425"/>
    </row>
    <row r="57" spans="1:26" s="5" customFormat="1" ht="22.5" customHeight="1" x14ac:dyDescent="0.35">
      <c r="A57" s="423"/>
      <c r="B57" s="429"/>
      <c r="C57" s="1115"/>
      <c r="D57" s="1116"/>
      <c r="E57" s="64"/>
      <c r="F57" s="65"/>
      <c r="G57" s="66"/>
      <c r="H57" s="66"/>
      <c r="I57" s="66"/>
      <c r="J57" s="67"/>
      <c r="K57" s="68"/>
      <c r="L57" s="76" t="s">
        <v>187</v>
      </c>
      <c r="M57" s="432"/>
      <c r="N57" s="425"/>
      <c r="O57" s="425"/>
      <c r="P57" s="425"/>
      <c r="Q57" s="425"/>
      <c r="R57" s="425"/>
      <c r="S57" s="487">
        <f>Recycled_Reused_Materials[[#This Row],[Material Type]]</f>
        <v>0</v>
      </c>
      <c r="T57" s="455" t="s">
        <v>132</v>
      </c>
      <c r="U57" s="461">
        <f>Recycled_Reused_Materials[[#This Row],[Tons]]</f>
        <v>0</v>
      </c>
      <c r="V57" s="455" t="s">
        <v>133</v>
      </c>
      <c r="W57" s="462" t="str">
        <f t="shared" si="0"/>
        <v>0 [0]</v>
      </c>
      <c r="X57" s="425"/>
      <c r="Y57" s="425"/>
      <c r="Z57" s="425"/>
    </row>
    <row r="58" spans="1:26" s="5" customFormat="1" ht="22.5" customHeight="1" x14ac:dyDescent="0.35">
      <c r="A58" s="423"/>
      <c r="B58" s="429"/>
      <c r="C58" s="1115"/>
      <c r="D58" s="1116"/>
      <c r="E58" s="64"/>
      <c r="F58" s="65"/>
      <c r="G58" s="66"/>
      <c r="H58" s="66"/>
      <c r="I58" s="66"/>
      <c r="J58" s="67"/>
      <c r="K58" s="68"/>
      <c r="L58" s="76" t="s">
        <v>187</v>
      </c>
      <c r="M58" s="432"/>
      <c r="N58" s="425"/>
      <c r="O58" s="425"/>
      <c r="P58" s="425"/>
      <c r="Q58" s="425"/>
      <c r="R58" s="425"/>
      <c r="S58" s="487">
        <f>Recycled_Reused_Materials[[#This Row],[Material Type]]</f>
        <v>0</v>
      </c>
      <c r="T58" s="455" t="s">
        <v>132</v>
      </c>
      <c r="U58" s="461">
        <f>Recycled_Reused_Materials[[#This Row],[Tons]]</f>
        <v>0</v>
      </c>
      <c r="V58" s="455" t="s">
        <v>133</v>
      </c>
      <c r="W58" s="462" t="str">
        <f t="shared" si="0"/>
        <v>0 [0]</v>
      </c>
      <c r="X58" s="425"/>
      <c r="Y58" s="425"/>
      <c r="Z58" s="425"/>
    </row>
    <row r="59" spans="1:26" s="5" customFormat="1" ht="22.5" customHeight="1" x14ac:dyDescent="0.35">
      <c r="A59" s="423"/>
      <c r="B59" s="429"/>
      <c r="C59" s="1115"/>
      <c r="D59" s="1116"/>
      <c r="E59" s="64"/>
      <c r="F59" s="65"/>
      <c r="G59" s="66"/>
      <c r="H59" s="66"/>
      <c r="I59" s="66"/>
      <c r="J59" s="67"/>
      <c r="K59" s="68"/>
      <c r="L59" s="76" t="s">
        <v>187</v>
      </c>
      <c r="M59" s="432"/>
      <c r="N59" s="425"/>
      <c r="O59" s="425"/>
      <c r="P59" s="425"/>
      <c r="Q59" s="425"/>
      <c r="R59" s="425"/>
      <c r="S59" s="487">
        <f>Recycled_Reused_Materials[[#This Row],[Material Type]]</f>
        <v>0</v>
      </c>
      <c r="T59" s="455" t="s">
        <v>132</v>
      </c>
      <c r="U59" s="461">
        <f>Recycled_Reused_Materials[[#This Row],[Tons]]</f>
        <v>0</v>
      </c>
      <c r="V59" s="455" t="s">
        <v>133</v>
      </c>
      <c r="W59" s="462" t="str">
        <f t="shared" si="0"/>
        <v>0 [0]</v>
      </c>
      <c r="X59" s="425"/>
      <c r="Y59" s="425"/>
      <c r="Z59" s="425"/>
    </row>
    <row r="60" spans="1:26" s="5" customFormat="1" ht="22.5" customHeight="1" x14ac:dyDescent="0.35">
      <c r="A60" s="423"/>
      <c r="B60" s="429"/>
      <c r="C60" s="1115"/>
      <c r="D60" s="1116"/>
      <c r="E60" s="64"/>
      <c r="F60" s="65"/>
      <c r="G60" s="66"/>
      <c r="H60" s="66" t="s">
        <v>180</v>
      </c>
      <c r="I60" s="66" t="s">
        <v>180</v>
      </c>
      <c r="J60" s="67"/>
      <c r="K60" s="68"/>
      <c r="L60" s="76" t="s">
        <v>187</v>
      </c>
      <c r="M60" s="432"/>
      <c r="N60" s="425"/>
      <c r="O60" s="425"/>
      <c r="P60" s="425"/>
      <c r="Q60" s="425"/>
      <c r="R60" s="425"/>
      <c r="S60" s="487">
        <f>Recycled_Reused_Materials[[#This Row],[Material Type]]</f>
        <v>0</v>
      </c>
      <c r="T60" s="455" t="s">
        <v>132</v>
      </c>
      <c r="U60" s="461">
        <f>Recycled_Reused_Materials[[#This Row],[Tons]]</f>
        <v>0</v>
      </c>
      <c r="V60" s="455" t="s">
        <v>133</v>
      </c>
      <c r="W60" s="462" t="str">
        <f t="shared" si="0"/>
        <v>0 [0]</v>
      </c>
      <c r="X60" s="425"/>
      <c r="Y60" s="425"/>
      <c r="Z60" s="425"/>
    </row>
    <row r="61" spans="1:26" s="5" customFormat="1" ht="22.5" customHeight="1" x14ac:dyDescent="0.35">
      <c r="A61" s="423"/>
      <c r="B61" s="429"/>
      <c r="C61" s="1115"/>
      <c r="D61" s="1116"/>
      <c r="E61" s="64"/>
      <c r="F61" s="65"/>
      <c r="G61" s="66"/>
      <c r="H61" s="66" t="s">
        <v>180</v>
      </c>
      <c r="I61" s="66" t="s">
        <v>180</v>
      </c>
      <c r="J61" s="67"/>
      <c r="K61" s="68"/>
      <c r="L61" s="76" t="s">
        <v>187</v>
      </c>
      <c r="M61" s="432"/>
      <c r="N61" s="425"/>
      <c r="O61" s="425"/>
      <c r="P61" s="425"/>
      <c r="Q61" s="425"/>
      <c r="R61" s="425"/>
      <c r="S61" s="487">
        <f>Recycled_Reused_Materials[[#This Row],[Material Type]]</f>
        <v>0</v>
      </c>
      <c r="T61" s="455" t="s">
        <v>132</v>
      </c>
      <c r="U61" s="461">
        <f>Recycled_Reused_Materials[[#This Row],[Tons]]</f>
        <v>0</v>
      </c>
      <c r="V61" s="455" t="s">
        <v>133</v>
      </c>
      <c r="W61" s="462" t="str">
        <f t="shared" si="0"/>
        <v>0 [0]</v>
      </c>
      <c r="X61" s="425"/>
      <c r="Y61" s="425"/>
      <c r="Z61" s="425"/>
    </row>
    <row r="62" spans="1:26" s="5" customFormat="1" ht="22.5" customHeight="1" x14ac:dyDescent="0.35">
      <c r="A62" s="423"/>
      <c r="B62" s="429"/>
      <c r="C62" s="1115"/>
      <c r="D62" s="1116"/>
      <c r="E62" s="64"/>
      <c r="F62" s="65"/>
      <c r="G62" s="66"/>
      <c r="H62" s="66" t="s">
        <v>180</v>
      </c>
      <c r="I62" s="66" t="s">
        <v>180</v>
      </c>
      <c r="J62" s="67"/>
      <c r="K62" s="68"/>
      <c r="L62" s="76" t="s">
        <v>187</v>
      </c>
      <c r="M62" s="432"/>
      <c r="N62" s="425"/>
      <c r="O62" s="425"/>
      <c r="P62" s="425"/>
      <c r="Q62" s="425"/>
      <c r="R62" s="425"/>
      <c r="S62" s="487">
        <f>Recycled_Reused_Materials[[#This Row],[Material Type]]</f>
        <v>0</v>
      </c>
      <c r="T62" s="455" t="s">
        <v>132</v>
      </c>
      <c r="U62" s="461">
        <f>Recycled_Reused_Materials[[#This Row],[Tons]]</f>
        <v>0</v>
      </c>
      <c r="V62" s="455" t="s">
        <v>133</v>
      </c>
      <c r="W62" s="462" t="str">
        <f t="shared" si="0"/>
        <v>0 [0]</v>
      </c>
      <c r="X62" s="425"/>
      <c r="Y62" s="425"/>
      <c r="Z62" s="425"/>
    </row>
    <row r="63" spans="1:26" s="5" customFormat="1" ht="22.5" customHeight="1" x14ac:dyDescent="0.35">
      <c r="A63" s="423"/>
      <c r="B63" s="429"/>
      <c r="C63" s="1115"/>
      <c r="D63" s="1116"/>
      <c r="E63" s="64"/>
      <c r="F63" s="65"/>
      <c r="G63" s="66"/>
      <c r="H63" s="66" t="s">
        <v>180</v>
      </c>
      <c r="I63" s="66" t="s">
        <v>180</v>
      </c>
      <c r="J63" s="67"/>
      <c r="K63" s="68"/>
      <c r="L63" s="76" t="s">
        <v>187</v>
      </c>
      <c r="M63" s="432"/>
      <c r="N63" s="425"/>
      <c r="O63" s="425"/>
      <c r="P63" s="425"/>
      <c r="Q63" s="425"/>
      <c r="R63" s="425"/>
      <c r="S63" s="487">
        <f>Recycled_Reused_Materials[[#This Row],[Material Type]]</f>
        <v>0</v>
      </c>
      <c r="T63" s="455" t="s">
        <v>132</v>
      </c>
      <c r="U63" s="461">
        <f>Recycled_Reused_Materials[[#This Row],[Tons]]</f>
        <v>0</v>
      </c>
      <c r="V63" s="455" t="s">
        <v>133</v>
      </c>
      <c r="W63" s="462" t="str">
        <f t="shared" si="0"/>
        <v>0 [0]</v>
      </c>
      <c r="X63" s="425"/>
      <c r="Y63" s="425"/>
      <c r="Z63" s="425"/>
    </row>
    <row r="64" spans="1:26" s="5" customFormat="1" ht="22.5" customHeight="1" thickBot="1" x14ac:dyDescent="0.4">
      <c r="A64" s="423"/>
      <c r="B64" s="429"/>
      <c r="C64" s="1115"/>
      <c r="D64" s="1116"/>
      <c r="E64" s="110"/>
      <c r="F64" s="65"/>
      <c r="G64" s="66"/>
      <c r="H64" s="66" t="s">
        <v>180</v>
      </c>
      <c r="I64" s="66" t="s">
        <v>180</v>
      </c>
      <c r="J64" s="67"/>
      <c r="K64" s="68"/>
      <c r="L64" s="76" t="s">
        <v>187</v>
      </c>
      <c r="M64" s="432"/>
      <c r="N64" s="425"/>
      <c r="O64" s="425"/>
      <c r="P64" s="425"/>
      <c r="Q64" s="425"/>
      <c r="R64" s="425"/>
      <c r="S64" s="487">
        <f>Recycled_Reused_Materials[[#This Row],[Material Type]]</f>
        <v>0</v>
      </c>
      <c r="T64" s="455" t="s">
        <v>132</v>
      </c>
      <c r="U64" s="461">
        <f>Recycled_Reused_Materials[[#This Row],[Tons]]</f>
        <v>0</v>
      </c>
      <c r="V64" s="455" t="s">
        <v>133</v>
      </c>
      <c r="W64" s="462" t="str">
        <f t="shared" si="0"/>
        <v>0 [0]</v>
      </c>
      <c r="X64" s="425"/>
      <c r="Y64" s="425"/>
      <c r="Z64" s="425"/>
    </row>
    <row r="65" spans="1:26" s="5" customFormat="1" ht="22.5" customHeight="1" thickTop="1" x14ac:dyDescent="0.35">
      <c r="A65" s="423"/>
      <c r="B65" s="429"/>
      <c r="C65" s="326"/>
      <c r="D65" s="1117" t="s">
        <v>181</v>
      </c>
      <c r="E65" s="278"/>
      <c r="F65" s="65"/>
      <c r="G65" s="66"/>
      <c r="H65" s="66"/>
      <c r="I65" s="66"/>
      <c r="J65" s="67"/>
      <c r="K65" s="68"/>
      <c r="L65" s="76" t="s">
        <v>187</v>
      </c>
      <c r="M65" s="432"/>
      <c r="N65" s="425"/>
      <c r="O65" s="425"/>
      <c r="P65" s="425"/>
      <c r="Q65" s="425"/>
      <c r="R65" s="425"/>
      <c r="S65" s="487">
        <f>Recycled_Reused_Materials[[#This Row],[Material Type]]</f>
        <v>0</v>
      </c>
      <c r="T65" s="455" t="s">
        <v>132</v>
      </c>
      <c r="U65" s="461">
        <f>Recycled_Reused_Materials[[#This Row],[Tons]]</f>
        <v>0</v>
      </c>
      <c r="V65" s="455" t="s">
        <v>133</v>
      </c>
      <c r="W65" s="462" t="str">
        <f t="shared" si="0"/>
        <v>0 [0]</v>
      </c>
      <c r="X65" s="425"/>
      <c r="Y65" s="425"/>
      <c r="Z65" s="425"/>
    </row>
    <row r="66" spans="1:26" s="5" customFormat="1" ht="22.5" customHeight="1" x14ac:dyDescent="0.35">
      <c r="A66" s="423"/>
      <c r="B66" s="429"/>
      <c r="C66" s="326"/>
      <c r="D66" s="1118"/>
      <c r="E66" s="279"/>
      <c r="F66" s="65"/>
      <c r="G66" s="66"/>
      <c r="H66" s="66"/>
      <c r="I66" s="66"/>
      <c r="J66" s="67"/>
      <c r="K66" s="68"/>
      <c r="L66" s="76" t="s">
        <v>187</v>
      </c>
      <c r="M66" s="432"/>
      <c r="N66" s="425"/>
      <c r="O66" s="425"/>
      <c r="P66" s="425"/>
      <c r="Q66" s="425"/>
      <c r="R66" s="425"/>
      <c r="S66" s="487">
        <f>Recycled_Reused_Materials[[#This Row],[Material Type]]</f>
        <v>0</v>
      </c>
      <c r="T66" s="455" t="s">
        <v>132</v>
      </c>
      <c r="U66" s="461">
        <f>Recycled_Reused_Materials[[#This Row],[Tons]]</f>
        <v>0</v>
      </c>
      <c r="V66" s="455" t="s">
        <v>133</v>
      </c>
      <c r="W66" s="462" t="str">
        <f t="shared" si="0"/>
        <v>0 [0]</v>
      </c>
      <c r="X66" s="425"/>
      <c r="Y66" s="425"/>
      <c r="Z66" s="425"/>
    </row>
    <row r="67" spans="1:26" s="5" customFormat="1" ht="22.5" customHeight="1" x14ac:dyDescent="0.35">
      <c r="A67" s="423"/>
      <c r="B67" s="429"/>
      <c r="C67" s="326"/>
      <c r="D67" s="1118"/>
      <c r="E67" s="279"/>
      <c r="F67" s="65"/>
      <c r="G67" s="66"/>
      <c r="H67" s="66"/>
      <c r="I67" s="66"/>
      <c r="J67" s="67"/>
      <c r="K67" s="68"/>
      <c r="L67" s="76" t="s">
        <v>187</v>
      </c>
      <c r="M67" s="432"/>
      <c r="N67" s="425"/>
      <c r="O67" s="425"/>
      <c r="P67" s="425"/>
      <c r="Q67" s="425"/>
      <c r="R67" s="425"/>
      <c r="S67" s="487">
        <f>Recycled_Reused_Materials[[#This Row],[Material Type]]</f>
        <v>0</v>
      </c>
      <c r="T67" s="455" t="s">
        <v>132</v>
      </c>
      <c r="U67" s="461">
        <f>Recycled_Reused_Materials[[#This Row],[Tons]]</f>
        <v>0</v>
      </c>
      <c r="V67" s="455" t="s">
        <v>133</v>
      </c>
      <c r="W67" s="462" t="str">
        <f t="shared" si="0"/>
        <v>0 [0]</v>
      </c>
      <c r="X67" s="425"/>
      <c r="Y67" s="425"/>
      <c r="Z67" s="425"/>
    </row>
    <row r="68" spans="1:26" s="5" customFormat="1" ht="22.5" customHeight="1" x14ac:dyDescent="0.35">
      <c r="A68" s="423"/>
      <c r="B68" s="429"/>
      <c r="C68" s="326"/>
      <c r="D68" s="1118"/>
      <c r="E68" s="279"/>
      <c r="F68" s="65"/>
      <c r="G68" s="66"/>
      <c r="H68" s="66"/>
      <c r="I68" s="66"/>
      <c r="J68" s="67"/>
      <c r="K68" s="68"/>
      <c r="L68" s="76" t="s">
        <v>187</v>
      </c>
      <c r="M68" s="432"/>
      <c r="N68" s="425"/>
      <c r="O68" s="425"/>
      <c r="P68" s="425"/>
      <c r="Q68" s="425"/>
      <c r="R68" s="425"/>
      <c r="S68" s="487">
        <f>Recycled_Reused_Materials[[#This Row],[Material Type]]</f>
        <v>0</v>
      </c>
      <c r="T68" s="455" t="s">
        <v>132</v>
      </c>
      <c r="U68" s="461">
        <f>Recycled_Reused_Materials[[#This Row],[Tons]]</f>
        <v>0</v>
      </c>
      <c r="V68" s="455" t="s">
        <v>133</v>
      </c>
      <c r="W68" s="462" t="str">
        <f t="shared" si="0"/>
        <v>0 [0]</v>
      </c>
      <c r="X68" s="425"/>
      <c r="Y68" s="425"/>
      <c r="Z68" s="425"/>
    </row>
    <row r="69" spans="1:26" s="5" customFormat="1" ht="22.5" customHeight="1" x14ac:dyDescent="0.35">
      <c r="A69" s="423"/>
      <c r="B69" s="429"/>
      <c r="C69" s="326"/>
      <c r="D69" s="1118"/>
      <c r="E69" s="279"/>
      <c r="F69" s="65"/>
      <c r="G69" s="66" t="s">
        <v>180</v>
      </c>
      <c r="H69" s="66" t="s">
        <v>180</v>
      </c>
      <c r="I69" s="66" t="s">
        <v>180</v>
      </c>
      <c r="J69" s="67"/>
      <c r="K69" s="68"/>
      <c r="L69" s="76" t="s">
        <v>187</v>
      </c>
      <c r="M69" s="432"/>
      <c r="N69" s="425"/>
      <c r="O69" s="425"/>
      <c r="P69" s="425"/>
      <c r="Q69" s="425"/>
      <c r="R69" s="425"/>
      <c r="S69" s="487">
        <f>Recycled_Reused_Materials[[#This Row],[Material Type]]</f>
        <v>0</v>
      </c>
      <c r="T69" s="455" t="s">
        <v>132</v>
      </c>
      <c r="U69" s="461">
        <f>Recycled_Reused_Materials[[#This Row],[Tons]]</f>
        <v>0</v>
      </c>
      <c r="V69" s="455" t="s">
        <v>133</v>
      </c>
      <c r="W69" s="462" t="str">
        <f t="shared" si="0"/>
        <v>0 [0]</v>
      </c>
      <c r="X69" s="425"/>
      <c r="Y69" s="425"/>
      <c r="Z69" s="425"/>
    </row>
    <row r="70" spans="1:26" s="5" customFormat="1" ht="22.5" customHeight="1" x14ac:dyDescent="0.35">
      <c r="A70" s="423"/>
      <c r="B70" s="429"/>
      <c r="C70" s="326"/>
      <c r="D70" s="1118"/>
      <c r="E70" s="279"/>
      <c r="F70" s="65"/>
      <c r="G70" s="66" t="s">
        <v>180</v>
      </c>
      <c r="H70" s="66" t="s">
        <v>180</v>
      </c>
      <c r="I70" s="66" t="s">
        <v>180</v>
      </c>
      <c r="J70" s="67"/>
      <c r="K70" s="68"/>
      <c r="L70" s="76" t="s">
        <v>187</v>
      </c>
      <c r="M70" s="432"/>
      <c r="N70" s="425"/>
      <c r="O70" s="425"/>
      <c r="P70" s="425"/>
      <c r="Q70" s="425"/>
      <c r="R70" s="425"/>
      <c r="S70" s="487">
        <f>Recycled_Reused_Materials[[#This Row],[Material Type]]</f>
        <v>0</v>
      </c>
      <c r="T70" s="455" t="s">
        <v>132</v>
      </c>
      <c r="U70" s="461">
        <f>Recycled_Reused_Materials[[#This Row],[Tons]]</f>
        <v>0</v>
      </c>
      <c r="V70" s="455" t="s">
        <v>133</v>
      </c>
      <c r="W70" s="462" t="str">
        <f t="shared" ref="W70:W74" si="1">_xlfn.CONCAT(S70:V70)</f>
        <v>0 [0]</v>
      </c>
      <c r="X70" s="425"/>
      <c r="Y70" s="425"/>
      <c r="Z70" s="425"/>
    </row>
    <row r="71" spans="1:26" s="5" customFormat="1" ht="22.5" customHeight="1" x14ac:dyDescent="0.35">
      <c r="A71" s="423"/>
      <c r="B71" s="429"/>
      <c r="C71" s="326"/>
      <c r="D71" s="1118"/>
      <c r="E71" s="279"/>
      <c r="F71" s="65"/>
      <c r="G71" s="66" t="s">
        <v>180</v>
      </c>
      <c r="H71" s="66" t="s">
        <v>180</v>
      </c>
      <c r="I71" s="66" t="s">
        <v>180</v>
      </c>
      <c r="J71" s="67"/>
      <c r="K71" s="68"/>
      <c r="L71" s="76" t="s">
        <v>187</v>
      </c>
      <c r="M71" s="432"/>
      <c r="N71" s="425"/>
      <c r="O71" s="425"/>
      <c r="P71" s="425"/>
      <c r="Q71" s="425"/>
      <c r="R71" s="425"/>
      <c r="S71" s="487">
        <f>Recycled_Reused_Materials[[#This Row],[Material Type]]</f>
        <v>0</v>
      </c>
      <c r="T71" s="455" t="s">
        <v>132</v>
      </c>
      <c r="U71" s="461">
        <f>Recycled_Reused_Materials[[#This Row],[Tons]]</f>
        <v>0</v>
      </c>
      <c r="V71" s="455" t="s">
        <v>133</v>
      </c>
      <c r="W71" s="462" t="str">
        <f t="shared" si="1"/>
        <v>0 [0]</v>
      </c>
      <c r="X71" s="425"/>
      <c r="Y71" s="425"/>
      <c r="Z71" s="425"/>
    </row>
    <row r="72" spans="1:26" s="5" customFormat="1" ht="22.5" customHeight="1" x14ac:dyDescent="0.35">
      <c r="A72" s="423"/>
      <c r="B72" s="429"/>
      <c r="C72" s="326"/>
      <c r="D72" s="1118"/>
      <c r="E72" s="279"/>
      <c r="F72" s="65"/>
      <c r="G72" s="66" t="s">
        <v>180</v>
      </c>
      <c r="H72" s="66" t="s">
        <v>180</v>
      </c>
      <c r="I72" s="66" t="s">
        <v>180</v>
      </c>
      <c r="J72" s="67"/>
      <c r="K72" s="68"/>
      <c r="L72" s="76" t="s">
        <v>187</v>
      </c>
      <c r="M72" s="432"/>
      <c r="N72" s="425"/>
      <c r="O72" s="425"/>
      <c r="P72" s="425"/>
      <c r="Q72" s="425"/>
      <c r="R72" s="425"/>
      <c r="S72" s="487">
        <f>Recycled_Reused_Materials[[#This Row],[Material Type]]</f>
        <v>0</v>
      </c>
      <c r="T72" s="455" t="s">
        <v>132</v>
      </c>
      <c r="U72" s="461">
        <f>Recycled_Reused_Materials[[#This Row],[Tons]]</f>
        <v>0</v>
      </c>
      <c r="V72" s="455" t="s">
        <v>133</v>
      </c>
      <c r="W72" s="462" t="str">
        <f t="shared" si="1"/>
        <v>0 [0]</v>
      </c>
      <c r="X72" s="425"/>
      <c r="Y72" s="425"/>
      <c r="Z72" s="425"/>
    </row>
    <row r="73" spans="1:26" s="5" customFormat="1" ht="22.5" customHeight="1" x14ac:dyDescent="0.35">
      <c r="A73" s="423"/>
      <c r="B73" s="429"/>
      <c r="C73" s="326"/>
      <c r="D73" s="1118"/>
      <c r="E73" s="279"/>
      <c r="F73" s="65"/>
      <c r="G73" s="66" t="s">
        <v>180</v>
      </c>
      <c r="H73" s="66" t="s">
        <v>180</v>
      </c>
      <c r="I73" s="66" t="s">
        <v>180</v>
      </c>
      <c r="J73" s="67"/>
      <c r="K73" s="68"/>
      <c r="L73" s="76" t="s">
        <v>187</v>
      </c>
      <c r="M73" s="432"/>
      <c r="N73" s="425"/>
      <c r="O73" s="425"/>
      <c r="P73" s="425"/>
      <c r="Q73" s="425"/>
      <c r="R73" s="425"/>
      <c r="S73" s="487">
        <f>Recycled_Reused_Materials[[#This Row],[Material Type]]</f>
        <v>0</v>
      </c>
      <c r="T73" s="455" t="s">
        <v>132</v>
      </c>
      <c r="U73" s="461">
        <f>Recycled_Reused_Materials[[#This Row],[Tons]]</f>
        <v>0</v>
      </c>
      <c r="V73" s="455" t="s">
        <v>133</v>
      </c>
      <c r="W73" s="462" t="str">
        <f t="shared" si="1"/>
        <v>0 [0]</v>
      </c>
      <c r="X73" s="425"/>
      <c r="Y73" s="425"/>
      <c r="Z73" s="425"/>
    </row>
    <row r="74" spans="1:26" s="5" customFormat="1" ht="22.5" customHeight="1" thickBot="1" x14ac:dyDescent="0.4">
      <c r="A74" s="423"/>
      <c r="B74" s="429"/>
      <c r="C74" s="326"/>
      <c r="D74" s="1119"/>
      <c r="E74" s="280"/>
      <c r="F74" s="70"/>
      <c r="G74" s="77" t="s">
        <v>180</v>
      </c>
      <c r="H74" s="77" t="s">
        <v>180</v>
      </c>
      <c r="I74" s="77" t="s">
        <v>180</v>
      </c>
      <c r="J74" s="78"/>
      <c r="K74" s="73"/>
      <c r="L74" s="79" t="s">
        <v>187</v>
      </c>
      <c r="M74" s="432"/>
      <c r="N74" s="425"/>
      <c r="O74" s="425"/>
      <c r="P74" s="425"/>
      <c r="Q74" s="425"/>
      <c r="R74" s="425"/>
      <c r="S74" s="487">
        <f>Recycled_Reused_Materials[[#This Row],[Material Type]]</f>
        <v>0</v>
      </c>
      <c r="T74" s="455" t="s">
        <v>132</v>
      </c>
      <c r="U74" s="461">
        <f>Recycled_Reused_Materials[[#This Row],[Tons]]</f>
        <v>0</v>
      </c>
      <c r="V74" s="455" t="s">
        <v>133</v>
      </c>
      <c r="W74" s="462" t="str">
        <f t="shared" si="1"/>
        <v>0 [0]</v>
      </c>
      <c r="X74" s="425"/>
      <c r="Y74" s="425"/>
      <c r="Z74" s="425"/>
    </row>
    <row r="75" spans="1:26" ht="24.75" customHeight="1" thickTop="1" thickBot="1" x14ac:dyDescent="0.4">
      <c r="A75" s="423"/>
      <c r="B75" s="429"/>
      <c r="C75" s="488"/>
      <c r="D75" s="489"/>
      <c r="E75" s="312" t="s">
        <v>182</v>
      </c>
      <c r="F75" s="313">
        <f>SUM(Recycled_Reused_Materials[Tons])</f>
        <v>0</v>
      </c>
      <c r="G75" s="183"/>
      <c r="H75" s="184"/>
      <c r="I75" s="184"/>
      <c r="J75" s="185"/>
      <c r="K75" s="186"/>
      <c r="L75" s="186"/>
      <c r="M75" s="431"/>
      <c r="N75" s="423"/>
      <c r="O75" s="423"/>
      <c r="P75" s="423"/>
      <c r="Q75" s="423"/>
      <c r="R75" s="423"/>
      <c r="S75" s="423"/>
      <c r="T75" s="423"/>
      <c r="U75" s="438"/>
      <c r="V75" s="423"/>
      <c r="W75" s="423"/>
      <c r="X75" s="423"/>
      <c r="Y75" s="423"/>
      <c r="Z75" s="423"/>
    </row>
    <row r="76" spans="1:26" ht="9" customHeight="1" thickTop="1" thickBot="1" x14ac:dyDescent="0.4">
      <c r="A76" s="423"/>
      <c r="B76" s="429"/>
      <c r="C76" s="423"/>
      <c r="D76" s="423"/>
      <c r="E76" s="423"/>
      <c r="F76" s="423"/>
      <c r="G76" s="1125" t="s">
        <v>188</v>
      </c>
      <c r="H76" s="1126"/>
      <c r="I76" s="423"/>
      <c r="J76" s="423"/>
      <c r="K76" s="181"/>
      <c r="L76" s="423"/>
      <c r="M76" s="431"/>
      <c r="N76" s="423"/>
      <c r="O76" s="423"/>
      <c r="P76" s="423"/>
      <c r="Q76" s="423"/>
      <c r="R76" s="423"/>
      <c r="S76" s="423"/>
      <c r="T76" s="423"/>
      <c r="U76" s="438"/>
      <c r="V76" s="423"/>
      <c r="W76" s="423"/>
      <c r="X76" s="423"/>
      <c r="Y76" s="423"/>
      <c r="Z76" s="423"/>
    </row>
    <row r="77" spans="1:26" ht="23.25" customHeight="1" thickTop="1" thickBot="1" x14ac:dyDescent="0.4">
      <c r="A77" s="423"/>
      <c r="B77" s="429"/>
      <c r="C77" s="423"/>
      <c r="D77" s="423"/>
      <c r="E77" s="147" t="s">
        <v>139</v>
      </c>
      <c r="F77" s="182"/>
      <c r="G77" s="1127"/>
      <c r="H77" s="1128"/>
      <c r="I77" s="423"/>
      <c r="J77" s="423"/>
      <c r="K77" s="181"/>
      <c r="L77" s="423"/>
      <c r="M77" s="431"/>
      <c r="N77" s="423"/>
      <c r="O77" s="423"/>
      <c r="P77" s="423"/>
      <c r="Q77" s="423"/>
      <c r="R77" s="423"/>
      <c r="S77" s="423"/>
      <c r="T77" s="423"/>
      <c r="U77" s="438"/>
      <c r="V77" s="423"/>
      <c r="W77" s="423"/>
      <c r="X77" s="423"/>
      <c r="Y77" s="423"/>
      <c r="Z77" s="423"/>
    </row>
    <row r="78" spans="1:26" ht="8.25" customHeight="1" thickTop="1" x14ac:dyDescent="0.35">
      <c r="A78" s="423"/>
      <c r="B78" s="429"/>
      <c r="C78" s="423"/>
      <c r="D78" s="423"/>
      <c r="E78" s="423"/>
      <c r="F78" s="423"/>
      <c r="G78" s="423"/>
      <c r="H78" s="423"/>
      <c r="I78" s="423"/>
      <c r="J78" s="423"/>
      <c r="K78" s="181"/>
      <c r="L78" s="423"/>
      <c r="M78" s="431"/>
      <c r="N78" s="423"/>
      <c r="O78" s="423"/>
      <c r="P78" s="423"/>
      <c r="Q78" s="423"/>
      <c r="R78" s="423"/>
      <c r="S78" s="423"/>
      <c r="T78" s="423"/>
      <c r="U78" s="438"/>
      <c r="V78" s="423"/>
      <c r="W78" s="423"/>
      <c r="X78" s="423"/>
      <c r="Y78" s="423"/>
      <c r="Z78" s="423"/>
    </row>
    <row r="79" spans="1:26" ht="33.75" customHeight="1" thickBot="1" x14ac:dyDescent="0.4">
      <c r="A79" s="423"/>
      <c r="B79" s="429"/>
      <c r="C79" s="1124" t="s">
        <v>189</v>
      </c>
      <c r="D79" s="1124"/>
      <c r="E79" s="8" t="s">
        <v>112</v>
      </c>
      <c r="F79" s="9" t="s">
        <v>105</v>
      </c>
      <c r="G79" s="170" t="s">
        <v>174</v>
      </c>
      <c r="H79" s="10" t="s">
        <v>175</v>
      </c>
      <c r="I79" s="10" t="s">
        <v>107</v>
      </c>
      <c r="J79" s="297" t="s">
        <v>176</v>
      </c>
      <c r="K79" s="45" t="s">
        <v>177</v>
      </c>
      <c r="L79" s="11" t="s">
        <v>124</v>
      </c>
      <c r="M79" s="431"/>
      <c r="N79" s="423"/>
      <c r="O79" s="423"/>
      <c r="P79" s="423"/>
      <c r="Q79" s="423"/>
      <c r="R79" s="423"/>
      <c r="S79" s="407" t="s">
        <v>190</v>
      </c>
      <c r="T79" s="412" t="s">
        <v>126</v>
      </c>
      <c r="U79" s="413" t="s">
        <v>105</v>
      </c>
      <c r="V79" s="412" t="s">
        <v>127</v>
      </c>
      <c r="W79" s="408" t="s">
        <v>191</v>
      </c>
      <c r="X79" s="423"/>
      <c r="Y79" s="423"/>
      <c r="Z79" s="423"/>
    </row>
    <row r="80" spans="1:26" ht="22.5" customHeight="1" x14ac:dyDescent="0.35">
      <c r="A80" s="423"/>
      <c r="B80" s="429"/>
      <c r="C80" s="1120" t="s">
        <v>192</v>
      </c>
      <c r="D80" s="1121"/>
      <c r="E80" s="64"/>
      <c r="F80" s="65"/>
      <c r="G80" s="66"/>
      <c r="H80" s="66"/>
      <c r="I80" s="66"/>
      <c r="J80" s="67"/>
      <c r="K80" s="62"/>
      <c r="L80" s="80" t="s">
        <v>193</v>
      </c>
      <c r="M80" s="431"/>
      <c r="N80" s="423"/>
      <c r="O80" s="423"/>
      <c r="P80" s="423"/>
      <c r="Q80" s="423"/>
      <c r="R80" s="423"/>
      <c r="S80" s="487">
        <f>Fuel_Specification_Product_Materials[[#This Row],[Material Type]]</f>
        <v>0</v>
      </c>
      <c r="T80" s="455" t="s">
        <v>132</v>
      </c>
      <c r="U80" s="461">
        <f>Fuel_Specification_Product_Materials[[#This Row],[Tons]]</f>
        <v>0</v>
      </c>
      <c r="V80" s="455" t="s">
        <v>133</v>
      </c>
      <c r="W80" s="462" t="str">
        <f>_xlfn.CONCAT(S80:V80)</f>
        <v>0 [0]</v>
      </c>
      <c r="X80" s="423"/>
      <c r="Y80" s="423"/>
      <c r="Z80" s="423"/>
    </row>
    <row r="81" spans="1:26" ht="22.5" customHeight="1" x14ac:dyDescent="0.35">
      <c r="A81" s="423"/>
      <c r="B81" s="429"/>
      <c r="C81" s="1122"/>
      <c r="D81" s="1123"/>
      <c r="E81" s="64"/>
      <c r="F81" s="65"/>
      <c r="G81" s="66"/>
      <c r="H81" s="66" t="s">
        <v>180</v>
      </c>
      <c r="I81" s="66" t="s">
        <v>180</v>
      </c>
      <c r="J81" s="67"/>
      <c r="K81" s="68"/>
      <c r="L81" s="81" t="s">
        <v>193</v>
      </c>
      <c r="M81" s="431"/>
      <c r="N81" s="423"/>
      <c r="O81" s="423"/>
      <c r="P81" s="423"/>
      <c r="Q81" s="423"/>
      <c r="R81" s="423"/>
      <c r="S81" s="487">
        <f>Fuel_Specification_Product_Materials[[#This Row],[Material Type]]</f>
        <v>0</v>
      </c>
      <c r="T81" s="455" t="s">
        <v>132</v>
      </c>
      <c r="U81" s="461">
        <f>Fuel_Specification_Product_Materials[[#This Row],[Tons]]</f>
        <v>0</v>
      </c>
      <c r="V81" s="455" t="s">
        <v>133</v>
      </c>
      <c r="W81" s="462" t="str">
        <f t="shared" ref="W81:W91" si="2">_xlfn.CONCAT(S81:V81)</f>
        <v>0 [0]</v>
      </c>
      <c r="X81" s="423"/>
      <c r="Y81" s="423"/>
      <c r="Z81" s="423"/>
    </row>
    <row r="82" spans="1:26" ht="22.5" customHeight="1" x14ac:dyDescent="0.35">
      <c r="A82" s="423"/>
      <c r="B82" s="429"/>
      <c r="C82" s="1122"/>
      <c r="D82" s="1123"/>
      <c r="E82" s="64"/>
      <c r="F82" s="65"/>
      <c r="G82" s="66"/>
      <c r="H82" s="66" t="s">
        <v>180</v>
      </c>
      <c r="I82" s="66" t="s">
        <v>180</v>
      </c>
      <c r="J82" s="67"/>
      <c r="K82" s="68"/>
      <c r="L82" s="81" t="s">
        <v>193</v>
      </c>
      <c r="M82" s="431"/>
      <c r="N82" s="423"/>
      <c r="O82" s="423"/>
      <c r="P82" s="423"/>
      <c r="Q82" s="423"/>
      <c r="R82" s="423"/>
      <c r="S82" s="487">
        <f>Fuel_Specification_Product_Materials[[#This Row],[Material Type]]</f>
        <v>0</v>
      </c>
      <c r="T82" s="455" t="s">
        <v>132</v>
      </c>
      <c r="U82" s="461">
        <f>Fuel_Specification_Product_Materials[[#This Row],[Tons]]</f>
        <v>0</v>
      </c>
      <c r="V82" s="455" t="s">
        <v>133</v>
      </c>
      <c r="W82" s="462" t="str">
        <f t="shared" si="2"/>
        <v>0 [0]</v>
      </c>
      <c r="X82" s="423"/>
      <c r="Y82" s="423"/>
      <c r="Z82" s="423"/>
    </row>
    <row r="83" spans="1:26" ht="22.5" customHeight="1" x14ac:dyDescent="0.35">
      <c r="A83" s="423"/>
      <c r="B83" s="429"/>
      <c r="C83" s="1122"/>
      <c r="D83" s="1123"/>
      <c r="E83" s="64"/>
      <c r="F83" s="65"/>
      <c r="G83" s="66"/>
      <c r="H83" s="66" t="s">
        <v>180</v>
      </c>
      <c r="I83" s="66" t="s">
        <v>180</v>
      </c>
      <c r="J83" s="67"/>
      <c r="K83" s="68"/>
      <c r="L83" s="81" t="s">
        <v>193</v>
      </c>
      <c r="M83" s="431"/>
      <c r="N83" s="423"/>
      <c r="O83" s="423"/>
      <c r="P83" s="423"/>
      <c r="Q83" s="423"/>
      <c r="R83" s="423"/>
      <c r="S83" s="487">
        <f>Fuel_Specification_Product_Materials[[#This Row],[Material Type]]</f>
        <v>0</v>
      </c>
      <c r="T83" s="455" t="s">
        <v>132</v>
      </c>
      <c r="U83" s="461">
        <f>Fuel_Specification_Product_Materials[[#This Row],[Tons]]</f>
        <v>0</v>
      </c>
      <c r="V83" s="455" t="s">
        <v>133</v>
      </c>
      <c r="W83" s="462" t="str">
        <f t="shared" si="2"/>
        <v>0 [0]</v>
      </c>
      <c r="X83" s="423"/>
      <c r="Y83" s="423"/>
      <c r="Z83" s="423"/>
    </row>
    <row r="84" spans="1:26" ht="22.5" customHeight="1" x14ac:dyDescent="0.35">
      <c r="A84" s="423"/>
      <c r="B84" s="429"/>
      <c r="C84" s="1122"/>
      <c r="D84" s="1123"/>
      <c r="E84" s="64"/>
      <c r="F84" s="65"/>
      <c r="G84" s="66"/>
      <c r="H84" s="66" t="s">
        <v>180</v>
      </c>
      <c r="I84" s="66" t="s">
        <v>180</v>
      </c>
      <c r="J84" s="67"/>
      <c r="K84" s="68"/>
      <c r="L84" s="81" t="s">
        <v>193</v>
      </c>
      <c r="M84" s="431"/>
      <c r="N84" s="423"/>
      <c r="O84" s="423"/>
      <c r="P84" s="423"/>
      <c r="Q84" s="423"/>
      <c r="R84" s="423"/>
      <c r="S84" s="487">
        <f>Fuel_Specification_Product_Materials[[#This Row],[Material Type]]</f>
        <v>0</v>
      </c>
      <c r="T84" s="455" t="s">
        <v>132</v>
      </c>
      <c r="U84" s="461">
        <f>Fuel_Specification_Product_Materials[[#This Row],[Tons]]</f>
        <v>0</v>
      </c>
      <c r="V84" s="455" t="s">
        <v>133</v>
      </c>
      <c r="W84" s="462" t="str">
        <f t="shared" si="2"/>
        <v>0 [0]</v>
      </c>
      <c r="X84" s="423"/>
      <c r="Y84" s="423"/>
      <c r="Z84" s="423"/>
    </row>
    <row r="85" spans="1:26" ht="22.5" customHeight="1" thickBot="1" x14ac:dyDescent="0.4">
      <c r="A85" s="423"/>
      <c r="B85" s="429"/>
      <c r="C85" s="1122"/>
      <c r="D85" s="1123"/>
      <c r="E85" s="64"/>
      <c r="F85" s="65"/>
      <c r="G85" s="66"/>
      <c r="H85" s="66" t="s">
        <v>180</v>
      </c>
      <c r="I85" s="66" t="s">
        <v>180</v>
      </c>
      <c r="J85" s="67"/>
      <c r="K85" s="68"/>
      <c r="L85" s="81" t="s">
        <v>193</v>
      </c>
      <c r="M85" s="431"/>
      <c r="N85" s="423"/>
      <c r="O85" s="423"/>
      <c r="P85" s="423"/>
      <c r="Q85" s="423"/>
      <c r="R85" s="423"/>
      <c r="S85" s="487">
        <f>Fuel_Specification_Product_Materials[[#This Row],[Material Type]]</f>
        <v>0</v>
      </c>
      <c r="T85" s="455" t="s">
        <v>132</v>
      </c>
      <c r="U85" s="461">
        <f>Fuel_Specification_Product_Materials[[#This Row],[Tons]]</f>
        <v>0</v>
      </c>
      <c r="V85" s="455" t="s">
        <v>133</v>
      </c>
      <c r="W85" s="462" t="str">
        <f t="shared" si="2"/>
        <v>0 [0]</v>
      </c>
      <c r="X85" s="423"/>
      <c r="Y85" s="423"/>
      <c r="Z85" s="423"/>
    </row>
    <row r="86" spans="1:26" ht="22.5" customHeight="1" thickTop="1" x14ac:dyDescent="0.35">
      <c r="A86" s="423"/>
      <c r="B86" s="429"/>
      <c r="C86" s="327"/>
      <c r="D86" s="1104" t="s">
        <v>181</v>
      </c>
      <c r="E86" s="278"/>
      <c r="F86" s="65"/>
      <c r="G86" s="66" t="s">
        <v>180</v>
      </c>
      <c r="H86" s="66" t="s">
        <v>180</v>
      </c>
      <c r="I86" s="66" t="s">
        <v>180</v>
      </c>
      <c r="J86" s="67"/>
      <c r="K86" s="68"/>
      <c r="L86" s="81" t="s">
        <v>193</v>
      </c>
      <c r="M86" s="431"/>
      <c r="N86" s="423"/>
      <c r="O86" s="423"/>
      <c r="P86" s="423"/>
      <c r="Q86" s="423"/>
      <c r="R86" s="423"/>
      <c r="S86" s="487">
        <f>Fuel_Specification_Product_Materials[[#This Row],[Material Type]]</f>
        <v>0</v>
      </c>
      <c r="T86" s="455" t="s">
        <v>132</v>
      </c>
      <c r="U86" s="461">
        <f>Fuel_Specification_Product_Materials[[#This Row],[Tons]]</f>
        <v>0</v>
      </c>
      <c r="V86" s="455" t="s">
        <v>133</v>
      </c>
      <c r="W86" s="462" t="str">
        <f t="shared" si="2"/>
        <v>0 [0]</v>
      </c>
      <c r="X86" s="423"/>
      <c r="Y86" s="423"/>
      <c r="Z86" s="423"/>
    </row>
    <row r="87" spans="1:26" ht="22.5" customHeight="1" x14ac:dyDescent="0.35">
      <c r="A87" s="423"/>
      <c r="B87" s="429"/>
      <c r="C87" s="327"/>
      <c r="D87" s="1105"/>
      <c r="E87" s="279"/>
      <c r="F87" s="65"/>
      <c r="G87" s="66" t="s">
        <v>180</v>
      </c>
      <c r="H87" s="66" t="s">
        <v>180</v>
      </c>
      <c r="I87" s="66" t="s">
        <v>180</v>
      </c>
      <c r="J87" s="67"/>
      <c r="K87" s="68"/>
      <c r="L87" s="81" t="s">
        <v>193</v>
      </c>
      <c r="M87" s="431"/>
      <c r="N87" s="423"/>
      <c r="O87" s="423"/>
      <c r="P87" s="423"/>
      <c r="Q87" s="423"/>
      <c r="R87" s="423"/>
      <c r="S87" s="487">
        <f>Fuel_Specification_Product_Materials[[#This Row],[Material Type]]</f>
        <v>0</v>
      </c>
      <c r="T87" s="455" t="s">
        <v>132</v>
      </c>
      <c r="U87" s="461">
        <f>Fuel_Specification_Product_Materials[[#This Row],[Tons]]</f>
        <v>0</v>
      </c>
      <c r="V87" s="455" t="s">
        <v>133</v>
      </c>
      <c r="W87" s="462" t="str">
        <f t="shared" si="2"/>
        <v>0 [0]</v>
      </c>
      <c r="X87" s="423"/>
      <c r="Y87" s="423"/>
      <c r="Z87" s="423"/>
    </row>
    <row r="88" spans="1:26" ht="22.5" customHeight="1" x14ac:dyDescent="0.35">
      <c r="A88" s="423"/>
      <c r="B88" s="429"/>
      <c r="C88" s="327"/>
      <c r="D88" s="1105"/>
      <c r="E88" s="279"/>
      <c r="F88" s="65"/>
      <c r="G88" s="66" t="s">
        <v>180</v>
      </c>
      <c r="H88" s="66" t="s">
        <v>180</v>
      </c>
      <c r="I88" s="66" t="s">
        <v>180</v>
      </c>
      <c r="J88" s="67"/>
      <c r="K88" s="68"/>
      <c r="L88" s="81" t="s">
        <v>193</v>
      </c>
      <c r="M88" s="431"/>
      <c r="N88" s="423"/>
      <c r="O88" s="423"/>
      <c r="P88" s="423"/>
      <c r="Q88" s="423"/>
      <c r="R88" s="423"/>
      <c r="S88" s="487">
        <f>Fuel_Specification_Product_Materials[[#This Row],[Material Type]]</f>
        <v>0</v>
      </c>
      <c r="T88" s="455" t="s">
        <v>132</v>
      </c>
      <c r="U88" s="461">
        <f>Fuel_Specification_Product_Materials[[#This Row],[Tons]]</f>
        <v>0</v>
      </c>
      <c r="V88" s="455" t="s">
        <v>133</v>
      </c>
      <c r="W88" s="462" t="str">
        <f t="shared" si="2"/>
        <v>0 [0]</v>
      </c>
      <c r="X88" s="423"/>
      <c r="Y88" s="423"/>
      <c r="Z88" s="423"/>
    </row>
    <row r="89" spans="1:26" ht="22.5" customHeight="1" x14ac:dyDescent="0.35">
      <c r="A89" s="423"/>
      <c r="B89" s="429"/>
      <c r="C89" s="327"/>
      <c r="D89" s="1105"/>
      <c r="E89" s="279"/>
      <c r="F89" s="65"/>
      <c r="G89" s="66" t="s">
        <v>180</v>
      </c>
      <c r="H89" s="66" t="s">
        <v>180</v>
      </c>
      <c r="I89" s="66" t="s">
        <v>180</v>
      </c>
      <c r="J89" s="67"/>
      <c r="K89" s="68"/>
      <c r="L89" s="81" t="s">
        <v>193</v>
      </c>
      <c r="M89" s="431"/>
      <c r="N89" s="423"/>
      <c r="O89" s="423"/>
      <c r="P89" s="423"/>
      <c r="Q89" s="423"/>
      <c r="R89" s="423"/>
      <c r="S89" s="487">
        <f>Fuel_Specification_Product_Materials[[#This Row],[Material Type]]</f>
        <v>0</v>
      </c>
      <c r="T89" s="455" t="s">
        <v>132</v>
      </c>
      <c r="U89" s="461">
        <f>Fuel_Specification_Product_Materials[[#This Row],[Tons]]</f>
        <v>0</v>
      </c>
      <c r="V89" s="455" t="s">
        <v>133</v>
      </c>
      <c r="W89" s="462" t="str">
        <f t="shared" si="2"/>
        <v>0 [0]</v>
      </c>
      <c r="X89" s="423"/>
      <c r="Y89" s="423"/>
      <c r="Z89" s="423"/>
    </row>
    <row r="90" spans="1:26" ht="22.5" customHeight="1" x14ac:dyDescent="0.35">
      <c r="A90" s="423"/>
      <c r="B90" s="429"/>
      <c r="C90" s="327"/>
      <c r="D90" s="1105"/>
      <c r="E90" s="279"/>
      <c r="F90" s="65"/>
      <c r="G90" s="66" t="s">
        <v>180</v>
      </c>
      <c r="H90" s="66" t="s">
        <v>180</v>
      </c>
      <c r="I90" s="66" t="s">
        <v>180</v>
      </c>
      <c r="J90" s="67"/>
      <c r="K90" s="68"/>
      <c r="L90" s="81" t="s">
        <v>193</v>
      </c>
      <c r="M90" s="431"/>
      <c r="N90" s="423"/>
      <c r="O90" s="423"/>
      <c r="P90" s="423"/>
      <c r="Q90" s="423"/>
      <c r="R90" s="423"/>
      <c r="S90" s="487">
        <f>Fuel_Specification_Product_Materials[[#This Row],[Material Type]]</f>
        <v>0</v>
      </c>
      <c r="T90" s="455" t="s">
        <v>132</v>
      </c>
      <c r="U90" s="461">
        <f>Fuel_Specification_Product_Materials[[#This Row],[Tons]]</f>
        <v>0</v>
      </c>
      <c r="V90" s="455" t="s">
        <v>133</v>
      </c>
      <c r="W90" s="462" t="str">
        <f t="shared" si="2"/>
        <v>0 [0]</v>
      </c>
      <c r="X90" s="423"/>
      <c r="Y90" s="423"/>
      <c r="Z90" s="423"/>
    </row>
    <row r="91" spans="1:26" ht="22.5" customHeight="1" thickBot="1" x14ac:dyDescent="0.4">
      <c r="A91" s="423"/>
      <c r="B91" s="429"/>
      <c r="C91" s="327"/>
      <c r="D91" s="1106"/>
      <c r="E91" s="280"/>
      <c r="F91" s="70"/>
      <c r="G91" s="88" t="s">
        <v>180</v>
      </c>
      <c r="H91" s="88" t="s">
        <v>180</v>
      </c>
      <c r="I91" s="88" t="s">
        <v>180</v>
      </c>
      <c r="J91" s="82"/>
      <c r="K91" s="83"/>
      <c r="L91" s="84" t="s">
        <v>193</v>
      </c>
      <c r="M91" s="431"/>
      <c r="N91" s="423"/>
      <c r="O91" s="423"/>
      <c r="P91" s="423"/>
      <c r="Q91" s="423"/>
      <c r="R91" s="423"/>
      <c r="S91" s="487">
        <f>Fuel_Specification_Product_Materials[[#This Row],[Material Type]]</f>
        <v>0</v>
      </c>
      <c r="T91" s="455" t="s">
        <v>132</v>
      </c>
      <c r="U91" s="461">
        <f>Fuel_Specification_Product_Materials[[#This Row],[Tons]]</f>
        <v>0</v>
      </c>
      <c r="V91" s="455" t="s">
        <v>133</v>
      </c>
      <c r="W91" s="462" t="str">
        <f t="shared" si="2"/>
        <v>0 [0]</v>
      </c>
      <c r="X91" s="423"/>
      <c r="Y91" s="423"/>
      <c r="Z91" s="423"/>
    </row>
    <row r="92" spans="1:26" ht="19.5" customHeight="1" thickTop="1" thickBot="1" x14ac:dyDescent="0.4">
      <c r="A92" s="423"/>
      <c r="B92" s="429"/>
      <c r="C92" s="1107"/>
      <c r="D92" s="1108"/>
      <c r="E92" s="310" t="s">
        <v>182</v>
      </c>
      <c r="F92" s="311">
        <f>SUM(Fuel_Specification_Product_Materials[Tons])</f>
        <v>0</v>
      </c>
      <c r="G92" s="18"/>
      <c r="H92" s="17"/>
      <c r="I92" s="17"/>
      <c r="J92" s="115"/>
      <c r="K92" s="178"/>
      <c r="L92" s="123"/>
      <c r="M92" s="431"/>
      <c r="N92" s="423"/>
      <c r="O92" s="423"/>
      <c r="P92" s="423"/>
      <c r="Q92" s="423"/>
      <c r="R92" s="423"/>
      <c r="S92" s="423"/>
      <c r="T92" s="423"/>
      <c r="U92" s="438"/>
      <c r="V92" s="423"/>
      <c r="W92" s="423"/>
      <c r="X92" s="423"/>
      <c r="Y92" s="423"/>
      <c r="Z92" s="423"/>
    </row>
    <row r="93" spans="1:26" ht="10.5" customHeight="1" thickBot="1" x14ac:dyDescent="0.4">
      <c r="A93" s="423"/>
      <c r="B93" s="429"/>
      <c r="C93" s="423"/>
      <c r="D93" s="423"/>
      <c r="E93" s="435"/>
      <c r="F93" s="188"/>
      <c r="G93" s="17"/>
      <c r="H93" s="17"/>
      <c r="I93" s="17"/>
      <c r="J93" s="115"/>
      <c r="K93" s="178"/>
      <c r="L93" s="123"/>
      <c r="M93" s="431"/>
      <c r="N93" s="423"/>
      <c r="O93" s="423"/>
      <c r="P93" s="423"/>
      <c r="Q93" s="423"/>
      <c r="R93" s="423"/>
      <c r="S93" s="423"/>
      <c r="T93" s="423"/>
      <c r="U93" s="438"/>
      <c r="V93" s="423"/>
      <c r="W93" s="423"/>
      <c r="X93" s="423"/>
      <c r="Y93" s="423"/>
      <c r="Z93" s="423"/>
    </row>
    <row r="94" spans="1:26" ht="30" customHeight="1" thickTop="1" thickBot="1" x14ac:dyDescent="0.4">
      <c r="A94" s="423"/>
      <c r="B94" s="429"/>
      <c r="C94" s="423"/>
      <c r="D94" s="423"/>
      <c r="E94" s="148" t="s">
        <v>139</v>
      </c>
      <c r="F94" s="182"/>
      <c r="G94" s="17"/>
      <c r="H94" s="17"/>
      <c r="I94" s="17"/>
      <c r="J94" s="115"/>
      <c r="K94" s="178"/>
      <c r="L94" s="123"/>
      <c r="M94" s="431"/>
      <c r="N94" s="423"/>
      <c r="O94" s="423"/>
      <c r="P94" s="423"/>
      <c r="Q94" s="423"/>
      <c r="R94" s="423"/>
      <c r="S94" s="423"/>
      <c r="T94" s="423"/>
      <c r="U94" s="438"/>
      <c r="V94" s="423"/>
      <c r="W94" s="423"/>
      <c r="X94" s="423"/>
      <c r="Y94" s="423"/>
      <c r="Z94" s="423"/>
    </row>
    <row r="95" spans="1:26" ht="9" customHeight="1" thickTop="1" thickBot="1" x14ac:dyDescent="0.4">
      <c r="A95" s="423"/>
      <c r="B95" s="433"/>
      <c r="C95" s="434"/>
      <c r="D95" s="434"/>
      <c r="E95" s="434"/>
      <c r="F95" s="434"/>
      <c r="G95" s="434"/>
      <c r="H95" s="434"/>
      <c r="I95" s="434"/>
      <c r="J95" s="434"/>
      <c r="K95" s="187"/>
      <c r="L95" s="434"/>
      <c r="M95" s="439"/>
      <c r="N95" s="423"/>
      <c r="O95" s="423"/>
      <c r="P95" s="423"/>
      <c r="Q95" s="423"/>
      <c r="R95" s="423"/>
      <c r="S95" s="559"/>
      <c r="T95" s="559"/>
      <c r="U95" s="559"/>
      <c r="V95" s="559"/>
      <c r="W95" s="559"/>
      <c r="X95" s="423"/>
      <c r="Y95" s="423"/>
      <c r="Z95" s="423"/>
    </row>
    <row r="96" spans="1:26" ht="15" thickTop="1" x14ac:dyDescent="0.35">
      <c r="A96" s="435"/>
      <c r="B96" s="435"/>
      <c r="C96" s="423"/>
      <c r="D96" s="423"/>
      <c r="E96" s="423"/>
      <c r="F96" s="423"/>
      <c r="G96" s="423"/>
      <c r="H96" s="423"/>
      <c r="I96" s="423"/>
      <c r="J96" s="423"/>
      <c r="K96" s="423"/>
      <c r="L96" s="423"/>
      <c r="M96" s="423"/>
      <c r="N96" s="423"/>
      <c r="O96" s="423"/>
      <c r="P96" s="423"/>
      <c r="Q96" s="423"/>
      <c r="R96" s="423"/>
      <c r="S96" s="559"/>
      <c r="T96" s="559"/>
      <c r="U96" s="559"/>
      <c r="V96" s="559"/>
      <c r="W96" s="559"/>
      <c r="X96" s="423"/>
      <c r="Y96" s="423"/>
      <c r="Z96" s="423"/>
    </row>
    <row r="97" spans="1:26" x14ac:dyDescent="0.35">
      <c r="A97" s="423"/>
      <c r="B97" s="423"/>
      <c r="C97" s="423"/>
      <c r="D97" s="423"/>
      <c r="E97" s="423"/>
      <c r="F97" s="423"/>
      <c r="G97" s="423"/>
      <c r="H97" s="423"/>
      <c r="I97" s="423"/>
      <c r="J97" s="423"/>
      <c r="K97" s="423"/>
      <c r="L97" s="423"/>
      <c r="M97" s="423"/>
      <c r="N97" s="423"/>
      <c r="O97" s="423"/>
      <c r="P97" s="423"/>
      <c r="Q97" s="423"/>
      <c r="R97" s="423"/>
      <c r="S97" s="559"/>
      <c r="T97" s="559"/>
      <c r="U97" s="559"/>
      <c r="V97" s="559"/>
      <c r="W97" s="559"/>
      <c r="X97" s="423"/>
      <c r="Y97" s="423"/>
      <c r="Z97" s="423"/>
    </row>
    <row r="98" spans="1:26" ht="49.5" customHeight="1" x14ac:dyDescent="0.35">
      <c r="A98" s="423"/>
      <c r="B98" s="423"/>
      <c r="C98" s="423"/>
      <c r="D98" s="423"/>
      <c r="E98" s="423"/>
      <c r="F98" s="423"/>
      <c r="G98" s="423"/>
      <c r="H98" s="423"/>
      <c r="I98" s="423"/>
      <c r="J98" s="423"/>
      <c r="K98" s="423"/>
      <c r="L98" s="423"/>
      <c r="M98" s="423"/>
      <c r="N98" s="423"/>
      <c r="O98" s="423"/>
      <c r="P98" s="423"/>
      <c r="Q98" s="423"/>
      <c r="R98" s="423"/>
      <c r="S98" s="559"/>
      <c r="T98" s="559"/>
      <c r="U98" s="559"/>
      <c r="V98" s="559"/>
      <c r="W98" s="559"/>
      <c r="X98" s="423"/>
      <c r="Y98" s="423"/>
      <c r="Z98" s="423"/>
    </row>
    <row r="99" spans="1:26" ht="49.5" customHeight="1" x14ac:dyDescent="0.35">
      <c r="A99" s="423"/>
      <c r="B99" s="423"/>
      <c r="C99" s="423"/>
      <c r="D99" s="423"/>
      <c r="E99" s="423"/>
      <c r="F99" s="423"/>
      <c r="G99" s="423"/>
      <c r="H99" s="423"/>
      <c r="I99" s="423"/>
      <c r="J99" s="423"/>
      <c r="K99" s="423"/>
      <c r="L99" s="423"/>
      <c r="M99" s="423"/>
      <c r="N99" s="423"/>
      <c r="O99" s="423"/>
      <c r="P99" s="423"/>
      <c r="Q99" s="423"/>
      <c r="R99" s="423"/>
      <c r="S99" s="559"/>
      <c r="T99" s="559"/>
      <c r="U99" s="559"/>
      <c r="V99" s="559"/>
      <c r="W99" s="559"/>
      <c r="X99" s="423"/>
      <c r="Y99" s="423"/>
      <c r="Z99" s="423"/>
    </row>
    <row r="100" spans="1:26" ht="49.5" customHeight="1" x14ac:dyDescent="0.35">
      <c r="A100" s="423"/>
      <c r="B100" s="423"/>
      <c r="C100" s="423"/>
      <c r="D100" s="423"/>
      <c r="E100" s="423"/>
      <c r="F100" s="423"/>
      <c r="G100" s="423"/>
      <c r="H100" s="423"/>
      <c r="I100" s="423"/>
      <c r="J100" s="423"/>
      <c r="K100" s="423"/>
      <c r="L100" s="423"/>
      <c r="M100" s="423"/>
      <c r="N100" s="423"/>
      <c r="O100" s="423"/>
      <c r="P100" s="423"/>
      <c r="Q100" s="423"/>
      <c r="R100" s="423"/>
      <c r="S100" s="559"/>
      <c r="T100" s="559"/>
      <c r="U100" s="559"/>
      <c r="V100" s="559"/>
      <c r="W100" s="559"/>
      <c r="X100" s="423"/>
      <c r="Y100" s="423"/>
      <c r="Z100" s="423"/>
    </row>
    <row r="101" spans="1:26" ht="49.5" customHeight="1" x14ac:dyDescent="0.35">
      <c r="A101" s="423"/>
      <c r="B101" s="423"/>
      <c r="C101" s="423"/>
      <c r="D101" s="423"/>
      <c r="E101" s="423"/>
      <c r="F101" s="423"/>
      <c r="G101" s="423"/>
      <c r="H101" s="423"/>
      <c r="I101" s="423"/>
      <c r="J101" s="423"/>
      <c r="K101" s="423"/>
      <c r="L101" s="423"/>
      <c r="M101" s="423"/>
      <c r="N101" s="423"/>
      <c r="O101" s="423"/>
      <c r="P101" s="423"/>
      <c r="Q101" s="423"/>
      <c r="R101" s="423"/>
      <c r="S101" s="559"/>
      <c r="T101" s="559"/>
      <c r="U101" s="559"/>
      <c r="V101" s="559"/>
      <c r="W101" s="559"/>
      <c r="X101" s="423"/>
      <c r="Y101" s="423"/>
      <c r="Z101" s="423"/>
    </row>
    <row r="102" spans="1:26" ht="49.5" customHeight="1" x14ac:dyDescent="0.35">
      <c r="A102" s="423"/>
      <c r="B102" s="423"/>
      <c r="C102" s="423"/>
      <c r="D102" s="423"/>
      <c r="E102" s="423"/>
      <c r="F102" s="423"/>
      <c r="G102" s="423"/>
      <c r="H102" s="423"/>
      <c r="I102" s="423"/>
      <c r="J102" s="423"/>
      <c r="K102" s="423"/>
      <c r="L102" s="423"/>
      <c r="M102" s="423"/>
      <c r="N102" s="423"/>
      <c r="O102" s="423"/>
      <c r="P102" s="423"/>
      <c r="Q102" s="423"/>
      <c r="R102" s="423"/>
      <c r="S102" s="559"/>
      <c r="T102" s="559"/>
      <c r="U102" s="559"/>
      <c r="V102" s="559"/>
      <c r="W102" s="559"/>
      <c r="X102" s="423"/>
      <c r="Y102" s="423"/>
      <c r="Z102" s="423"/>
    </row>
    <row r="103" spans="1:26" ht="49.5" customHeight="1" x14ac:dyDescent="0.35">
      <c r="A103" s="423"/>
      <c r="B103" s="423"/>
      <c r="C103" s="423"/>
      <c r="D103" s="423"/>
      <c r="E103" s="423"/>
      <c r="F103" s="423"/>
      <c r="G103" s="423"/>
      <c r="H103" s="423"/>
      <c r="I103" s="423"/>
      <c r="J103" s="423"/>
      <c r="K103" s="423"/>
      <c r="L103" s="423"/>
      <c r="M103" s="423"/>
      <c r="N103" s="423"/>
      <c r="O103" s="423"/>
      <c r="P103" s="423"/>
      <c r="Q103" s="423"/>
      <c r="R103" s="423"/>
      <c r="S103" s="559"/>
      <c r="T103" s="559"/>
      <c r="U103" s="559"/>
      <c r="V103" s="559"/>
      <c r="W103" s="559"/>
      <c r="X103" s="423"/>
      <c r="Y103" s="423"/>
      <c r="Z103" s="423"/>
    </row>
    <row r="104" spans="1:26" ht="49.5" customHeight="1" x14ac:dyDescent="0.35">
      <c r="A104" s="423"/>
      <c r="B104" s="423"/>
      <c r="C104" s="423"/>
      <c r="D104" s="423"/>
      <c r="E104" s="423"/>
      <c r="F104" s="423"/>
      <c r="G104" s="423"/>
      <c r="H104" s="423"/>
      <c r="I104" s="423"/>
      <c r="J104" s="423"/>
      <c r="K104" s="423"/>
      <c r="L104" s="423"/>
      <c r="M104" s="423"/>
      <c r="N104" s="423"/>
      <c r="O104" s="423"/>
      <c r="P104" s="423"/>
      <c r="Q104" s="423"/>
      <c r="R104" s="423"/>
      <c r="S104" s="559"/>
      <c r="T104" s="559"/>
      <c r="U104" s="559"/>
      <c r="V104" s="559"/>
      <c r="W104" s="559"/>
      <c r="X104" s="423"/>
      <c r="Y104" s="423"/>
      <c r="Z104" s="423"/>
    </row>
    <row r="105" spans="1:26" x14ac:dyDescent="0.35">
      <c r="U105" s="3"/>
    </row>
    <row r="106" spans="1:26" x14ac:dyDescent="0.35">
      <c r="U106" s="3"/>
    </row>
    <row r="107" spans="1:26" x14ac:dyDescent="0.35">
      <c r="U107" s="3"/>
    </row>
  </sheetData>
  <sheetProtection sheet="1" objects="1" scenarios="1"/>
  <mergeCells count="33">
    <mergeCell ref="G76:H77"/>
    <mergeCell ref="G34:H35"/>
    <mergeCell ref="C16:E16"/>
    <mergeCell ref="C17:E17"/>
    <mergeCell ref="C18:E18"/>
    <mergeCell ref="C21:D21"/>
    <mergeCell ref="G17:G18"/>
    <mergeCell ref="H17:H18"/>
    <mergeCell ref="D86:D91"/>
    <mergeCell ref="C92:D92"/>
    <mergeCell ref="C22:D26"/>
    <mergeCell ref="D27:D32"/>
    <mergeCell ref="C38:D64"/>
    <mergeCell ref="D65:D74"/>
    <mergeCell ref="C80:D85"/>
    <mergeCell ref="C37:D37"/>
    <mergeCell ref="C79:D79"/>
    <mergeCell ref="H2:H3"/>
    <mergeCell ref="I2:I3"/>
    <mergeCell ref="B2:E3"/>
    <mergeCell ref="B4:E4"/>
    <mergeCell ref="G2:G3"/>
    <mergeCell ref="I15:K15"/>
    <mergeCell ref="H5:K5"/>
    <mergeCell ref="I6:K6"/>
    <mergeCell ref="I7:K7"/>
    <mergeCell ref="I8:K8"/>
    <mergeCell ref="I9:K9"/>
    <mergeCell ref="I10:K10"/>
    <mergeCell ref="I11:K11"/>
    <mergeCell ref="I12:K12"/>
    <mergeCell ref="I13:K13"/>
    <mergeCell ref="I14:K14"/>
  </mergeCells>
  <dataValidations count="6">
    <dataValidation allowBlank="1" showInputMessage="1" showErrorMessage="1" promptTitle="Other Material Types not listed" prompt="Type name of other material type(s) here, as needed." sqref="E27:E32 E65:E74 E86:E91" xr:uid="{830AA711-1284-4E5A-AAC1-383C0C67ADE4}"/>
    <dataValidation allowBlank="1" sqref="G2:G3 I2:I3 I16:K20 G34 G76" xr:uid="{E796FA3E-638C-4D4B-8155-B7D11C18A64F}"/>
    <dataValidation allowBlank="1" promptTitle="Other Material Types not listed" prompt="Type name of other material type(s) here, as needed." sqref="E94 E34:E36 E76:F78" xr:uid="{434DE1D0-5B09-46C1-B3D6-94268FC01158}"/>
    <dataValidation type="whole" allowBlank="1" showInputMessage="1" showErrorMessage="1" errorTitle="Whole Numbers Only" error="Input whole numbers only, rounded to nearest ton." promptTitle="Input Tons" prompt="Round to nearest ton" sqref="F22:F32 F38:F74 F80:F91" xr:uid="{D3BE7E88-14C9-488E-89C7-2A4F21B9D494}">
      <formula1>1</formula1>
      <formula2>1000000</formula2>
    </dataValidation>
    <dataValidation allowBlank="1" showInputMessage="1" showErrorMessage="1" promptTitle="Add Other Type Name" prompt="If Type Name is not already listed, add Other Type Name(s) here." sqref="H12:H15" xr:uid="{48510E31-C132-43A2-AC62-2D36787F4D84}"/>
    <dataValidation allowBlank="1" showInputMessage="1" showErrorMessage="1" promptTitle="Add Other Type Description" prompt="Add other Type Description here." sqref="I12:I15" xr:uid="{6145C433-914C-44E5-954C-B68B4F3D6E32}"/>
  </dataValidations>
  <hyperlinks>
    <hyperlink ref="E35" location="'C.2. C&amp;D Recycled or Used'!C3" display="Click to Return to Top" xr:uid="{45856C24-52EC-42EE-B420-D0CCAE0927B7}"/>
    <hyperlink ref="I2:I3" location="'C.3. C&amp;D Materials Transferred'!D4" display="Next Sheet" xr:uid="{19740F02-1E81-44D0-8ECB-474833677072}"/>
    <hyperlink ref="G2" location="INTRODUCTION!C3" display="Click for Table of Contents" xr:uid="{560C8A72-7235-443A-AC6B-BAAA45AF084E}"/>
    <hyperlink ref="H2:H3" location="'C.1. C&amp;D Accepted'!D3" display="Previous Sheet" xr:uid="{6745A805-EA6C-4D7F-8605-249E7691D598}"/>
    <hyperlink ref="G2:G3" location="'INTRO and TABLE OF CONTENTS'!D15" display="Click for Table of Contents" xr:uid="{20418726-576C-4A4B-AABD-8947B7EECB0E}"/>
    <hyperlink ref="C18:E18" location="'C.2. C&amp;D Recycled or Used'!D92:L100" display="[C]  Fuel Specification Product Materials" xr:uid="{AAC7E396-0BCB-4A71-B609-876FADEF6440}"/>
    <hyperlink ref="C17:E17" location="'C.2. C&amp;D Recycled or Used'!D45:L46" display="[B]  Recycled/Reused Materials " xr:uid="{1184D2EC-5248-442F-97D3-F0A39AC53736}"/>
    <hyperlink ref="C16:E16" location="'C.2. C&amp;D Recycled or Used'!D22:L40" display="[A]  Beneficially Used Waste Materials" xr:uid="{F49F015D-66A8-481D-B458-D99723B9AEF3}"/>
    <hyperlink ref="E77" location="'C.2. C&amp;D Recycled or Used'!C3" display="Click to Return to Top" xr:uid="{03A60BF9-D1D6-445E-A755-14E2C1CB6DD1}"/>
    <hyperlink ref="E94" location="'C.2. C&amp;D Recycled or Used'!C3" display="Click to Return to Top" xr:uid="{F69DA472-429A-4862-8F53-C5DA5768C5ED}"/>
  </hyperlinks>
  <pageMargins left="0.7" right="0.7" top="0.75" bottom="0.75" header="0.3" footer="0.3"/>
  <pageSetup scale="39" orientation="portrait" r:id="rId1"/>
  <rowBreaks count="1" manualBreakCount="1">
    <brk id="35" max="12" man="1"/>
  </rowBreaks>
  <colBreaks count="1" manualBreakCount="1">
    <brk id="13" max="1048575" man="1"/>
  </colBreaks>
  <drawing r:id="rId2"/>
  <tableParts count="5">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8">
        <x14:dataValidation type="list" allowBlank="1" showInputMessage="1" showErrorMessage="1" xr:uid="{9F5F1257-D67A-4EC6-A7F7-3740B4343767}">
          <x14:formula1>
            <xm:f>'Validation Lists'!$N$5:$N$7</xm:f>
          </x14:formula1>
          <xm:sqref>G36</xm:sqref>
        </x14:dataValidation>
        <x14:dataValidation type="list" allowBlank="1" showInputMessage="1" showErrorMessage="1" promptTitle="Material Type" prompt="Select from list" xr:uid="{86EA74E2-459C-4245-9918-492325A2C266}">
          <x14:formula1>
            <xm:f>'Validation Lists'!$K$5:$K$8</xm:f>
          </x14:formula1>
          <xm:sqref>E22:E26</xm:sqref>
        </x14:dataValidation>
        <x14:dataValidation type="list" allowBlank="1" showInputMessage="1" showErrorMessage="1" promptTitle="Material Type" prompt="Select from list" xr:uid="{495459AC-FE83-46C6-87A6-8753A92C1A54}">
          <x14:formula1>
            <xm:f>'Validation Lists'!$M$5:$M$6</xm:f>
          </x14:formula1>
          <xm:sqref>E80:E85</xm:sqref>
        </x14:dataValidation>
        <x14:dataValidation type="list" allowBlank="1" showInputMessage="1" showErrorMessage="1" promptTitle="Recycled or Used Type" prompt="Select from list" xr:uid="{74B1D487-F4D4-49A8-AE1B-247BEDCA40C9}">
          <x14:formula1>
            <xm:f>'Validation Lists'!$O$5</xm:f>
          </x14:formula1>
          <xm:sqref>G38:G64</xm:sqref>
        </x14:dataValidation>
        <x14:dataValidation type="list" allowBlank="1" showInputMessage="1" showErrorMessage="1" promptTitle="Recycled or Used Type" prompt="Select from list" xr:uid="{8388644A-A23D-4048-9C51-E016ECB46902}">
          <x14:formula1>
            <xm:f>'Validation Lists'!$P$5</xm:f>
          </x14:formula1>
          <xm:sqref>G80:G85</xm:sqref>
        </x14:dataValidation>
        <x14:dataValidation type="list" allowBlank="1" showInputMessage="1" showErrorMessage="1" promptTitle="Beneficially Used Type" prompt="Select from list" xr:uid="{0AE24D71-8A3F-4C2D-93EC-62F7C0CDC9A7}">
          <x14:formula1>
            <xm:f>'Validation Lists'!$N$5:$N$7</xm:f>
          </x14:formula1>
          <xm:sqref>G22:G26</xm:sqref>
        </x14:dataValidation>
        <x14:dataValidation type="list" allowBlank="1" showInputMessage="1" showErrorMessage="1" xr:uid="{53FE3DFF-9AFB-416D-9210-2D433CF452AD}">
          <x14:formula1>
            <xm:f>'Validation Lists'!$G$5:$G$55</xm:f>
          </x14:formula1>
          <xm:sqref>J22:J32 J38:J74 J80:J91</xm:sqref>
        </x14:dataValidation>
        <x14:dataValidation type="list" errorStyle="warning" allowBlank="1" showInputMessage="1" showErrorMessage="1" errorTitle="Material Type Error" error="Material Type not found in validation table." promptTitle="Material Type" prompt="Select from list" xr:uid="{983B45CA-E86C-48AE-9398-20616BF6DC11}">
          <x14:formula1>
            <xm:f>'Validation Lists'!$L$5:$L$18</xm:f>
          </x14:formula1>
          <xm:sqref>E38:E64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D738D-CECF-483C-933F-1B6C396CBF41}">
  <sheetPr>
    <tabColor theme="0" tint="-0.14999847407452621"/>
  </sheetPr>
  <dimension ref="A1:Z108"/>
  <sheetViews>
    <sheetView topLeftCell="A2" zoomScaleNormal="100" workbookViewId="0">
      <selection activeCell="I2" sqref="I2:I3"/>
    </sheetView>
  </sheetViews>
  <sheetFormatPr defaultColWidth="9.1796875" defaultRowHeight="14.5" x14ac:dyDescent="0.35"/>
  <cols>
    <col min="1" max="1" width="1.453125" style="3" customWidth="1"/>
    <col min="2" max="3" width="1.81640625" style="3" customWidth="1"/>
    <col min="4" max="4" width="16.54296875" style="3" customWidth="1"/>
    <col min="5" max="5" width="40.453125" style="3" customWidth="1"/>
    <col min="6" max="6" width="9.81640625" style="3" customWidth="1"/>
    <col min="7" max="7" width="30.1796875" style="3" customWidth="1"/>
    <col min="8" max="8" width="31.1796875" style="3" customWidth="1"/>
    <col min="9" max="9" width="26.54296875" style="3" customWidth="1"/>
    <col min="10" max="10" width="9.81640625" style="3" customWidth="1"/>
    <col min="11" max="11" width="36.1796875" style="3" customWidth="1"/>
    <col min="12" max="12" width="40.81640625" style="3" hidden="1" customWidth="1"/>
    <col min="13" max="13" width="2.81640625" style="3" customWidth="1"/>
    <col min="14" max="17" width="9.1796875" style="3"/>
    <col min="18" max="18" width="17.81640625" style="3" bestFit="1" customWidth="1"/>
    <col min="19" max="19" width="25.26953125" style="3" hidden="1" customWidth="1"/>
    <col min="20" max="20" width="2.1796875" style="3" hidden="1" customWidth="1"/>
    <col min="21" max="21" width="5.1796875" style="3" hidden="1" customWidth="1"/>
    <col min="22" max="22" width="1.7265625" style="3" hidden="1" customWidth="1"/>
    <col min="23" max="23" width="29.26953125" style="3" hidden="1" customWidth="1"/>
    <col min="24" max="16384" width="9.1796875" style="3"/>
  </cols>
  <sheetData>
    <row r="1" spans="1:26" ht="6.75" customHeight="1" thickBot="1" x14ac:dyDescent="0.4">
      <c r="A1" s="423"/>
      <c r="B1" s="423"/>
      <c r="C1" s="423"/>
      <c r="D1" s="423"/>
      <c r="E1" s="423"/>
      <c r="F1" s="423"/>
      <c r="G1" s="423"/>
      <c r="H1" s="423"/>
      <c r="I1" s="423"/>
      <c r="J1" s="423"/>
      <c r="K1" s="423"/>
      <c r="L1" s="423"/>
      <c r="M1" s="423"/>
      <c r="N1" s="423"/>
      <c r="O1" s="423"/>
      <c r="P1" s="423"/>
      <c r="Q1" s="423"/>
      <c r="R1" s="423"/>
      <c r="S1" s="423"/>
      <c r="T1" s="423"/>
      <c r="U1" s="423"/>
      <c r="V1" s="423"/>
      <c r="W1" s="423"/>
      <c r="X1" s="423"/>
      <c r="Y1" s="423"/>
      <c r="Z1" s="423"/>
    </row>
    <row r="2" spans="1:26" ht="13.5" customHeight="1" thickTop="1" x14ac:dyDescent="0.35">
      <c r="A2" s="484"/>
      <c r="B2" s="1062" t="s">
        <v>194</v>
      </c>
      <c r="C2" s="1063"/>
      <c r="D2" s="1063"/>
      <c r="E2" s="1064"/>
      <c r="F2" s="422"/>
      <c r="G2" s="1158" t="s">
        <v>57</v>
      </c>
      <c r="H2" s="1154" t="s">
        <v>93</v>
      </c>
      <c r="I2" s="1156" t="s">
        <v>58</v>
      </c>
      <c r="J2" s="99"/>
      <c r="K2" s="422"/>
      <c r="L2" s="422"/>
      <c r="M2" s="437"/>
      <c r="N2" s="423"/>
      <c r="O2" s="423"/>
      <c r="P2" s="423"/>
      <c r="Q2" s="423"/>
      <c r="R2" s="423"/>
      <c r="S2" s="423"/>
      <c r="T2" s="423"/>
      <c r="U2" s="423"/>
      <c r="V2" s="423"/>
      <c r="W2" s="423"/>
      <c r="X2" s="423"/>
      <c r="Y2" s="423"/>
      <c r="Z2" s="423"/>
    </row>
    <row r="3" spans="1:26" ht="13.5" customHeight="1" thickBot="1" x14ac:dyDescent="0.4">
      <c r="A3" s="484"/>
      <c r="B3" s="1096"/>
      <c r="C3" s="1097"/>
      <c r="D3" s="1097"/>
      <c r="E3" s="1098"/>
      <c r="F3" s="423"/>
      <c r="G3" s="1159"/>
      <c r="H3" s="1155"/>
      <c r="I3" s="1157"/>
      <c r="J3" s="100"/>
      <c r="K3" s="423"/>
      <c r="L3" s="423"/>
      <c r="M3" s="431"/>
      <c r="N3" s="423"/>
      <c r="O3" s="423"/>
      <c r="P3" s="423"/>
      <c r="Q3" s="423"/>
      <c r="R3" s="423"/>
      <c r="S3" s="423"/>
      <c r="T3" s="423"/>
      <c r="U3" s="423"/>
      <c r="V3" s="423"/>
      <c r="W3" s="423"/>
      <c r="X3" s="423"/>
      <c r="Y3" s="423"/>
      <c r="Z3" s="423"/>
    </row>
    <row r="4" spans="1:26" ht="20.25" customHeight="1" thickTop="1" thickBot="1" x14ac:dyDescent="0.5">
      <c r="A4" s="484"/>
      <c r="B4" s="1099" t="s">
        <v>195</v>
      </c>
      <c r="C4" s="1100"/>
      <c r="D4" s="1100"/>
      <c r="E4" s="1101"/>
      <c r="F4" s="423"/>
      <c r="G4" s="423"/>
      <c r="H4" s="46"/>
      <c r="I4" s="47"/>
      <c r="J4" s="47"/>
      <c r="K4" s="423"/>
      <c r="L4" s="423"/>
      <c r="M4" s="431"/>
      <c r="N4" s="423"/>
      <c r="O4" s="423"/>
      <c r="P4" s="423"/>
      <c r="Q4" s="423"/>
      <c r="R4" s="423"/>
      <c r="S4" s="423"/>
      <c r="T4" s="423"/>
      <c r="U4" s="423"/>
      <c r="V4" s="423"/>
      <c r="W4" s="423"/>
      <c r="X4" s="423"/>
      <c r="Y4" s="423"/>
      <c r="Z4" s="423"/>
    </row>
    <row r="5" spans="1:26" ht="21.75" customHeight="1" thickTop="1" thickBot="1" x14ac:dyDescent="0.4">
      <c r="A5" s="423"/>
      <c r="B5" s="429"/>
      <c r="C5" s="4"/>
      <c r="D5" s="4"/>
      <c r="E5" s="425"/>
      <c r="F5" s="425"/>
      <c r="G5" s="423"/>
      <c r="H5" s="1160" t="s">
        <v>196</v>
      </c>
      <c r="I5" s="1161"/>
      <c r="J5" s="1161"/>
      <c r="K5" s="1162"/>
      <c r="L5" s="435"/>
      <c r="M5" s="431"/>
      <c r="N5" s="423"/>
      <c r="O5" s="423"/>
      <c r="P5" s="423"/>
      <c r="Q5" s="423"/>
      <c r="R5" s="423"/>
      <c r="S5" s="423"/>
      <c r="T5" s="423"/>
      <c r="U5" s="423"/>
      <c r="V5" s="423"/>
      <c r="W5" s="423"/>
      <c r="X5" s="423"/>
      <c r="Y5" s="423"/>
      <c r="Z5" s="423"/>
    </row>
    <row r="6" spans="1:26" ht="24.75" customHeight="1" thickBot="1" x14ac:dyDescent="0.5">
      <c r="A6" s="423"/>
      <c r="B6" s="429"/>
      <c r="C6" s="425"/>
      <c r="D6" s="425"/>
      <c r="E6" s="425"/>
      <c r="F6" s="425"/>
      <c r="G6" s="423"/>
      <c r="H6" s="48" t="s">
        <v>155</v>
      </c>
      <c r="I6" s="1165" t="s">
        <v>156</v>
      </c>
      <c r="J6" s="1166"/>
      <c r="K6" s="1167"/>
      <c r="L6" s="423"/>
      <c r="M6" s="431"/>
      <c r="N6" s="423"/>
      <c r="O6" s="423"/>
      <c r="P6" s="423"/>
      <c r="Q6" s="414"/>
      <c r="R6" s="423"/>
      <c r="S6" s="423"/>
      <c r="T6" s="423"/>
      <c r="U6" s="415"/>
      <c r="V6" s="416"/>
      <c r="W6" s="416"/>
      <c r="X6" s="423"/>
      <c r="Y6" s="423"/>
      <c r="Z6" s="423"/>
    </row>
    <row r="7" spans="1:26" s="5" customFormat="1" ht="33.75" customHeight="1" x14ac:dyDescent="0.45">
      <c r="A7" s="423"/>
      <c r="B7" s="429"/>
      <c r="C7" s="1171"/>
      <c r="D7" s="1171"/>
      <c r="E7" s="1171"/>
      <c r="F7" s="1171"/>
      <c r="G7" s="1172"/>
      <c r="H7" s="49" t="s">
        <v>197</v>
      </c>
      <c r="I7" s="1168" t="s">
        <v>198</v>
      </c>
      <c r="J7" s="1169"/>
      <c r="K7" s="1170"/>
      <c r="L7" s="425"/>
      <c r="M7" s="432"/>
      <c r="N7" s="425"/>
      <c r="O7" s="425"/>
      <c r="P7" s="425" t="str">
        <f>_xlfn.TEXTJOIN("; ",TRUE,C7:G11)</f>
        <v/>
      </c>
      <c r="Q7" s="414"/>
      <c r="R7" s="423"/>
      <c r="S7" s="423"/>
      <c r="T7" s="423"/>
      <c r="U7" s="417"/>
      <c r="V7" s="418"/>
      <c r="W7" s="418"/>
      <c r="X7" s="425"/>
      <c r="Y7" s="425"/>
      <c r="Z7" s="425"/>
    </row>
    <row r="8" spans="1:26" s="5" customFormat="1" ht="32.25" customHeight="1" x14ac:dyDescent="0.35">
      <c r="A8" s="423"/>
      <c r="B8" s="429"/>
      <c r="C8" s="1171"/>
      <c r="D8" s="1171"/>
      <c r="E8" s="1171"/>
      <c r="F8" s="1171"/>
      <c r="G8" s="1172"/>
      <c r="H8" s="50" t="s">
        <v>199</v>
      </c>
      <c r="I8" s="1173" t="s">
        <v>200</v>
      </c>
      <c r="J8" s="1174"/>
      <c r="K8" s="1175"/>
      <c r="L8" s="425"/>
      <c r="M8" s="432"/>
      <c r="N8" s="425"/>
      <c r="O8" s="425"/>
      <c r="P8" s="425"/>
      <c r="Q8" s="4"/>
      <c r="R8" s="425"/>
      <c r="S8" s="425"/>
      <c r="T8" s="425"/>
      <c r="U8" s="417"/>
      <c r="V8" s="418"/>
      <c r="W8" s="418"/>
      <c r="X8" s="425"/>
      <c r="Y8" s="425"/>
      <c r="Z8" s="425"/>
    </row>
    <row r="9" spans="1:26" s="5" customFormat="1" ht="32.25" customHeight="1" x14ac:dyDescent="0.35">
      <c r="A9" s="423"/>
      <c r="B9" s="429"/>
      <c r="C9" s="1171"/>
      <c r="D9" s="1171"/>
      <c r="E9" s="1171"/>
      <c r="F9" s="1171"/>
      <c r="G9" s="1172"/>
      <c r="H9" s="167" t="s">
        <v>167</v>
      </c>
      <c r="I9" s="1089" t="s">
        <v>168</v>
      </c>
      <c r="J9" s="1090"/>
      <c r="K9" s="1091"/>
      <c r="L9" s="425"/>
      <c r="M9" s="432"/>
      <c r="N9" s="425"/>
      <c r="O9" s="425"/>
      <c r="P9" s="425"/>
      <c r="Q9" s="425"/>
      <c r="R9" s="425"/>
      <c r="S9" s="425"/>
      <c r="T9" s="425"/>
      <c r="U9" s="419"/>
      <c r="V9" s="418"/>
      <c r="W9" s="418"/>
      <c r="X9" s="425"/>
      <c r="Y9" s="425"/>
      <c r="Z9" s="425"/>
    </row>
    <row r="10" spans="1:26" s="5" customFormat="1" ht="31.5" customHeight="1" x14ac:dyDescent="0.35">
      <c r="A10" s="423"/>
      <c r="B10" s="429"/>
      <c r="C10" s="1171"/>
      <c r="D10" s="1171"/>
      <c r="E10" s="1171"/>
      <c r="F10" s="1171"/>
      <c r="G10" s="1172"/>
      <c r="H10" s="167" t="s">
        <v>167</v>
      </c>
      <c r="I10" s="1089" t="s">
        <v>168</v>
      </c>
      <c r="J10" s="1090"/>
      <c r="K10" s="1091"/>
      <c r="L10" s="425"/>
      <c r="M10" s="432"/>
      <c r="N10" s="425"/>
      <c r="O10" s="425"/>
      <c r="P10" s="425"/>
      <c r="Q10" s="425"/>
      <c r="R10" s="425"/>
      <c r="S10" s="425"/>
      <c r="T10" s="425"/>
      <c r="U10" s="419"/>
      <c r="V10" s="420"/>
      <c r="W10" s="420"/>
      <c r="X10" s="425"/>
      <c r="Y10" s="425"/>
      <c r="Z10" s="425"/>
    </row>
    <row r="11" spans="1:26" s="5" customFormat="1" ht="32.25" customHeight="1" thickBot="1" x14ac:dyDescent="0.4">
      <c r="A11" s="423"/>
      <c r="B11" s="429"/>
      <c r="C11" s="1171"/>
      <c r="D11" s="1171"/>
      <c r="E11" s="1171"/>
      <c r="F11" s="1171"/>
      <c r="G11" s="1172"/>
      <c r="H11" s="168" t="s">
        <v>167</v>
      </c>
      <c r="I11" s="1074" t="s">
        <v>168</v>
      </c>
      <c r="J11" s="1075"/>
      <c r="K11" s="1076"/>
      <c r="L11" s="425"/>
      <c r="M11" s="432"/>
      <c r="N11" s="425"/>
      <c r="O11" s="425"/>
      <c r="P11" s="425"/>
      <c r="Q11" s="6"/>
      <c r="R11" s="425"/>
      <c r="S11" s="421"/>
      <c r="T11" s="425"/>
      <c r="U11" s="324"/>
      <c r="V11" s="324"/>
      <c r="W11" s="324"/>
      <c r="X11" s="425"/>
      <c r="Y11" s="425"/>
      <c r="Z11" s="425"/>
    </row>
    <row r="12" spans="1:26" s="5" customFormat="1" ht="16.5" customHeight="1" thickTop="1" thickBot="1" x14ac:dyDescent="0.4">
      <c r="A12" s="423"/>
      <c r="B12" s="429"/>
      <c r="C12" s="328"/>
      <c r="D12" s="328"/>
      <c r="E12" s="1143" t="s">
        <v>96</v>
      </c>
      <c r="F12" s="1144"/>
      <c r="G12" s="328"/>
      <c r="H12" s="242"/>
      <c r="I12" s="176"/>
      <c r="J12" s="176"/>
      <c r="K12" s="176"/>
      <c r="L12" s="425"/>
      <c r="M12" s="432"/>
      <c r="N12" s="425"/>
      <c r="O12" s="143"/>
      <c r="P12" s="143"/>
      <c r="Q12" s="143"/>
      <c r="R12" s="143"/>
      <c r="S12" s="143"/>
      <c r="T12" s="143"/>
      <c r="U12" s="119"/>
      <c r="V12" s="120"/>
      <c r="W12" s="120"/>
      <c r="X12" s="425"/>
      <c r="Y12" s="425"/>
      <c r="Z12" s="425"/>
    </row>
    <row r="13" spans="1:26" s="5" customFormat="1" ht="19.5" customHeight="1" x14ac:dyDescent="0.35">
      <c r="A13" s="423"/>
      <c r="B13" s="429"/>
      <c r="C13" s="328"/>
      <c r="D13" s="328"/>
      <c r="E13" s="1145" t="s">
        <v>201</v>
      </c>
      <c r="F13" s="1146"/>
      <c r="G13" s="328"/>
      <c r="H13" s="1138" t="s">
        <v>202</v>
      </c>
      <c r="I13" s="1163">
        <f>SUM(Unprocessed_or_Partially_Processed_CD_Waste[Tons])+SUM(Separated_Recyclable_Materials[Tons])</f>
        <v>0</v>
      </c>
      <c r="J13" s="176"/>
      <c r="K13" s="176"/>
      <c r="L13" s="425"/>
      <c r="M13" s="432"/>
      <c r="N13" s="425"/>
      <c r="O13" s="143"/>
      <c r="P13" s="143"/>
      <c r="Q13" s="143"/>
      <c r="R13" s="143"/>
      <c r="S13" s="143"/>
      <c r="T13" s="143"/>
      <c r="U13" s="119"/>
      <c r="V13" s="120"/>
      <c r="W13" s="120"/>
      <c r="X13" s="425"/>
      <c r="Y13" s="425"/>
      <c r="Z13" s="425"/>
    </row>
    <row r="14" spans="1:26" s="5" customFormat="1" ht="19.5" customHeight="1" thickBot="1" x14ac:dyDescent="0.4">
      <c r="A14" s="423"/>
      <c r="B14" s="429"/>
      <c r="C14" s="425"/>
      <c r="D14" s="425"/>
      <c r="E14" s="1147" t="s">
        <v>203</v>
      </c>
      <c r="F14" s="1148"/>
      <c r="G14" s="425"/>
      <c r="H14" s="1139"/>
      <c r="I14" s="1164"/>
      <c r="J14" s="176"/>
      <c r="K14" s="176"/>
      <c r="L14" s="425"/>
      <c r="M14" s="432"/>
      <c r="N14" s="425"/>
      <c r="O14" s="143"/>
      <c r="P14" s="143"/>
      <c r="Q14" s="143"/>
      <c r="R14" s="143"/>
      <c r="S14" s="143"/>
      <c r="T14" s="143"/>
      <c r="U14" s="40"/>
      <c r="V14" s="174"/>
      <c r="W14" s="174"/>
      <c r="X14" s="425"/>
      <c r="Y14" s="425"/>
      <c r="Z14" s="425"/>
    </row>
    <row r="15" spans="1:26" ht="12.75" customHeight="1" thickTop="1" thickBot="1" x14ac:dyDescent="0.4">
      <c r="A15" s="423"/>
      <c r="B15" s="429"/>
      <c r="C15" s="423"/>
      <c r="D15" s="423"/>
      <c r="E15" s="423"/>
      <c r="F15" s="423"/>
      <c r="G15" s="423"/>
      <c r="H15" s="423"/>
      <c r="I15" s="423"/>
      <c r="J15" s="423"/>
      <c r="K15" s="53"/>
      <c r="L15" s="7" t="s">
        <v>103</v>
      </c>
      <c r="M15" s="431"/>
      <c r="N15" s="423"/>
      <c r="O15" s="423"/>
      <c r="P15" s="423"/>
      <c r="Q15" s="143"/>
      <c r="R15" s="143"/>
      <c r="S15" s="143"/>
      <c r="T15" s="423"/>
      <c r="U15" s="40"/>
      <c r="V15" s="174"/>
      <c r="W15" s="174"/>
      <c r="X15" s="423"/>
      <c r="Y15" s="423"/>
      <c r="Z15" s="423"/>
    </row>
    <row r="16" spans="1:26" ht="27.75" customHeight="1" thickBot="1" x14ac:dyDescent="0.4">
      <c r="A16" s="423"/>
      <c r="B16" s="429"/>
      <c r="C16" s="1142" t="s">
        <v>111</v>
      </c>
      <c r="D16" s="1142"/>
      <c r="E16" s="8" t="s">
        <v>112</v>
      </c>
      <c r="F16" s="9" t="s">
        <v>105</v>
      </c>
      <c r="G16" s="169" t="s">
        <v>204</v>
      </c>
      <c r="H16" s="10" t="s">
        <v>175</v>
      </c>
      <c r="I16" s="10" t="s">
        <v>107</v>
      </c>
      <c r="J16" s="9" t="s">
        <v>108</v>
      </c>
      <c r="K16" s="44" t="s">
        <v>177</v>
      </c>
      <c r="L16" s="43" t="s">
        <v>124</v>
      </c>
      <c r="M16" s="431"/>
      <c r="N16" s="423"/>
      <c r="O16" s="423"/>
      <c r="P16" s="423"/>
      <c r="Q16" s="423"/>
      <c r="R16" s="423"/>
      <c r="S16" s="423"/>
      <c r="T16" s="423"/>
      <c r="U16" s="423"/>
      <c r="V16" s="423"/>
      <c r="W16" s="423"/>
      <c r="X16" s="423"/>
      <c r="Y16" s="423"/>
      <c r="Z16" s="423"/>
    </row>
    <row r="17" spans="1:26" s="5" customFormat="1" ht="18.75" customHeight="1" x14ac:dyDescent="0.35">
      <c r="A17" s="425"/>
      <c r="B17" s="426"/>
      <c r="C17" s="1120" t="s">
        <v>205</v>
      </c>
      <c r="D17" s="1121"/>
      <c r="E17" s="58"/>
      <c r="F17" s="59"/>
      <c r="G17" s="60" t="s">
        <v>197</v>
      </c>
      <c r="H17" s="60"/>
      <c r="I17" s="60"/>
      <c r="J17" s="61"/>
      <c r="K17" s="62"/>
      <c r="L17" s="85" t="s">
        <v>206</v>
      </c>
      <c r="M17" s="432"/>
      <c r="N17" s="425"/>
      <c r="O17" s="425"/>
      <c r="P17" s="425"/>
      <c r="Q17" s="425"/>
      <c r="R17" s="425"/>
      <c r="S17" s="425"/>
      <c r="T17" s="425"/>
      <c r="U17" s="425"/>
      <c r="V17" s="425"/>
      <c r="W17" s="425"/>
      <c r="X17" s="425"/>
      <c r="Y17" s="425"/>
      <c r="Z17" s="425"/>
    </row>
    <row r="18" spans="1:26" s="5" customFormat="1" ht="18.75" customHeight="1" x14ac:dyDescent="0.35">
      <c r="A18" s="425"/>
      <c r="B18" s="426"/>
      <c r="C18" s="1122"/>
      <c r="D18" s="1123"/>
      <c r="E18" s="64"/>
      <c r="F18" s="65"/>
      <c r="G18" s="66" t="s">
        <v>197</v>
      </c>
      <c r="H18" s="66" t="s">
        <v>180</v>
      </c>
      <c r="I18" s="66" t="s">
        <v>180</v>
      </c>
      <c r="J18" s="67"/>
      <c r="K18" s="68"/>
      <c r="L18" s="86" t="s">
        <v>206</v>
      </c>
      <c r="M18" s="432"/>
      <c r="N18" s="425"/>
      <c r="O18" s="425"/>
      <c r="P18" s="425"/>
      <c r="Q18" s="425"/>
      <c r="R18" s="425"/>
      <c r="S18" s="425"/>
      <c r="T18" s="425"/>
      <c r="U18" s="425"/>
      <c r="V18" s="425"/>
      <c r="W18" s="425"/>
      <c r="X18" s="425"/>
      <c r="Y18" s="425"/>
      <c r="Z18" s="425"/>
    </row>
    <row r="19" spans="1:26" s="5" customFormat="1" ht="18.75" customHeight="1" x14ac:dyDescent="0.35">
      <c r="A19" s="425"/>
      <c r="B19" s="426"/>
      <c r="C19" s="1122"/>
      <c r="D19" s="1123"/>
      <c r="E19" s="64"/>
      <c r="F19" s="65"/>
      <c r="G19" s="66" t="s">
        <v>197</v>
      </c>
      <c r="H19" s="66" t="s">
        <v>180</v>
      </c>
      <c r="I19" s="66" t="s">
        <v>180</v>
      </c>
      <c r="J19" s="67"/>
      <c r="K19" s="68"/>
      <c r="L19" s="86" t="s">
        <v>206</v>
      </c>
      <c r="M19" s="432"/>
      <c r="N19" s="425"/>
      <c r="O19" s="425"/>
      <c r="P19" s="425"/>
      <c r="Q19" s="425"/>
      <c r="R19" s="425"/>
      <c r="S19" s="425"/>
      <c r="T19" s="425"/>
      <c r="U19" s="425"/>
      <c r="V19" s="425"/>
      <c r="W19" s="425"/>
      <c r="X19" s="425"/>
      <c r="Y19" s="425"/>
      <c r="Z19" s="425"/>
    </row>
    <row r="20" spans="1:26" s="5" customFormat="1" ht="18.75" customHeight="1" x14ac:dyDescent="0.35">
      <c r="A20" s="425"/>
      <c r="B20" s="426"/>
      <c r="C20" s="1122"/>
      <c r="D20" s="1123"/>
      <c r="E20" s="64"/>
      <c r="F20" s="65"/>
      <c r="G20" s="66" t="s">
        <v>197</v>
      </c>
      <c r="H20" s="66" t="s">
        <v>180</v>
      </c>
      <c r="I20" s="66" t="s">
        <v>180</v>
      </c>
      <c r="J20" s="67"/>
      <c r="K20" s="68"/>
      <c r="L20" s="86" t="s">
        <v>206</v>
      </c>
      <c r="M20" s="432"/>
      <c r="N20" s="425"/>
      <c r="O20" s="425"/>
      <c r="P20" s="425"/>
      <c r="Q20" s="425"/>
      <c r="R20" s="425"/>
      <c r="S20" s="425"/>
      <c r="T20" s="425"/>
      <c r="U20" s="425"/>
      <c r="V20" s="425"/>
      <c r="W20" s="425"/>
      <c r="X20" s="425"/>
      <c r="Y20" s="425"/>
      <c r="Z20" s="425"/>
    </row>
    <row r="21" spans="1:26" s="5" customFormat="1" ht="18.75" customHeight="1" x14ac:dyDescent="0.35">
      <c r="A21" s="425"/>
      <c r="B21" s="426"/>
      <c r="C21" s="1122"/>
      <c r="D21" s="1123"/>
      <c r="E21" s="64"/>
      <c r="F21" s="65"/>
      <c r="G21" s="66" t="s">
        <v>197</v>
      </c>
      <c r="H21" s="66"/>
      <c r="I21" s="66"/>
      <c r="J21" s="67"/>
      <c r="K21" s="68"/>
      <c r="L21" s="86" t="s">
        <v>206</v>
      </c>
      <c r="M21" s="432"/>
      <c r="N21" s="425"/>
      <c r="O21" s="425"/>
      <c r="P21" s="425"/>
      <c r="Q21" s="425"/>
      <c r="R21" s="425"/>
      <c r="S21" s="425"/>
      <c r="T21" s="425"/>
      <c r="U21" s="425"/>
      <c r="V21" s="425"/>
      <c r="W21" s="425"/>
      <c r="X21" s="425"/>
      <c r="Y21" s="425"/>
      <c r="Z21" s="425"/>
    </row>
    <row r="22" spans="1:26" s="5" customFormat="1" ht="18.75" customHeight="1" x14ac:dyDescent="0.35">
      <c r="A22" s="425"/>
      <c r="B22" s="426"/>
      <c r="C22" s="1122"/>
      <c r="D22" s="1123"/>
      <c r="E22" s="64"/>
      <c r="F22" s="65"/>
      <c r="G22" s="66" t="s">
        <v>197</v>
      </c>
      <c r="H22" s="66"/>
      <c r="I22" s="66"/>
      <c r="J22" s="67"/>
      <c r="K22" s="68"/>
      <c r="L22" s="86" t="s">
        <v>206</v>
      </c>
      <c r="M22" s="432"/>
      <c r="N22" s="425"/>
      <c r="O22" s="425"/>
      <c r="P22" s="425"/>
      <c r="Q22" s="425"/>
      <c r="R22" s="425"/>
      <c r="S22" s="425"/>
      <c r="T22" s="425"/>
      <c r="U22" s="425"/>
      <c r="V22" s="425"/>
      <c r="W22" s="425"/>
      <c r="X22" s="425"/>
      <c r="Y22" s="425"/>
      <c r="Z22" s="425"/>
    </row>
    <row r="23" spans="1:26" s="5" customFormat="1" ht="18.75" customHeight="1" x14ac:dyDescent="0.35">
      <c r="A23" s="425"/>
      <c r="B23" s="426"/>
      <c r="C23" s="1122"/>
      <c r="D23" s="1123"/>
      <c r="E23" s="64"/>
      <c r="F23" s="65"/>
      <c r="G23" s="66" t="s">
        <v>197</v>
      </c>
      <c r="H23" s="66"/>
      <c r="I23" s="66"/>
      <c r="J23" s="67"/>
      <c r="K23" s="68"/>
      <c r="L23" s="86" t="s">
        <v>206</v>
      </c>
      <c r="M23" s="432"/>
      <c r="N23" s="425"/>
      <c r="O23" s="425"/>
      <c r="P23" s="425"/>
      <c r="Q23" s="425"/>
      <c r="R23" s="425"/>
      <c r="S23" s="425"/>
      <c r="T23" s="425"/>
      <c r="U23" s="425"/>
      <c r="V23" s="425"/>
      <c r="W23" s="425"/>
      <c r="X23" s="425"/>
      <c r="Y23" s="425"/>
      <c r="Z23" s="425"/>
    </row>
    <row r="24" spans="1:26" s="5" customFormat="1" ht="18.75" customHeight="1" x14ac:dyDescent="0.35">
      <c r="A24" s="425"/>
      <c r="B24" s="426"/>
      <c r="C24" s="1122"/>
      <c r="D24" s="1123"/>
      <c r="E24" s="64"/>
      <c r="F24" s="65"/>
      <c r="G24" s="66" t="s">
        <v>197</v>
      </c>
      <c r="H24" s="66"/>
      <c r="I24" s="66"/>
      <c r="J24" s="67"/>
      <c r="K24" s="68"/>
      <c r="L24" s="86" t="s">
        <v>206</v>
      </c>
      <c r="M24" s="432"/>
      <c r="N24" s="425"/>
      <c r="O24" s="425"/>
      <c r="P24" s="425"/>
      <c r="Q24" s="425"/>
      <c r="R24" s="423"/>
      <c r="S24" s="423"/>
      <c r="T24" s="425"/>
      <c r="U24" s="425"/>
      <c r="V24" s="425"/>
      <c r="W24" s="425"/>
      <c r="X24" s="425"/>
      <c r="Y24" s="425"/>
      <c r="Z24" s="425"/>
    </row>
    <row r="25" spans="1:26" s="5" customFormat="1" ht="18.75" customHeight="1" thickBot="1" x14ac:dyDescent="0.4">
      <c r="A25" s="425"/>
      <c r="B25" s="426"/>
      <c r="C25" s="1122"/>
      <c r="D25" s="1123"/>
      <c r="E25" s="110"/>
      <c r="F25" s="65"/>
      <c r="G25" s="66" t="s">
        <v>197</v>
      </c>
      <c r="H25" s="66"/>
      <c r="I25" s="66"/>
      <c r="J25" s="67"/>
      <c r="K25" s="68"/>
      <c r="L25" s="86" t="s">
        <v>206</v>
      </c>
      <c r="M25" s="432"/>
      <c r="N25" s="425"/>
      <c r="O25" s="425"/>
      <c r="P25" s="425"/>
      <c r="Q25" s="425"/>
      <c r="R25" s="423"/>
      <c r="S25" s="423"/>
      <c r="T25" s="425"/>
      <c r="U25" s="425"/>
      <c r="V25" s="425"/>
      <c r="W25" s="425"/>
      <c r="X25" s="425"/>
      <c r="Y25" s="425"/>
      <c r="Z25" s="425"/>
    </row>
    <row r="26" spans="1:26" s="5" customFormat="1" ht="18.75" customHeight="1" thickTop="1" x14ac:dyDescent="0.35">
      <c r="A26" s="425"/>
      <c r="B26" s="426"/>
      <c r="C26" s="327"/>
      <c r="D26" s="1149" t="s">
        <v>181</v>
      </c>
      <c r="E26" s="278"/>
      <c r="F26" s="65"/>
      <c r="G26" s="66"/>
      <c r="H26" s="66" t="s">
        <v>180</v>
      </c>
      <c r="I26" s="66" t="s">
        <v>180</v>
      </c>
      <c r="J26" s="67"/>
      <c r="K26" s="68"/>
      <c r="L26" s="86" t="s">
        <v>206</v>
      </c>
      <c r="M26" s="432"/>
      <c r="N26" s="425"/>
      <c r="O26" s="425"/>
      <c r="P26" s="425"/>
      <c r="Q26" s="425"/>
      <c r="R26" s="423"/>
      <c r="S26" s="423"/>
      <c r="T26" s="425"/>
      <c r="U26" s="425"/>
      <c r="V26" s="425"/>
      <c r="W26" s="425"/>
      <c r="X26" s="425"/>
      <c r="Y26" s="425"/>
      <c r="Z26" s="425"/>
    </row>
    <row r="27" spans="1:26" s="5" customFormat="1" ht="18.75" customHeight="1" x14ac:dyDescent="0.35">
      <c r="A27" s="425"/>
      <c r="B27" s="426"/>
      <c r="C27" s="327"/>
      <c r="D27" s="1150"/>
      <c r="E27" s="279"/>
      <c r="F27" s="65"/>
      <c r="G27" s="66"/>
      <c r="H27" s="66"/>
      <c r="I27" s="66"/>
      <c r="J27" s="67"/>
      <c r="K27" s="68"/>
      <c r="L27" s="86" t="s">
        <v>206</v>
      </c>
      <c r="M27" s="432"/>
      <c r="N27" s="425"/>
      <c r="O27" s="425"/>
      <c r="P27" s="425"/>
      <c r="Q27" s="425"/>
      <c r="R27" s="423"/>
      <c r="S27" s="423"/>
      <c r="T27" s="425"/>
      <c r="U27" s="425"/>
      <c r="V27" s="425"/>
      <c r="W27" s="425"/>
      <c r="X27" s="425"/>
      <c r="Y27" s="425"/>
      <c r="Z27" s="425"/>
    </row>
    <row r="28" spans="1:26" s="5" customFormat="1" ht="18.75" customHeight="1" x14ac:dyDescent="0.35">
      <c r="A28" s="425"/>
      <c r="B28" s="426"/>
      <c r="C28" s="327"/>
      <c r="D28" s="1150"/>
      <c r="E28" s="279"/>
      <c r="F28" s="65"/>
      <c r="G28" s="66"/>
      <c r="H28" s="66"/>
      <c r="I28" s="66"/>
      <c r="J28" s="67"/>
      <c r="K28" s="68"/>
      <c r="L28" s="86" t="s">
        <v>206</v>
      </c>
      <c r="M28" s="432"/>
      <c r="N28" s="425"/>
      <c r="O28" s="425"/>
      <c r="P28" s="425"/>
      <c r="Q28" s="425"/>
      <c r="R28" s="423"/>
      <c r="S28" s="423"/>
      <c r="T28" s="425"/>
      <c r="U28" s="425"/>
      <c r="V28" s="425"/>
      <c r="W28" s="425"/>
      <c r="X28" s="425"/>
      <c r="Y28" s="425"/>
      <c r="Z28" s="425"/>
    </row>
    <row r="29" spans="1:26" s="5" customFormat="1" ht="18.75" customHeight="1" x14ac:dyDescent="0.35">
      <c r="A29" s="425"/>
      <c r="B29" s="426"/>
      <c r="C29" s="327"/>
      <c r="D29" s="1150"/>
      <c r="E29" s="279"/>
      <c r="F29" s="65"/>
      <c r="G29" s="66"/>
      <c r="H29" s="66"/>
      <c r="I29" s="66"/>
      <c r="J29" s="67"/>
      <c r="K29" s="68"/>
      <c r="L29" s="86" t="s">
        <v>206</v>
      </c>
      <c r="M29" s="432"/>
      <c r="N29" s="425"/>
      <c r="O29" s="425"/>
      <c r="P29" s="425"/>
      <c r="Q29" s="425"/>
      <c r="R29" s="423"/>
      <c r="S29" s="423"/>
      <c r="T29" s="425"/>
      <c r="U29" s="425"/>
      <c r="V29" s="425"/>
      <c r="W29" s="425"/>
      <c r="X29" s="425"/>
      <c r="Y29" s="425"/>
      <c r="Z29" s="425"/>
    </row>
    <row r="30" spans="1:26" s="5" customFormat="1" ht="18.75" customHeight="1" x14ac:dyDescent="0.35">
      <c r="A30" s="425"/>
      <c r="B30" s="426"/>
      <c r="C30" s="327"/>
      <c r="D30" s="1150"/>
      <c r="E30" s="279"/>
      <c r="F30" s="65"/>
      <c r="G30" s="66"/>
      <c r="H30" s="66"/>
      <c r="I30" s="66"/>
      <c r="J30" s="67"/>
      <c r="K30" s="68"/>
      <c r="L30" s="86" t="s">
        <v>206</v>
      </c>
      <c r="M30" s="432"/>
      <c r="N30" s="425"/>
      <c r="O30" s="425"/>
      <c r="P30" s="425"/>
      <c r="Q30" s="425"/>
      <c r="R30" s="423"/>
      <c r="S30" s="423"/>
      <c r="T30" s="425"/>
      <c r="U30" s="425"/>
      <c r="V30" s="425"/>
      <c r="W30" s="425"/>
      <c r="X30" s="425"/>
      <c r="Y30" s="425"/>
      <c r="Z30" s="425"/>
    </row>
    <row r="31" spans="1:26" s="5" customFormat="1" ht="18.75" customHeight="1" x14ac:dyDescent="0.35">
      <c r="A31" s="425"/>
      <c r="B31" s="426"/>
      <c r="C31" s="327"/>
      <c r="D31" s="1150"/>
      <c r="E31" s="279"/>
      <c r="F31" s="65"/>
      <c r="G31" s="66"/>
      <c r="H31" s="66" t="s">
        <v>180</v>
      </c>
      <c r="I31" s="66" t="s">
        <v>180</v>
      </c>
      <c r="J31" s="67"/>
      <c r="K31" s="68"/>
      <c r="L31" s="86" t="s">
        <v>206</v>
      </c>
      <c r="M31" s="432"/>
      <c r="N31" s="425"/>
      <c r="O31" s="425"/>
      <c r="P31" s="425"/>
      <c r="Q31" s="425"/>
      <c r="R31" s="423"/>
      <c r="S31" s="423"/>
      <c r="T31" s="425"/>
      <c r="U31" s="425"/>
      <c r="V31" s="425"/>
      <c r="W31" s="425"/>
      <c r="X31" s="425"/>
      <c r="Y31" s="425"/>
      <c r="Z31" s="425"/>
    </row>
    <row r="32" spans="1:26" s="5" customFormat="1" ht="18.75" customHeight="1" x14ac:dyDescent="0.35">
      <c r="A32" s="425"/>
      <c r="B32" s="426"/>
      <c r="C32" s="327"/>
      <c r="D32" s="1150"/>
      <c r="E32" s="279"/>
      <c r="F32" s="65"/>
      <c r="G32" s="66"/>
      <c r="H32" s="66" t="s">
        <v>180</v>
      </c>
      <c r="I32" s="66" t="s">
        <v>180</v>
      </c>
      <c r="J32" s="67"/>
      <c r="K32" s="68"/>
      <c r="L32" s="86" t="s">
        <v>206</v>
      </c>
      <c r="M32" s="432"/>
      <c r="N32" s="425"/>
      <c r="O32" s="425"/>
      <c r="P32" s="425"/>
      <c r="Q32" s="425"/>
      <c r="R32" s="423"/>
      <c r="S32" s="423"/>
      <c r="T32" s="425"/>
      <c r="U32" s="425"/>
      <c r="V32" s="425"/>
      <c r="W32" s="425"/>
      <c r="X32" s="425"/>
      <c r="Y32" s="425"/>
      <c r="Z32" s="425"/>
    </row>
    <row r="33" spans="1:26" s="5" customFormat="1" ht="18.75" customHeight="1" thickBot="1" x14ac:dyDescent="0.4">
      <c r="A33" s="425"/>
      <c r="B33" s="426"/>
      <c r="C33" s="327"/>
      <c r="D33" s="1151"/>
      <c r="E33" s="280"/>
      <c r="F33" s="87"/>
      <c r="G33" s="88"/>
      <c r="H33" s="88" t="s">
        <v>180</v>
      </c>
      <c r="I33" s="88" t="s">
        <v>180</v>
      </c>
      <c r="J33" s="82"/>
      <c r="K33" s="73"/>
      <c r="L33" s="89" t="s">
        <v>206</v>
      </c>
      <c r="M33" s="432"/>
      <c r="N33" s="425"/>
      <c r="O33" s="425"/>
      <c r="P33" s="425"/>
      <c r="Q33" s="425"/>
      <c r="R33" s="423"/>
      <c r="S33" s="423"/>
      <c r="T33" s="425"/>
      <c r="U33" s="425"/>
      <c r="V33" s="425"/>
      <c r="W33" s="425"/>
      <c r="X33" s="425"/>
      <c r="Y33" s="425"/>
      <c r="Z33" s="425"/>
    </row>
    <row r="34" spans="1:26" ht="21" customHeight="1" thickTop="1" thickBot="1" x14ac:dyDescent="0.4">
      <c r="A34" s="423"/>
      <c r="B34" s="429"/>
      <c r="C34" s="1152"/>
      <c r="D34" s="1153"/>
      <c r="E34" s="310" t="s">
        <v>182</v>
      </c>
      <c r="F34" s="311">
        <f>SUM(Unprocessed_or_Partially_Processed_CD_Waste[Tons])</f>
        <v>0</v>
      </c>
      <c r="G34" s="18"/>
      <c r="H34" s="17"/>
      <c r="I34" s="17"/>
      <c r="J34" s="115"/>
      <c r="K34" s="178"/>
      <c r="L34" s="178"/>
      <c r="M34" s="431"/>
      <c r="N34" s="423"/>
      <c r="O34" s="423"/>
      <c r="P34" s="423"/>
      <c r="Q34" s="423"/>
      <c r="R34" s="423"/>
      <c r="S34" s="423"/>
      <c r="T34" s="423"/>
      <c r="U34" s="423"/>
      <c r="V34" s="423"/>
      <c r="W34" s="423"/>
      <c r="X34" s="423"/>
      <c r="Y34" s="423"/>
      <c r="Z34" s="423"/>
    </row>
    <row r="35" spans="1:26" ht="7.5" customHeight="1" thickTop="1" thickBot="1" x14ac:dyDescent="0.4">
      <c r="A35" s="423"/>
      <c r="B35" s="429"/>
      <c r="C35" s="36"/>
      <c r="D35" s="36"/>
      <c r="E35" s="38"/>
      <c r="F35" s="39"/>
      <c r="G35" s="1125" t="s">
        <v>188</v>
      </c>
      <c r="H35" s="1126"/>
      <c r="I35" s="123"/>
      <c r="J35" s="115"/>
      <c r="K35" s="178"/>
      <c r="L35" s="178"/>
      <c r="M35" s="431"/>
      <c r="N35" s="423"/>
      <c r="O35" s="423"/>
      <c r="P35" s="423"/>
      <c r="Q35" s="423"/>
      <c r="R35" s="423"/>
      <c r="S35" s="423"/>
      <c r="T35" s="423"/>
      <c r="U35" s="423"/>
      <c r="V35" s="423"/>
      <c r="W35" s="423"/>
      <c r="X35" s="423"/>
      <c r="Y35" s="423"/>
      <c r="Z35" s="423"/>
    </row>
    <row r="36" spans="1:26" ht="21" customHeight="1" thickTop="1" thickBot="1" x14ac:dyDescent="0.4">
      <c r="A36" s="423"/>
      <c r="B36" s="429"/>
      <c r="C36" s="423"/>
      <c r="D36" s="423"/>
      <c r="E36" s="155" t="s">
        <v>139</v>
      </c>
      <c r="F36" s="182"/>
      <c r="G36" s="1127"/>
      <c r="H36" s="1128"/>
      <c r="I36" s="123"/>
      <c r="J36" s="115"/>
      <c r="K36" s="423"/>
      <c r="L36" s="423"/>
      <c r="M36" s="431"/>
      <c r="N36" s="423"/>
      <c r="O36" s="423"/>
      <c r="P36" s="423"/>
      <c r="Q36" s="423"/>
      <c r="R36" s="425"/>
      <c r="S36" s="425"/>
      <c r="T36" s="423"/>
      <c r="U36" s="423"/>
      <c r="V36" s="423"/>
      <c r="W36" s="423"/>
      <c r="X36" s="423"/>
      <c r="Y36" s="423"/>
      <c r="Z36" s="423"/>
    </row>
    <row r="37" spans="1:26" ht="9" customHeight="1" thickTop="1" thickBot="1" x14ac:dyDescent="0.4">
      <c r="A37" s="423"/>
      <c r="B37" s="429"/>
      <c r="C37" s="36"/>
      <c r="D37" s="36"/>
      <c r="E37" s="198"/>
      <c r="F37" s="199"/>
      <c r="G37" s="200"/>
      <c r="H37" s="201"/>
      <c r="I37" s="201"/>
      <c r="J37" s="199"/>
      <c r="K37" s="423"/>
      <c r="L37" s="423"/>
      <c r="M37" s="431"/>
      <c r="N37" s="423"/>
      <c r="O37" s="423"/>
      <c r="P37" s="423"/>
      <c r="Q37" s="423"/>
      <c r="R37" s="423"/>
      <c r="S37" s="423"/>
      <c r="T37" s="423"/>
      <c r="U37" s="423"/>
      <c r="V37" s="423"/>
      <c r="W37" s="423"/>
      <c r="X37" s="423"/>
      <c r="Y37" s="423"/>
      <c r="Z37" s="423"/>
    </row>
    <row r="38" spans="1:26" ht="27.75" customHeight="1" thickBot="1" x14ac:dyDescent="0.4">
      <c r="A38" s="423"/>
      <c r="B38" s="429"/>
      <c r="C38" s="1142" t="s">
        <v>141</v>
      </c>
      <c r="D38" s="1142"/>
      <c r="E38" s="8" t="s">
        <v>112</v>
      </c>
      <c r="F38" s="9" t="s">
        <v>105</v>
      </c>
      <c r="G38" s="169" t="s">
        <v>204</v>
      </c>
      <c r="H38" s="10" t="s">
        <v>175</v>
      </c>
      <c r="I38" s="10" t="s">
        <v>107</v>
      </c>
      <c r="J38" s="9" t="s">
        <v>108</v>
      </c>
      <c r="K38" s="44" t="s">
        <v>177</v>
      </c>
      <c r="L38" s="43" t="s">
        <v>124</v>
      </c>
      <c r="M38" s="431"/>
      <c r="N38" s="423"/>
      <c r="O38" s="423"/>
      <c r="P38" s="423"/>
      <c r="Q38" s="423"/>
      <c r="R38" s="423"/>
      <c r="S38" s="407" t="s">
        <v>207</v>
      </c>
      <c r="T38" s="412" t="s">
        <v>126</v>
      </c>
      <c r="U38" s="413" t="s">
        <v>105</v>
      </c>
      <c r="V38" s="412" t="s">
        <v>127</v>
      </c>
      <c r="W38" s="408" t="s">
        <v>208</v>
      </c>
      <c r="X38" s="423"/>
      <c r="Y38" s="423"/>
      <c r="Z38" s="423"/>
    </row>
    <row r="39" spans="1:26" s="5" customFormat="1" ht="18.75" customHeight="1" x14ac:dyDescent="0.35">
      <c r="A39" s="425"/>
      <c r="B39" s="426"/>
      <c r="C39" s="1113" t="s">
        <v>209</v>
      </c>
      <c r="D39" s="1114"/>
      <c r="E39" s="58"/>
      <c r="F39" s="59"/>
      <c r="G39" s="60" t="s">
        <v>199</v>
      </c>
      <c r="H39" s="60"/>
      <c r="I39" s="60"/>
      <c r="J39" s="61"/>
      <c r="K39" s="62"/>
      <c r="L39" s="90" t="s">
        <v>210</v>
      </c>
      <c r="M39" s="432"/>
      <c r="N39" s="425"/>
      <c r="O39" s="425"/>
      <c r="P39" s="425"/>
      <c r="Q39" s="425"/>
      <c r="R39" s="425"/>
      <c r="S39" s="460">
        <f>Separated_Recyclable_Materials[[#This Row],[Material Type]]</f>
        <v>0</v>
      </c>
      <c r="T39" s="455" t="s">
        <v>132</v>
      </c>
      <c r="U39" s="461">
        <f>Separated_Recyclable_Materials[[#This Row],[Tons]]</f>
        <v>0</v>
      </c>
      <c r="V39" s="455" t="s">
        <v>133</v>
      </c>
      <c r="W39" s="462" t="str">
        <f>_xlfn.CONCAT(S39:V39)</f>
        <v>0 [0]</v>
      </c>
      <c r="X39" s="425"/>
      <c r="Y39" s="425"/>
      <c r="Z39" s="425"/>
    </row>
    <row r="40" spans="1:26" s="5" customFormat="1" ht="18.75" customHeight="1" x14ac:dyDescent="0.35">
      <c r="A40" s="425"/>
      <c r="B40" s="426"/>
      <c r="C40" s="1115"/>
      <c r="D40" s="1116"/>
      <c r="E40" s="64"/>
      <c r="F40" s="65"/>
      <c r="G40" s="66" t="s">
        <v>199</v>
      </c>
      <c r="H40" s="66"/>
      <c r="I40" s="66"/>
      <c r="J40" s="67"/>
      <c r="K40" s="68"/>
      <c r="L40" s="91" t="s">
        <v>210</v>
      </c>
      <c r="M40" s="432"/>
      <c r="N40" s="425"/>
      <c r="O40" s="425"/>
      <c r="P40" s="425"/>
      <c r="Q40" s="425"/>
      <c r="R40" s="425"/>
      <c r="S40" s="460">
        <f>Separated_Recyclable_Materials[[#This Row],[Material Type]]</f>
        <v>0</v>
      </c>
      <c r="T40" s="455" t="s">
        <v>132</v>
      </c>
      <c r="U40" s="461">
        <f>Separated_Recyclable_Materials[[#This Row],[Tons]]</f>
        <v>0</v>
      </c>
      <c r="V40" s="455" t="s">
        <v>133</v>
      </c>
      <c r="W40" s="462" t="str">
        <f t="shared" ref="W40:W68" si="0">_xlfn.CONCAT(S40:V40)</f>
        <v>0 [0]</v>
      </c>
      <c r="X40" s="425"/>
      <c r="Y40" s="425"/>
      <c r="Z40" s="425"/>
    </row>
    <row r="41" spans="1:26" s="5" customFormat="1" ht="18.75" customHeight="1" x14ac:dyDescent="0.35">
      <c r="A41" s="425"/>
      <c r="B41" s="426"/>
      <c r="C41" s="1115"/>
      <c r="D41" s="1116"/>
      <c r="E41" s="64"/>
      <c r="F41" s="65"/>
      <c r="G41" s="66" t="s">
        <v>199</v>
      </c>
      <c r="H41" s="66"/>
      <c r="I41" s="66"/>
      <c r="J41" s="67"/>
      <c r="K41" s="68"/>
      <c r="L41" s="91" t="s">
        <v>210</v>
      </c>
      <c r="M41" s="432"/>
      <c r="N41" s="425"/>
      <c r="O41" s="425"/>
      <c r="P41" s="425"/>
      <c r="Q41" s="425"/>
      <c r="R41" s="425"/>
      <c r="S41" s="460">
        <f>Separated_Recyclable_Materials[[#This Row],[Material Type]]</f>
        <v>0</v>
      </c>
      <c r="T41" s="455" t="s">
        <v>132</v>
      </c>
      <c r="U41" s="461">
        <f>Separated_Recyclable_Materials[[#This Row],[Tons]]</f>
        <v>0</v>
      </c>
      <c r="V41" s="455" t="s">
        <v>133</v>
      </c>
      <c r="W41" s="462" t="str">
        <f t="shared" si="0"/>
        <v>0 [0]</v>
      </c>
      <c r="X41" s="425"/>
      <c r="Y41" s="425"/>
      <c r="Z41" s="425"/>
    </row>
    <row r="42" spans="1:26" s="5" customFormat="1" ht="18.75" customHeight="1" x14ac:dyDescent="0.35">
      <c r="A42" s="425"/>
      <c r="B42" s="426"/>
      <c r="C42" s="1115"/>
      <c r="D42" s="1116"/>
      <c r="E42" s="64"/>
      <c r="F42" s="65"/>
      <c r="G42" s="66" t="s">
        <v>199</v>
      </c>
      <c r="H42" s="66" t="s">
        <v>180</v>
      </c>
      <c r="I42" s="66" t="s">
        <v>180</v>
      </c>
      <c r="J42" s="67"/>
      <c r="K42" s="68"/>
      <c r="L42" s="91" t="s">
        <v>210</v>
      </c>
      <c r="M42" s="432"/>
      <c r="N42" s="425"/>
      <c r="O42" s="425"/>
      <c r="P42" s="425"/>
      <c r="Q42" s="425"/>
      <c r="R42" s="425"/>
      <c r="S42" s="460">
        <f>Separated_Recyclable_Materials[[#This Row],[Material Type]]</f>
        <v>0</v>
      </c>
      <c r="T42" s="455" t="s">
        <v>132</v>
      </c>
      <c r="U42" s="461">
        <f>Separated_Recyclable_Materials[[#This Row],[Tons]]</f>
        <v>0</v>
      </c>
      <c r="V42" s="455" t="s">
        <v>133</v>
      </c>
      <c r="W42" s="462" t="str">
        <f t="shared" si="0"/>
        <v>0 [0]</v>
      </c>
      <c r="X42" s="425"/>
      <c r="Y42" s="425"/>
      <c r="Z42" s="425"/>
    </row>
    <row r="43" spans="1:26" s="5" customFormat="1" ht="18.75" customHeight="1" x14ac:dyDescent="0.35">
      <c r="A43" s="425"/>
      <c r="B43" s="426"/>
      <c r="C43" s="1115"/>
      <c r="D43" s="1116"/>
      <c r="E43" s="64"/>
      <c r="F43" s="65"/>
      <c r="G43" s="66" t="s">
        <v>199</v>
      </c>
      <c r="H43" s="66" t="s">
        <v>180</v>
      </c>
      <c r="I43" s="66" t="s">
        <v>180</v>
      </c>
      <c r="J43" s="67"/>
      <c r="K43" s="68"/>
      <c r="L43" s="91" t="s">
        <v>210</v>
      </c>
      <c r="M43" s="432"/>
      <c r="N43" s="425"/>
      <c r="O43" s="425"/>
      <c r="P43" s="425"/>
      <c r="Q43" s="425"/>
      <c r="R43" s="425"/>
      <c r="S43" s="460">
        <f>Separated_Recyclable_Materials[[#This Row],[Material Type]]</f>
        <v>0</v>
      </c>
      <c r="T43" s="455" t="s">
        <v>132</v>
      </c>
      <c r="U43" s="461">
        <f>Separated_Recyclable_Materials[[#This Row],[Tons]]</f>
        <v>0</v>
      </c>
      <c r="V43" s="455" t="s">
        <v>133</v>
      </c>
      <c r="W43" s="462" t="str">
        <f t="shared" si="0"/>
        <v>0 [0]</v>
      </c>
      <c r="X43" s="425"/>
      <c r="Y43" s="425"/>
      <c r="Z43" s="425"/>
    </row>
    <row r="44" spans="1:26" s="5" customFormat="1" ht="18.75" customHeight="1" x14ac:dyDescent="0.35">
      <c r="A44" s="425"/>
      <c r="B44" s="426"/>
      <c r="C44" s="1115"/>
      <c r="D44" s="1116"/>
      <c r="E44" s="64"/>
      <c r="F44" s="65"/>
      <c r="G44" s="66" t="s">
        <v>199</v>
      </c>
      <c r="H44" s="66" t="s">
        <v>180</v>
      </c>
      <c r="I44" s="66" t="s">
        <v>180</v>
      </c>
      <c r="J44" s="67"/>
      <c r="K44" s="68"/>
      <c r="L44" s="91" t="s">
        <v>210</v>
      </c>
      <c r="M44" s="432"/>
      <c r="N44" s="425"/>
      <c r="O44" s="425"/>
      <c r="P44" s="425"/>
      <c r="Q44" s="425"/>
      <c r="R44" s="425"/>
      <c r="S44" s="460">
        <f>Separated_Recyclable_Materials[[#This Row],[Material Type]]</f>
        <v>0</v>
      </c>
      <c r="T44" s="455" t="s">
        <v>132</v>
      </c>
      <c r="U44" s="461">
        <f>Separated_Recyclable_Materials[[#This Row],[Tons]]</f>
        <v>0</v>
      </c>
      <c r="V44" s="455" t="s">
        <v>133</v>
      </c>
      <c r="W44" s="462" t="str">
        <f t="shared" si="0"/>
        <v>0 [0]</v>
      </c>
      <c r="X44" s="425"/>
      <c r="Y44" s="425"/>
      <c r="Z44" s="425"/>
    </row>
    <row r="45" spans="1:26" s="5" customFormat="1" ht="18.75" customHeight="1" x14ac:dyDescent="0.35">
      <c r="A45" s="425"/>
      <c r="B45" s="426"/>
      <c r="C45" s="1115"/>
      <c r="D45" s="1116"/>
      <c r="E45" s="64"/>
      <c r="F45" s="65"/>
      <c r="G45" s="66" t="s">
        <v>199</v>
      </c>
      <c r="H45" s="66" t="s">
        <v>180</v>
      </c>
      <c r="I45" s="66" t="s">
        <v>180</v>
      </c>
      <c r="J45" s="67"/>
      <c r="K45" s="68"/>
      <c r="L45" s="91" t="s">
        <v>210</v>
      </c>
      <c r="M45" s="432"/>
      <c r="N45" s="425"/>
      <c r="O45" s="425"/>
      <c r="P45" s="425"/>
      <c r="Q45" s="425"/>
      <c r="R45" s="425"/>
      <c r="S45" s="460">
        <f>Separated_Recyclable_Materials[[#This Row],[Material Type]]</f>
        <v>0</v>
      </c>
      <c r="T45" s="455" t="s">
        <v>132</v>
      </c>
      <c r="U45" s="461">
        <f>Separated_Recyclable_Materials[[#This Row],[Tons]]</f>
        <v>0</v>
      </c>
      <c r="V45" s="455" t="s">
        <v>133</v>
      </c>
      <c r="W45" s="462" t="str">
        <f t="shared" si="0"/>
        <v>0 [0]</v>
      </c>
      <c r="X45" s="425"/>
      <c r="Y45" s="425"/>
      <c r="Z45" s="425"/>
    </row>
    <row r="46" spans="1:26" s="5" customFormat="1" ht="18.75" customHeight="1" x14ac:dyDescent="0.35">
      <c r="A46" s="425"/>
      <c r="B46" s="426"/>
      <c r="C46" s="1115"/>
      <c r="D46" s="1116"/>
      <c r="E46" s="64"/>
      <c r="F46" s="65"/>
      <c r="G46" s="66" t="s">
        <v>199</v>
      </c>
      <c r="H46" s="66" t="s">
        <v>180</v>
      </c>
      <c r="I46" s="66" t="s">
        <v>180</v>
      </c>
      <c r="J46" s="67"/>
      <c r="K46" s="68"/>
      <c r="L46" s="91" t="s">
        <v>210</v>
      </c>
      <c r="M46" s="432"/>
      <c r="N46" s="425"/>
      <c r="O46" s="425"/>
      <c r="P46" s="425"/>
      <c r="Q46" s="425"/>
      <c r="R46" s="425"/>
      <c r="S46" s="460">
        <f>Separated_Recyclable_Materials[[#This Row],[Material Type]]</f>
        <v>0</v>
      </c>
      <c r="T46" s="455" t="s">
        <v>132</v>
      </c>
      <c r="U46" s="461">
        <f>Separated_Recyclable_Materials[[#This Row],[Tons]]</f>
        <v>0</v>
      </c>
      <c r="V46" s="455" t="s">
        <v>133</v>
      </c>
      <c r="W46" s="462" t="str">
        <f t="shared" si="0"/>
        <v>0 [0]</v>
      </c>
      <c r="X46" s="425"/>
      <c r="Y46" s="425"/>
      <c r="Z46" s="425"/>
    </row>
    <row r="47" spans="1:26" s="5" customFormat="1" ht="18.75" customHeight="1" x14ac:dyDescent="0.35">
      <c r="A47" s="425"/>
      <c r="B47" s="426"/>
      <c r="C47" s="1115"/>
      <c r="D47" s="1116"/>
      <c r="E47" s="64"/>
      <c r="F47" s="65"/>
      <c r="G47" s="66" t="s">
        <v>199</v>
      </c>
      <c r="H47" s="66" t="s">
        <v>180</v>
      </c>
      <c r="I47" s="66" t="s">
        <v>180</v>
      </c>
      <c r="J47" s="67"/>
      <c r="K47" s="68"/>
      <c r="L47" s="91" t="s">
        <v>210</v>
      </c>
      <c r="M47" s="432"/>
      <c r="N47" s="425"/>
      <c r="O47" s="425"/>
      <c r="P47" s="425"/>
      <c r="Q47" s="425"/>
      <c r="R47" s="425"/>
      <c r="S47" s="460">
        <f>Separated_Recyclable_Materials[[#This Row],[Material Type]]</f>
        <v>0</v>
      </c>
      <c r="T47" s="455" t="s">
        <v>132</v>
      </c>
      <c r="U47" s="461">
        <f>Separated_Recyclable_Materials[[#This Row],[Tons]]</f>
        <v>0</v>
      </c>
      <c r="V47" s="455" t="s">
        <v>133</v>
      </c>
      <c r="W47" s="462" t="str">
        <f t="shared" si="0"/>
        <v>0 [0]</v>
      </c>
      <c r="X47" s="425"/>
      <c r="Y47" s="425"/>
      <c r="Z47" s="425"/>
    </row>
    <row r="48" spans="1:26" s="5" customFormat="1" ht="18.75" customHeight="1" x14ac:dyDescent="0.35">
      <c r="A48" s="425"/>
      <c r="B48" s="426"/>
      <c r="C48" s="1115"/>
      <c r="D48" s="1116"/>
      <c r="E48" s="64"/>
      <c r="F48" s="65"/>
      <c r="G48" s="66" t="s">
        <v>199</v>
      </c>
      <c r="H48" s="66" t="s">
        <v>180</v>
      </c>
      <c r="I48" s="66" t="s">
        <v>180</v>
      </c>
      <c r="J48" s="67"/>
      <c r="K48" s="68"/>
      <c r="L48" s="91" t="s">
        <v>210</v>
      </c>
      <c r="M48" s="432"/>
      <c r="N48" s="425"/>
      <c r="O48" s="425"/>
      <c r="P48" s="425"/>
      <c r="Q48" s="425"/>
      <c r="R48" s="425"/>
      <c r="S48" s="460">
        <f>Separated_Recyclable_Materials[[#This Row],[Material Type]]</f>
        <v>0</v>
      </c>
      <c r="T48" s="455" t="s">
        <v>132</v>
      </c>
      <c r="U48" s="461">
        <f>Separated_Recyclable_Materials[[#This Row],[Tons]]</f>
        <v>0</v>
      </c>
      <c r="V48" s="455" t="s">
        <v>133</v>
      </c>
      <c r="W48" s="462" t="str">
        <f t="shared" si="0"/>
        <v>0 [0]</v>
      </c>
      <c r="X48" s="425"/>
      <c r="Y48" s="425"/>
      <c r="Z48" s="425"/>
    </row>
    <row r="49" spans="1:26" s="5" customFormat="1" ht="18.75" customHeight="1" x14ac:dyDescent="0.35">
      <c r="A49" s="425"/>
      <c r="B49" s="426"/>
      <c r="C49" s="1115"/>
      <c r="D49" s="1116"/>
      <c r="E49" s="64"/>
      <c r="F49" s="65"/>
      <c r="G49" s="66" t="s">
        <v>199</v>
      </c>
      <c r="H49" s="66" t="s">
        <v>180</v>
      </c>
      <c r="I49" s="66" t="s">
        <v>180</v>
      </c>
      <c r="J49" s="67"/>
      <c r="K49" s="68"/>
      <c r="L49" s="91" t="s">
        <v>210</v>
      </c>
      <c r="M49" s="432"/>
      <c r="N49" s="425"/>
      <c r="O49" s="425"/>
      <c r="P49" s="425"/>
      <c r="Q49" s="425"/>
      <c r="R49" s="425"/>
      <c r="S49" s="460">
        <f>Separated_Recyclable_Materials[[#This Row],[Material Type]]</f>
        <v>0</v>
      </c>
      <c r="T49" s="455" t="s">
        <v>132</v>
      </c>
      <c r="U49" s="461">
        <f>Separated_Recyclable_Materials[[#This Row],[Tons]]</f>
        <v>0</v>
      </c>
      <c r="V49" s="455" t="s">
        <v>133</v>
      </c>
      <c r="W49" s="462" t="str">
        <f t="shared" si="0"/>
        <v>0 [0]</v>
      </c>
      <c r="X49" s="425"/>
      <c r="Y49" s="425"/>
      <c r="Z49" s="425"/>
    </row>
    <row r="50" spans="1:26" s="5" customFormat="1" ht="18.75" customHeight="1" x14ac:dyDescent="0.35">
      <c r="A50" s="425"/>
      <c r="B50" s="426"/>
      <c r="C50" s="1115"/>
      <c r="D50" s="1116"/>
      <c r="E50" s="64"/>
      <c r="F50" s="65"/>
      <c r="G50" s="66" t="s">
        <v>199</v>
      </c>
      <c r="H50" s="66" t="s">
        <v>180</v>
      </c>
      <c r="I50" s="66" t="s">
        <v>180</v>
      </c>
      <c r="J50" s="67"/>
      <c r="K50" s="68"/>
      <c r="L50" s="91" t="s">
        <v>210</v>
      </c>
      <c r="M50" s="432"/>
      <c r="N50" s="425"/>
      <c r="O50" s="425"/>
      <c r="P50" s="425"/>
      <c r="Q50" s="425"/>
      <c r="R50" s="425"/>
      <c r="S50" s="460">
        <f>Separated_Recyclable_Materials[[#This Row],[Material Type]]</f>
        <v>0</v>
      </c>
      <c r="T50" s="455" t="s">
        <v>132</v>
      </c>
      <c r="U50" s="461">
        <f>Separated_Recyclable_Materials[[#This Row],[Tons]]</f>
        <v>0</v>
      </c>
      <c r="V50" s="455" t="s">
        <v>133</v>
      </c>
      <c r="W50" s="462" t="str">
        <f t="shared" si="0"/>
        <v>0 [0]</v>
      </c>
      <c r="X50" s="425"/>
      <c r="Y50" s="425"/>
      <c r="Z50" s="425"/>
    </row>
    <row r="51" spans="1:26" s="5" customFormat="1" ht="18.75" customHeight="1" x14ac:dyDescent="0.35">
      <c r="A51" s="425"/>
      <c r="B51" s="426"/>
      <c r="C51" s="1115"/>
      <c r="D51" s="1116"/>
      <c r="E51" s="64"/>
      <c r="F51" s="65"/>
      <c r="G51" s="66" t="s">
        <v>199</v>
      </c>
      <c r="H51" s="66" t="s">
        <v>180</v>
      </c>
      <c r="I51" s="66" t="s">
        <v>180</v>
      </c>
      <c r="J51" s="67"/>
      <c r="K51" s="68"/>
      <c r="L51" s="91" t="s">
        <v>210</v>
      </c>
      <c r="M51" s="432"/>
      <c r="N51" s="425"/>
      <c r="O51" s="425"/>
      <c r="P51" s="425"/>
      <c r="Q51" s="425"/>
      <c r="R51" s="425"/>
      <c r="S51" s="460">
        <f>Separated_Recyclable_Materials[[#This Row],[Material Type]]</f>
        <v>0</v>
      </c>
      <c r="T51" s="455" t="s">
        <v>132</v>
      </c>
      <c r="U51" s="461">
        <f>Separated_Recyclable_Materials[[#This Row],[Tons]]</f>
        <v>0</v>
      </c>
      <c r="V51" s="455" t="s">
        <v>133</v>
      </c>
      <c r="W51" s="462" t="str">
        <f t="shared" si="0"/>
        <v>0 [0]</v>
      </c>
      <c r="X51" s="425"/>
      <c r="Y51" s="425"/>
      <c r="Z51" s="425"/>
    </row>
    <row r="52" spans="1:26" s="5" customFormat="1" ht="18.75" customHeight="1" x14ac:dyDescent="0.35">
      <c r="A52" s="425"/>
      <c r="B52" s="426"/>
      <c r="C52" s="1115"/>
      <c r="D52" s="1116"/>
      <c r="E52" s="64"/>
      <c r="F52" s="65"/>
      <c r="G52" s="66" t="s">
        <v>199</v>
      </c>
      <c r="H52" s="66" t="s">
        <v>180</v>
      </c>
      <c r="I52" s="66" t="s">
        <v>180</v>
      </c>
      <c r="J52" s="67"/>
      <c r="K52" s="68"/>
      <c r="L52" s="91" t="s">
        <v>210</v>
      </c>
      <c r="M52" s="432"/>
      <c r="N52" s="425"/>
      <c r="O52" s="425"/>
      <c r="P52" s="425"/>
      <c r="Q52" s="425"/>
      <c r="R52" s="425"/>
      <c r="S52" s="460">
        <f>Separated_Recyclable_Materials[[#This Row],[Material Type]]</f>
        <v>0</v>
      </c>
      <c r="T52" s="455" t="s">
        <v>132</v>
      </c>
      <c r="U52" s="461">
        <f>Separated_Recyclable_Materials[[#This Row],[Tons]]</f>
        <v>0</v>
      </c>
      <c r="V52" s="455" t="s">
        <v>133</v>
      </c>
      <c r="W52" s="462" t="str">
        <f t="shared" si="0"/>
        <v>0 [0]</v>
      </c>
      <c r="X52" s="425"/>
      <c r="Y52" s="425"/>
      <c r="Z52" s="425"/>
    </row>
    <row r="53" spans="1:26" s="5" customFormat="1" ht="18.75" customHeight="1" x14ac:dyDescent="0.35">
      <c r="A53" s="425"/>
      <c r="B53" s="426"/>
      <c r="C53" s="1115"/>
      <c r="D53" s="1116"/>
      <c r="E53" s="64"/>
      <c r="F53" s="65"/>
      <c r="G53" s="66" t="s">
        <v>199</v>
      </c>
      <c r="H53" s="66" t="s">
        <v>180</v>
      </c>
      <c r="I53" s="66" t="s">
        <v>180</v>
      </c>
      <c r="J53" s="67"/>
      <c r="K53" s="68"/>
      <c r="L53" s="91" t="s">
        <v>210</v>
      </c>
      <c r="M53" s="432"/>
      <c r="N53" s="425"/>
      <c r="O53" s="425"/>
      <c r="P53" s="425"/>
      <c r="Q53" s="425"/>
      <c r="R53" s="425"/>
      <c r="S53" s="460">
        <f>Separated_Recyclable_Materials[[#This Row],[Material Type]]</f>
        <v>0</v>
      </c>
      <c r="T53" s="455" t="s">
        <v>132</v>
      </c>
      <c r="U53" s="461">
        <f>Separated_Recyclable_Materials[[#This Row],[Tons]]</f>
        <v>0</v>
      </c>
      <c r="V53" s="455" t="s">
        <v>133</v>
      </c>
      <c r="W53" s="462" t="str">
        <f t="shared" si="0"/>
        <v>0 [0]</v>
      </c>
      <c r="X53" s="425"/>
      <c r="Y53" s="425"/>
      <c r="Z53" s="425"/>
    </row>
    <row r="54" spans="1:26" s="5" customFormat="1" ht="18.75" customHeight="1" x14ac:dyDescent="0.35">
      <c r="A54" s="425"/>
      <c r="B54" s="426"/>
      <c r="C54" s="1115"/>
      <c r="D54" s="1116"/>
      <c r="E54" s="64"/>
      <c r="F54" s="65"/>
      <c r="G54" s="66" t="s">
        <v>199</v>
      </c>
      <c r="H54" s="66" t="s">
        <v>180</v>
      </c>
      <c r="I54" s="66" t="s">
        <v>180</v>
      </c>
      <c r="J54" s="67"/>
      <c r="K54" s="68"/>
      <c r="L54" s="91" t="s">
        <v>210</v>
      </c>
      <c r="M54" s="432"/>
      <c r="N54" s="425"/>
      <c r="O54" s="425"/>
      <c r="P54" s="425"/>
      <c r="Q54" s="425"/>
      <c r="R54" s="425"/>
      <c r="S54" s="460">
        <f>Separated_Recyclable_Materials[[#This Row],[Material Type]]</f>
        <v>0</v>
      </c>
      <c r="T54" s="455" t="s">
        <v>132</v>
      </c>
      <c r="U54" s="461">
        <f>Separated_Recyclable_Materials[[#This Row],[Tons]]</f>
        <v>0</v>
      </c>
      <c r="V54" s="455" t="s">
        <v>133</v>
      </c>
      <c r="W54" s="462" t="str">
        <f t="shared" si="0"/>
        <v>0 [0]</v>
      </c>
      <c r="X54" s="425"/>
      <c r="Y54" s="425"/>
      <c r="Z54" s="425"/>
    </row>
    <row r="55" spans="1:26" s="5" customFormat="1" ht="18.75" customHeight="1" x14ac:dyDescent="0.35">
      <c r="A55" s="425"/>
      <c r="B55" s="426"/>
      <c r="C55" s="1115"/>
      <c r="D55" s="1116"/>
      <c r="E55" s="64"/>
      <c r="F55" s="65"/>
      <c r="G55" s="66" t="s">
        <v>199</v>
      </c>
      <c r="H55" s="66" t="s">
        <v>180</v>
      </c>
      <c r="I55" s="66" t="s">
        <v>180</v>
      </c>
      <c r="J55" s="67"/>
      <c r="K55" s="68"/>
      <c r="L55" s="91" t="s">
        <v>210</v>
      </c>
      <c r="M55" s="432"/>
      <c r="N55" s="425"/>
      <c r="O55" s="425"/>
      <c r="P55" s="425"/>
      <c r="Q55" s="425"/>
      <c r="R55" s="425"/>
      <c r="S55" s="460">
        <f>Separated_Recyclable_Materials[[#This Row],[Material Type]]</f>
        <v>0</v>
      </c>
      <c r="T55" s="455" t="s">
        <v>132</v>
      </c>
      <c r="U55" s="461">
        <f>Separated_Recyclable_Materials[[#This Row],[Tons]]</f>
        <v>0</v>
      </c>
      <c r="V55" s="455" t="s">
        <v>133</v>
      </c>
      <c r="W55" s="462" t="str">
        <f t="shared" si="0"/>
        <v>0 [0]</v>
      </c>
      <c r="X55" s="425"/>
      <c r="Y55" s="425"/>
      <c r="Z55" s="425"/>
    </row>
    <row r="56" spans="1:26" s="5" customFormat="1" ht="18.75" customHeight="1" x14ac:dyDescent="0.35">
      <c r="A56" s="425"/>
      <c r="B56" s="426"/>
      <c r="C56" s="1115"/>
      <c r="D56" s="1116"/>
      <c r="E56" s="64"/>
      <c r="F56" s="65"/>
      <c r="G56" s="66" t="s">
        <v>199</v>
      </c>
      <c r="H56" s="66" t="s">
        <v>180</v>
      </c>
      <c r="I56" s="66" t="s">
        <v>180</v>
      </c>
      <c r="J56" s="67"/>
      <c r="K56" s="68"/>
      <c r="L56" s="91" t="s">
        <v>210</v>
      </c>
      <c r="M56" s="432"/>
      <c r="N56" s="425"/>
      <c r="O56" s="425"/>
      <c r="P56" s="425"/>
      <c r="Q56" s="425"/>
      <c r="R56" s="425"/>
      <c r="S56" s="460">
        <f>Separated_Recyclable_Materials[[#This Row],[Material Type]]</f>
        <v>0</v>
      </c>
      <c r="T56" s="455" t="s">
        <v>132</v>
      </c>
      <c r="U56" s="461">
        <f>Separated_Recyclable_Materials[[#This Row],[Tons]]</f>
        <v>0</v>
      </c>
      <c r="V56" s="455" t="s">
        <v>133</v>
      </c>
      <c r="W56" s="462" t="str">
        <f t="shared" si="0"/>
        <v>0 [0]</v>
      </c>
      <c r="X56" s="425"/>
      <c r="Y56" s="425"/>
      <c r="Z56" s="425"/>
    </row>
    <row r="57" spans="1:26" s="5" customFormat="1" ht="18.75" customHeight="1" x14ac:dyDescent="0.35">
      <c r="A57" s="425"/>
      <c r="B57" s="426"/>
      <c r="C57" s="1115"/>
      <c r="D57" s="1116"/>
      <c r="E57" s="64"/>
      <c r="F57" s="65"/>
      <c r="G57" s="66" t="s">
        <v>199</v>
      </c>
      <c r="H57" s="66" t="s">
        <v>180</v>
      </c>
      <c r="I57" s="66" t="s">
        <v>180</v>
      </c>
      <c r="J57" s="67"/>
      <c r="K57" s="68"/>
      <c r="L57" s="91" t="s">
        <v>210</v>
      </c>
      <c r="M57" s="432"/>
      <c r="N57" s="425"/>
      <c r="O57" s="425"/>
      <c r="P57" s="425"/>
      <c r="Q57" s="425"/>
      <c r="R57" s="425"/>
      <c r="S57" s="460">
        <f>Separated_Recyclable_Materials[[#This Row],[Material Type]]</f>
        <v>0</v>
      </c>
      <c r="T57" s="455" t="s">
        <v>132</v>
      </c>
      <c r="U57" s="461">
        <f>Separated_Recyclable_Materials[[#This Row],[Tons]]</f>
        <v>0</v>
      </c>
      <c r="V57" s="455" t="s">
        <v>133</v>
      </c>
      <c r="W57" s="462" t="str">
        <f t="shared" si="0"/>
        <v>0 [0]</v>
      </c>
      <c r="X57" s="425"/>
      <c r="Y57" s="425"/>
      <c r="Z57" s="425"/>
    </row>
    <row r="58" spans="1:26" s="5" customFormat="1" ht="18.75" customHeight="1" thickBot="1" x14ac:dyDescent="0.4">
      <c r="A58" s="425"/>
      <c r="B58" s="426"/>
      <c r="C58" s="1115"/>
      <c r="D58" s="1116"/>
      <c r="E58" s="110"/>
      <c r="F58" s="65"/>
      <c r="G58" s="66" t="s">
        <v>199</v>
      </c>
      <c r="H58" s="66" t="s">
        <v>180</v>
      </c>
      <c r="I58" s="66" t="s">
        <v>180</v>
      </c>
      <c r="J58" s="67"/>
      <c r="K58" s="68"/>
      <c r="L58" s="91" t="s">
        <v>210</v>
      </c>
      <c r="M58" s="432"/>
      <c r="N58" s="425"/>
      <c r="O58" s="425"/>
      <c r="P58" s="425"/>
      <c r="Q58" s="425"/>
      <c r="R58" s="425"/>
      <c r="S58" s="460">
        <f>Separated_Recyclable_Materials[[#This Row],[Material Type]]</f>
        <v>0</v>
      </c>
      <c r="T58" s="455" t="s">
        <v>132</v>
      </c>
      <c r="U58" s="461">
        <f>Separated_Recyclable_Materials[[#This Row],[Tons]]</f>
        <v>0</v>
      </c>
      <c r="V58" s="455" t="s">
        <v>133</v>
      </c>
      <c r="W58" s="462" t="str">
        <f t="shared" si="0"/>
        <v>0 [0]</v>
      </c>
      <c r="X58" s="425"/>
      <c r="Y58" s="425"/>
      <c r="Z58" s="425"/>
    </row>
    <row r="59" spans="1:26" s="5" customFormat="1" ht="18.75" customHeight="1" thickTop="1" x14ac:dyDescent="0.35">
      <c r="A59" s="425"/>
      <c r="B59" s="426"/>
      <c r="C59" s="326"/>
      <c r="D59" s="1149" t="s">
        <v>181</v>
      </c>
      <c r="E59" s="278"/>
      <c r="F59" s="65"/>
      <c r="G59" s="66" t="s">
        <v>180</v>
      </c>
      <c r="H59" s="66" t="s">
        <v>180</v>
      </c>
      <c r="I59" s="66" t="s">
        <v>180</v>
      </c>
      <c r="J59" s="67"/>
      <c r="K59" s="68"/>
      <c r="L59" s="91" t="s">
        <v>210</v>
      </c>
      <c r="M59" s="432"/>
      <c r="N59" s="425"/>
      <c r="O59" s="425"/>
      <c r="P59" s="425"/>
      <c r="Q59" s="425"/>
      <c r="R59" s="425"/>
      <c r="S59" s="460">
        <f>Separated_Recyclable_Materials[[#This Row],[Material Type]]</f>
        <v>0</v>
      </c>
      <c r="T59" s="455" t="s">
        <v>132</v>
      </c>
      <c r="U59" s="461">
        <f>Separated_Recyclable_Materials[[#This Row],[Tons]]</f>
        <v>0</v>
      </c>
      <c r="V59" s="455" t="s">
        <v>133</v>
      </c>
      <c r="W59" s="462" t="str">
        <f t="shared" si="0"/>
        <v>0 [0]</v>
      </c>
      <c r="X59" s="425"/>
      <c r="Y59" s="425"/>
      <c r="Z59" s="425"/>
    </row>
    <row r="60" spans="1:26" s="5" customFormat="1" ht="18.75" customHeight="1" x14ac:dyDescent="0.35">
      <c r="A60" s="425"/>
      <c r="B60" s="426"/>
      <c r="C60" s="326"/>
      <c r="D60" s="1150"/>
      <c r="E60" s="279"/>
      <c r="F60" s="65"/>
      <c r="G60" s="66" t="s">
        <v>180</v>
      </c>
      <c r="H60" s="66" t="s">
        <v>180</v>
      </c>
      <c r="I60" s="66" t="s">
        <v>180</v>
      </c>
      <c r="J60" s="67"/>
      <c r="K60" s="68"/>
      <c r="L60" s="91" t="s">
        <v>210</v>
      </c>
      <c r="M60" s="432"/>
      <c r="N60" s="425"/>
      <c r="O60" s="425"/>
      <c r="P60" s="425"/>
      <c r="Q60" s="425"/>
      <c r="R60" s="425"/>
      <c r="S60" s="460">
        <f>Separated_Recyclable_Materials[[#This Row],[Material Type]]</f>
        <v>0</v>
      </c>
      <c r="T60" s="455" t="s">
        <v>132</v>
      </c>
      <c r="U60" s="461">
        <f>Separated_Recyclable_Materials[[#This Row],[Tons]]</f>
        <v>0</v>
      </c>
      <c r="V60" s="455" t="s">
        <v>133</v>
      </c>
      <c r="W60" s="462" t="str">
        <f t="shared" si="0"/>
        <v>0 [0]</v>
      </c>
      <c r="X60" s="425"/>
      <c r="Y60" s="425"/>
      <c r="Z60" s="425"/>
    </row>
    <row r="61" spans="1:26" s="5" customFormat="1" ht="18.75" customHeight="1" x14ac:dyDescent="0.35">
      <c r="A61" s="425"/>
      <c r="B61" s="426"/>
      <c r="C61" s="326"/>
      <c r="D61" s="1150"/>
      <c r="E61" s="279"/>
      <c r="F61" s="65"/>
      <c r="G61" s="66" t="s">
        <v>180</v>
      </c>
      <c r="H61" s="66" t="s">
        <v>180</v>
      </c>
      <c r="I61" s="66" t="s">
        <v>180</v>
      </c>
      <c r="J61" s="67"/>
      <c r="K61" s="68"/>
      <c r="L61" s="91" t="s">
        <v>210</v>
      </c>
      <c r="M61" s="432"/>
      <c r="N61" s="425"/>
      <c r="O61" s="425"/>
      <c r="P61" s="425"/>
      <c r="Q61" s="425"/>
      <c r="R61" s="425"/>
      <c r="S61" s="460">
        <f>Separated_Recyclable_Materials[[#This Row],[Material Type]]</f>
        <v>0</v>
      </c>
      <c r="T61" s="455" t="s">
        <v>132</v>
      </c>
      <c r="U61" s="461">
        <f>Separated_Recyclable_Materials[[#This Row],[Tons]]</f>
        <v>0</v>
      </c>
      <c r="V61" s="455" t="s">
        <v>133</v>
      </c>
      <c r="W61" s="462" t="str">
        <f t="shared" si="0"/>
        <v>0 [0]</v>
      </c>
      <c r="X61" s="425"/>
      <c r="Y61" s="425"/>
      <c r="Z61" s="425"/>
    </row>
    <row r="62" spans="1:26" s="5" customFormat="1" ht="18.75" customHeight="1" x14ac:dyDescent="0.35">
      <c r="A62" s="425"/>
      <c r="B62" s="426"/>
      <c r="C62" s="326"/>
      <c r="D62" s="1150"/>
      <c r="E62" s="279"/>
      <c r="F62" s="65"/>
      <c r="G62" s="66" t="s">
        <v>180</v>
      </c>
      <c r="H62" s="66" t="s">
        <v>180</v>
      </c>
      <c r="I62" s="66" t="s">
        <v>180</v>
      </c>
      <c r="J62" s="67"/>
      <c r="K62" s="68"/>
      <c r="L62" s="91" t="s">
        <v>210</v>
      </c>
      <c r="M62" s="432"/>
      <c r="N62" s="425"/>
      <c r="O62" s="425"/>
      <c r="P62" s="425"/>
      <c r="Q62" s="425"/>
      <c r="R62" s="425"/>
      <c r="S62" s="460">
        <f>Separated_Recyclable_Materials[[#This Row],[Material Type]]</f>
        <v>0</v>
      </c>
      <c r="T62" s="455" t="s">
        <v>132</v>
      </c>
      <c r="U62" s="461">
        <f>Separated_Recyclable_Materials[[#This Row],[Tons]]</f>
        <v>0</v>
      </c>
      <c r="V62" s="455" t="s">
        <v>133</v>
      </c>
      <c r="W62" s="462" t="str">
        <f t="shared" si="0"/>
        <v>0 [0]</v>
      </c>
      <c r="X62" s="425"/>
      <c r="Y62" s="425"/>
      <c r="Z62" s="425"/>
    </row>
    <row r="63" spans="1:26" s="5" customFormat="1" ht="18.75" customHeight="1" x14ac:dyDescent="0.35">
      <c r="A63" s="425"/>
      <c r="B63" s="426"/>
      <c r="C63" s="326"/>
      <c r="D63" s="1150"/>
      <c r="E63" s="279"/>
      <c r="F63" s="65"/>
      <c r="G63" s="66" t="s">
        <v>180</v>
      </c>
      <c r="H63" s="66" t="s">
        <v>180</v>
      </c>
      <c r="I63" s="66" t="s">
        <v>180</v>
      </c>
      <c r="J63" s="67"/>
      <c r="K63" s="68"/>
      <c r="L63" s="91" t="s">
        <v>210</v>
      </c>
      <c r="M63" s="432"/>
      <c r="N63" s="425"/>
      <c r="O63" s="425"/>
      <c r="P63" s="425"/>
      <c r="Q63" s="425"/>
      <c r="R63" s="425"/>
      <c r="S63" s="460">
        <f>Separated_Recyclable_Materials[[#This Row],[Material Type]]</f>
        <v>0</v>
      </c>
      <c r="T63" s="455" t="s">
        <v>132</v>
      </c>
      <c r="U63" s="461">
        <f>Separated_Recyclable_Materials[[#This Row],[Tons]]</f>
        <v>0</v>
      </c>
      <c r="V63" s="455" t="s">
        <v>133</v>
      </c>
      <c r="W63" s="462" t="str">
        <f t="shared" si="0"/>
        <v>0 [0]</v>
      </c>
      <c r="X63" s="425"/>
      <c r="Y63" s="425"/>
      <c r="Z63" s="425"/>
    </row>
    <row r="64" spans="1:26" s="5" customFormat="1" ht="18.75" customHeight="1" x14ac:dyDescent="0.35">
      <c r="A64" s="425"/>
      <c r="B64" s="426"/>
      <c r="C64" s="326"/>
      <c r="D64" s="1150"/>
      <c r="E64" s="279"/>
      <c r="F64" s="65"/>
      <c r="G64" s="66" t="s">
        <v>180</v>
      </c>
      <c r="H64" s="66" t="s">
        <v>180</v>
      </c>
      <c r="I64" s="66" t="s">
        <v>180</v>
      </c>
      <c r="J64" s="67"/>
      <c r="K64" s="68"/>
      <c r="L64" s="91" t="s">
        <v>210</v>
      </c>
      <c r="M64" s="432"/>
      <c r="N64" s="425"/>
      <c r="O64" s="425"/>
      <c r="P64" s="425"/>
      <c r="Q64" s="425"/>
      <c r="R64" s="425"/>
      <c r="S64" s="460">
        <f>Separated_Recyclable_Materials[[#This Row],[Material Type]]</f>
        <v>0</v>
      </c>
      <c r="T64" s="455" t="s">
        <v>132</v>
      </c>
      <c r="U64" s="461">
        <f>Separated_Recyclable_Materials[[#This Row],[Tons]]</f>
        <v>0</v>
      </c>
      <c r="V64" s="455" t="s">
        <v>133</v>
      </c>
      <c r="W64" s="462" t="str">
        <f t="shared" si="0"/>
        <v>0 [0]</v>
      </c>
      <c r="X64" s="425"/>
      <c r="Y64" s="425"/>
      <c r="Z64" s="425"/>
    </row>
    <row r="65" spans="1:26" s="5" customFormat="1" ht="18.75" customHeight="1" x14ac:dyDescent="0.35">
      <c r="A65" s="425"/>
      <c r="B65" s="426"/>
      <c r="C65" s="326"/>
      <c r="D65" s="1150"/>
      <c r="E65" s="279"/>
      <c r="F65" s="65"/>
      <c r="G65" s="66" t="s">
        <v>180</v>
      </c>
      <c r="H65" s="66" t="s">
        <v>180</v>
      </c>
      <c r="I65" s="66" t="s">
        <v>180</v>
      </c>
      <c r="J65" s="67"/>
      <c r="K65" s="68"/>
      <c r="L65" s="91" t="s">
        <v>210</v>
      </c>
      <c r="M65" s="432"/>
      <c r="N65" s="425"/>
      <c r="O65" s="425"/>
      <c r="P65" s="425"/>
      <c r="Q65" s="425"/>
      <c r="R65" s="425"/>
      <c r="S65" s="460">
        <f>Separated_Recyclable_Materials[[#This Row],[Material Type]]</f>
        <v>0</v>
      </c>
      <c r="T65" s="455" t="s">
        <v>132</v>
      </c>
      <c r="U65" s="461">
        <f>Separated_Recyclable_Materials[[#This Row],[Tons]]</f>
        <v>0</v>
      </c>
      <c r="V65" s="455" t="s">
        <v>133</v>
      </c>
      <c r="W65" s="462" t="str">
        <f t="shared" si="0"/>
        <v>0 [0]</v>
      </c>
      <c r="X65" s="425"/>
      <c r="Y65" s="425"/>
      <c r="Z65" s="425"/>
    </row>
    <row r="66" spans="1:26" s="5" customFormat="1" ht="18.75" customHeight="1" x14ac:dyDescent="0.35">
      <c r="A66" s="425"/>
      <c r="B66" s="426"/>
      <c r="C66" s="326"/>
      <c r="D66" s="1150"/>
      <c r="E66" s="279"/>
      <c r="F66" s="65"/>
      <c r="G66" s="66" t="s">
        <v>180</v>
      </c>
      <c r="H66" s="66" t="s">
        <v>180</v>
      </c>
      <c r="I66" s="66" t="s">
        <v>180</v>
      </c>
      <c r="J66" s="67"/>
      <c r="K66" s="68"/>
      <c r="L66" s="91" t="s">
        <v>210</v>
      </c>
      <c r="M66" s="432"/>
      <c r="N66" s="425"/>
      <c r="O66" s="425"/>
      <c r="P66" s="425"/>
      <c r="Q66" s="425"/>
      <c r="R66" s="425"/>
      <c r="S66" s="460">
        <f>Separated_Recyclable_Materials[[#This Row],[Material Type]]</f>
        <v>0</v>
      </c>
      <c r="T66" s="455" t="s">
        <v>132</v>
      </c>
      <c r="U66" s="461">
        <f>Separated_Recyclable_Materials[[#This Row],[Tons]]</f>
        <v>0</v>
      </c>
      <c r="V66" s="455" t="s">
        <v>133</v>
      </c>
      <c r="W66" s="462" t="str">
        <f t="shared" si="0"/>
        <v>0 [0]</v>
      </c>
      <c r="X66" s="425"/>
      <c r="Y66" s="425"/>
      <c r="Z66" s="425"/>
    </row>
    <row r="67" spans="1:26" s="5" customFormat="1" ht="18.75" customHeight="1" x14ac:dyDescent="0.35">
      <c r="A67" s="425"/>
      <c r="B67" s="426"/>
      <c r="C67" s="326"/>
      <c r="D67" s="1150"/>
      <c r="E67" s="279"/>
      <c r="F67" s="65"/>
      <c r="G67" s="66" t="s">
        <v>180</v>
      </c>
      <c r="H67" s="66" t="s">
        <v>180</v>
      </c>
      <c r="I67" s="66" t="s">
        <v>180</v>
      </c>
      <c r="J67" s="67"/>
      <c r="K67" s="68"/>
      <c r="L67" s="91" t="s">
        <v>210</v>
      </c>
      <c r="M67" s="432"/>
      <c r="N67" s="425"/>
      <c r="O67" s="425"/>
      <c r="P67" s="425"/>
      <c r="Q67" s="425"/>
      <c r="R67" s="425"/>
      <c r="S67" s="460">
        <f>Separated_Recyclable_Materials[[#This Row],[Material Type]]</f>
        <v>0</v>
      </c>
      <c r="T67" s="455" t="s">
        <v>132</v>
      </c>
      <c r="U67" s="461">
        <f>Separated_Recyclable_Materials[[#This Row],[Tons]]</f>
        <v>0</v>
      </c>
      <c r="V67" s="455" t="s">
        <v>133</v>
      </c>
      <c r="W67" s="462" t="str">
        <f t="shared" si="0"/>
        <v>0 [0]</v>
      </c>
      <c r="X67" s="425"/>
      <c r="Y67" s="425"/>
      <c r="Z67" s="425"/>
    </row>
    <row r="68" spans="1:26" s="5" customFormat="1" ht="18.75" customHeight="1" thickBot="1" x14ac:dyDescent="0.4">
      <c r="A68" s="425"/>
      <c r="B68" s="426"/>
      <c r="C68" s="326"/>
      <c r="D68" s="1151"/>
      <c r="E68" s="280"/>
      <c r="F68" s="87"/>
      <c r="G68" s="88" t="s">
        <v>180</v>
      </c>
      <c r="H68" s="88" t="s">
        <v>180</v>
      </c>
      <c r="I68" s="88" t="s">
        <v>180</v>
      </c>
      <c r="J68" s="72"/>
      <c r="K68" s="73"/>
      <c r="L68" s="92" t="s">
        <v>210</v>
      </c>
      <c r="M68" s="432"/>
      <c r="N68" s="425"/>
      <c r="O68" s="425"/>
      <c r="P68" s="425"/>
      <c r="Q68" s="425"/>
      <c r="R68" s="425"/>
      <c r="S68" s="460">
        <f>Separated_Recyclable_Materials[[#This Row],[Material Type]]</f>
        <v>0</v>
      </c>
      <c r="T68" s="455" t="s">
        <v>132</v>
      </c>
      <c r="U68" s="461">
        <f>Separated_Recyclable_Materials[[#This Row],[Tons]]</f>
        <v>0</v>
      </c>
      <c r="V68" s="455" t="s">
        <v>133</v>
      </c>
      <c r="W68" s="462" t="str">
        <f t="shared" si="0"/>
        <v>0 [0]</v>
      </c>
      <c r="X68" s="425"/>
      <c r="Y68" s="425"/>
      <c r="Z68" s="425"/>
    </row>
    <row r="69" spans="1:26" ht="24" customHeight="1" thickTop="1" thickBot="1" x14ac:dyDescent="0.4">
      <c r="A69" s="423"/>
      <c r="B69" s="429"/>
      <c r="C69" s="488"/>
      <c r="D69" s="489"/>
      <c r="E69" s="312" t="s">
        <v>182</v>
      </c>
      <c r="F69" s="313">
        <f>SUM(Separated_Recyclable_Materials[Tons])</f>
        <v>0</v>
      </c>
      <c r="G69" s="18"/>
      <c r="H69" s="17"/>
      <c r="I69" s="17"/>
      <c r="J69" s="115"/>
      <c r="K69" s="202"/>
      <c r="L69" s="202"/>
      <c r="M69" s="431"/>
      <c r="N69" s="423"/>
      <c r="O69" s="423"/>
      <c r="P69" s="423"/>
      <c r="Q69" s="423"/>
      <c r="R69" s="423"/>
      <c r="S69" s="423"/>
      <c r="T69" s="423"/>
      <c r="U69" s="423"/>
      <c r="V69" s="423"/>
      <c r="W69" s="423"/>
      <c r="X69" s="423"/>
      <c r="Y69" s="423"/>
      <c r="Z69" s="423"/>
    </row>
    <row r="70" spans="1:26" ht="11.25" customHeight="1" thickBot="1" x14ac:dyDescent="0.4">
      <c r="A70" s="423"/>
      <c r="B70" s="429"/>
      <c r="C70" s="423"/>
      <c r="D70" s="423"/>
      <c r="E70" s="38"/>
      <c r="F70" s="39"/>
      <c r="G70" s="423"/>
      <c r="H70" s="423"/>
      <c r="I70" s="423"/>
      <c r="J70" s="423"/>
      <c r="K70" s="423"/>
      <c r="L70" s="423"/>
      <c r="M70" s="431"/>
      <c r="N70" s="423"/>
      <c r="O70" s="423"/>
      <c r="P70" s="423"/>
      <c r="Q70" s="423"/>
      <c r="R70" s="423"/>
      <c r="S70" s="423"/>
      <c r="T70" s="423"/>
      <c r="U70" s="423"/>
      <c r="V70" s="423"/>
      <c r="W70" s="423"/>
      <c r="X70" s="423"/>
      <c r="Y70" s="423"/>
      <c r="Z70" s="423"/>
    </row>
    <row r="71" spans="1:26" ht="22.5" customHeight="1" thickTop="1" thickBot="1" x14ac:dyDescent="0.4">
      <c r="A71" s="423"/>
      <c r="B71" s="429"/>
      <c r="C71" s="423"/>
      <c r="D71" s="423"/>
      <c r="E71" s="155" t="s">
        <v>139</v>
      </c>
      <c r="F71" s="182"/>
      <c r="G71" s="423"/>
      <c r="H71" s="423"/>
      <c r="I71" s="423"/>
      <c r="J71" s="423"/>
      <c r="K71" s="423"/>
      <c r="L71" s="423"/>
      <c r="M71" s="431"/>
      <c r="N71" s="423"/>
      <c r="O71" s="423"/>
      <c r="P71" s="423"/>
      <c r="Q71" s="423"/>
      <c r="R71" s="423"/>
      <c r="S71" s="423"/>
      <c r="T71" s="423"/>
      <c r="U71" s="423"/>
      <c r="V71" s="423"/>
      <c r="W71" s="423"/>
      <c r="X71" s="423"/>
      <c r="Y71" s="423"/>
      <c r="Z71" s="423"/>
    </row>
    <row r="72" spans="1:26" ht="15.5" thickTop="1" thickBot="1" x14ac:dyDescent="0.4">
      <c r="A72" s="423"/>
      <c r="B72" s="433"/>
      <c r="C72" s="434"/>
      <c r="D72" s="434"/>
      <c r="E72" s="434"/>
      <c r="F72" s="434"/>
      <c r="G72" s="434"/>
      <c r="H72" s="434"/>
      <c r="I72" s="434"/>
      <c r="J72" s="434"/>
      <c r="K72" s="434"/>
      <c r="L72" s="434"/>
      <c r="M72" s="439"/>
      <c r="N72" s="423"/>
      <c r="O72" s="423"/>
      <c r="P72" s="423"/>
      <c r="Q72" s="423"/>
      <c r="R72" s="423"/>
      <c r="S72" s="423"/>
      <c r="T72" s="423"/>
      <c r="U72" s="423"/>
      <c r="V72" s="423"/>
      <c r="W72" s="423"/>
      <c r="X72" s="423"/>
      <c r="Y72" s="423"/>
      <c r="Z72" s="423"/>
    </row>
    <row r="73" spans="1:26" ht="15" thickTop="1" x14ac:dyDescent="0.35">
      <c r="A73" s="423"/>
      <c r="B73" s="423"/>
      <c r="C73" s="423"/>
      <c r="D73" s="423"/>
      <c r="E73" s="423"/>
      <c r="F73" s="423"/>
      <c r="G73" s="423"/>
      <c r="H73" s="423"/>
      <c r="I73" s="423"/>
      <c r="J73" s="423"/>
      <c r="K73" s="423"/>
      <c r="L73" s="423"/>
      <c r="M73" s="423"/>
      <c r="N73" s="423"/>
      <c r="O73" s="423"/>
      <c r="P73" s="423"/>
      <c r="Q73" s="423"/>
      <c r="R73" s="423"/>
      <c r="X73" s="423"/>
      <c r="Y73" s="423"/>
      <c r="Z73" s="423"/>
    </row>
    <row r="74" spans="1:26" x14ac:dyDescent="0.35">
      <c r="A74" s="423"/>
      <c r="B74" s="423"/>
      <c r="C74" s="423"/>
      <c r="D74" s="423"/>
      <c r="E74" s="423"/>
      <c r="F74" s="423"/>
      <c r="G74" s="423"/>
      <c r="H74" s="423"/>
      <c r="I74" s="423"/>
      <c r="J74" s="423"/>
      <c r="K74" s="423"/>
      <c r="L74" s="423"/>
      <c r="M74" s="423"/>
      <c r="N74" s="423"/>
      <c r="O74" s="423"/>
      <c r="P74" s="423"/>
      <c r="Q74" s="423"/>
      <c r="R74" s="423"/>
      <c r="X74" s="423"/>
      <c r="Y74" s="423"/>
      <c r="Z74" s="423"/>
    </row>
    <row r="75" spans="1:26" x14ac:dyDescent="0.35">
      <c r="A75" s="423"/>
      <c r="B75" s="423"/>
      <c r="C75" s="423"/>
      <c r="D75" s="423"/>
      <c r="E75" s="423"/>
      <c r="F75" s="423"/>
      <c r="G75" s="423"/>
      <c r="H75" s="423"/>
      <c r="I75" s="423"/>
      <c r="J75" s="423"/>
      <c r="K75" s="423"/>
      <c r="L75" s="423"/>
      <c r="M75" s="423"/>
      <c r="N75" s="423"/>
      <c r="O75" s="423"/>
      <c r="P75" s="423"/>
      <c r="Q75" s="423"/>
      <c r="R75" s="423"/>
      <c r="X75" s="423"/>
      <c r="Y75" s="423"/>
      <c r="Z75" s="423"/>
    </row>
    <row r="76" spans="1:26" ht="58.5" customHeight="1" x14ac:dyDescent="0.35">
      <c r="A76" s="423"/>
      <c r="B76" s="423"/>
      <c r="C76" s="423"/>
      <c r="D76" s="423"/>
      <c r="E76" s="423"/>
      <c r="F76" s="423"/>
      <c r="G76" s="423"/>
      <c r="H76" s="423"/>
      <c r="I76" s="423"/>
      <c r="J76" s="423"/>
      <c r="K76" s="423"/>
      <c r="L76" s="423"/>
      <c r="M76" s="423"/>
      <c r="N76" s="423"/>
      <c r="O76" s="423"/>
      <c r="P76" s="423"/>
      <c r="Q76" s="423"/>
      <c r="R76" s="423"/>
      <c r="X76" s="423"/>
      <c r="Y76" s="423"/>
      <c r="Z76" s="423"/>
    </row>
    <row r="77" spans="1:26" ht="58.5" customHeight="1" x14ac:dyDescent="0.35">
      <c r="A77" s="423"/>
      <c r="B77" s="423"/>
      <c r="C77" s="423"/>
      <c r="D77" s="423"/>
      <c r="E77" s="423"/>
      <c r="F77" s="423"/>
      <c r="G77" s="423"/>
      <c r="H77" s="423"/>
      <c r="I77" s="423"/>
      <c r="J77" s="423"/>
      <c r="K77" s="423"/>
      <c r="L77" s="423"/>
      <c r="M77" s="423"/>
      <c r="N77" s="423"/>
      <c r="O77" s="423"/>
      <c r="P77" s="423"/>
      <c r="Q77" s="423"/>
      <c r="R77" s="423"/>
      <c r="X77" s="423"/>
      <c r="Y77" s="423"/>
      <c r="Z77" s="423"/>
    </row>
    <row r="78" spans="1:26" ht="58.5" customHeight="1" x14ac:dyDescent="0.35">
      <c r="A78" s="423"/>
      <c r="B78" s="423"/>
      <c r="C78" s="423"/>
      <c r="D78" s="423"/>
      <c r="E78" s="423"/>
      <c r="F78" s="423"/>
      <c r="G78" s="423"/>
      <c r="H78" s="423"/>
      <c r="I78" s="423"/>
      <c r="J78" s="423"/>
      <c r="K78" s="423"/>
      <c r="L78" s="423"/>
      <c r="M78" s="423"/>
      <c r="N78" s="423"/>
      <c r="O78" s="423"/>
      <c r="P78" s="423"/>
      <c r="Q78" s="423"/>
      <c r="R78" s="423"/>
      <c r="X78" s="423"/>
      <c r="Y78" s="423"/>
      <c r="Z78" s="423"/>
    </row>
    <row r="79" spans="1:26" ht="58.5" customHeight="1" x14ac:dyDescent="0.35">
      <c r="A79" s="423"/>
      <c r="B79" s="423"/>
      <c r="C79" s="423"/>
      <c r="D79" s="423"/>
      <c r="E79" s="423"/>
      <c r="F79" s="423"/>
      <c r="G79" s="423"/>
      <c r="H79" s="423"/>
      <c r="I79" s="423"/>
      <c r="J79" s="423"/>
      <c r="K79" s="423"/>
      <c r="L79" s="423"/>
      <c r="M79" s="423"/>
      <c r="N79" s="423"/>
      <c r="O79" s="423"/>
      <c r="P79" s="423"/>
      <c r="Q79" s="423"/>
      <c r="R79" s="423"/>
      <c r="X79" s="423"/>
      <c r="Y79" s="423"/>
      <c r="Z79" s="423"/>
    </row>
    <row r="80" spans="1:26" ht="58.5" customHeight="1" x14ac:dyDescent="0.35">
      <c r="A80" s="423"/>
      <c r="B80" s="423"/>
      <c r="C80" s="423"/>
      <c r="D80" s="423"/>
      <c r="E80" s="423"/>
      <c r="F80" s="423"/>
      <c r="G80" s="423"/>
      <c r="H80" s="423"/>
      <c r="I80" s="423"/>
      <c r="J80" s="423"/>
      <c r="K80" s="423"/>
      <c r="L80" s="423"/>
      <c r="M80" s="423"/>
      <c r="N80" s="423"/>
      <c r="O80" s="423"/>
      <c r="P80" s="423"/>
      <c r="Q80" s="423"/>
      <c r="R80" s="423"/>
      <c r="X80" s="423"/>
      <c r="Y80" s="423"/>
      <c r="Z80" s="423"/>
    </row>
    <row r="81" spans="1:26" ht="58.5" customHeight="1" x14ac:dyDescent="0.35">
      <c r="A81" s="423"/>
      <c r="B81" s="423"/>
      <c r="C81" s="423"/>
      <c r="D81" s="423"/>
      <c r="E81" s="423"/>
      <c r="F81" s="423"/>
      <c r="G81" s="423"/>
      <c r="H81" s="423"/>
      <c r="I81" s="423"/>
      <c r="J81" s="423"/>
      <c r="K81" s="423"/>
      <c r="L81" s="423"/>
      <c r="M81" s="423"/>
      <c r="N81" s="423"/>
      <c r="O81" s="423"/>
      <c r="P81" s="423"/>
      <c r="Q81" s="423"/>
      <c r="R81" s="423"/>
      <c r="X81" s="423"/>
      <c r="Y81" s="423"/>
      <c r="Z81" s="423"/>
    </row>
    <row r="82" spans="1:26" x14ac:dyDescent="0.35">
      <c r="A82" s="423"/>
      <c r="B82" s="423"/>
      <c r="C82" s="423"/>
      <c r="D82" s="423"/>
      <c r="E82" s="423"/>
      <c r="F82" s="423"/>
      <c r="G82" s="423"/>
      <c r="H82" s="423"/>
      <c r="I82" s="423"/>
      <c r="J82" s="423"/>
      <c r="K82" s="423"/>
      <c r="L82" s="423"/>
      <c r="M82" s="423"/>
      <c r="N82" s="423"/>
      <c r="O82" s="423"/>
      <c r="P82" s="423"/>
      <c r="Q82" s="423"/>
      <c r="R82" s="423"/>
      <c r="X82" s="423"/>
      <c r="Y82" s="423"/>
      <c r="Z82" s="423"/>
    </row>
    <row r="83" spans="1:26" x14ac:dyDescent="0.35">
      <c r="A83" s="423"/>
      <c r="B83" s="423"/>
      <c r="C83" s="423"/>
      <c r="D83" s="423"/>
      <c r="E83" s="423"/>
      <c r="F83" s="423"/>
      <c r="G83" s="423"/>
      <c r="H83" s="423"/>
      <c r="I83" s="423"/>
      <c r="J83" s="423"/>
      <c r="K83" s="423"/>
      <c r="L83" s="423"/>
      <c r="M83" s="423"/>
      <c r="N83" s="423"/>
      <c r="O83" s="423"/>
      <c r="P83" s="423"/>
      <c r="Q83" s="423"/>
      <c r="R83" s="423"/>
      <c r="X83" s="423"/>
      <c r="Y83" s="423"/>
      <c r="Z83" s="423"/>
    </row>
    <row r="84" spans="1:26" x14ac:dyDescent="0.35">
      <c r="A84" s="423"/>
      <c r="B84" s="423"/>
      <c r="C84" s="423"/>
      <c r="D84" s="423"/>
      <c r="E84" s="423"/>
      <c r="F84" s="423"/>
      <c r="G84" s="423"/>
      <c r="H84" s="423"/>
      <c r="I84" s="423"/>
      <c r="J84" s="423"/>
      <c r="K84" s="423"/>
      <c r="L84" s="423"/>
      <c r="M84" s="423"/>
      <c r="N84" s="423"/>
      <c r="O84" s="423"/>
      <c r="P84" s="423"/>
      <c r="Q84" s="423"/>
      <c r="R84" s="423"/>
      <c r="X84" s="423"/>
      <c r="Y84" s="423"/>
      <c r="Z84" s="423"/>
    </row>
    <row r="85" spans="1:26" x14ac:dyDescent="0.35">
      <c r="A85" s="423"/>
      <c r="B85" s="423"/>
      <c r="C85" s="423"/>
      <c r="D85" s="423"/>
      <c r="E85" s="423"/>
      <c r="F85" s="423"/>
      <c r="G85" s="423"/>
      <c r="H85" s="423"/>
      <c r="I85" s="423"/>
      <c r="J85" s="423"/>
      <c r="K85" s="423"/>
      <c r="L85" s="423"/>
      <c r="M85" s="423"/>
      <c r="N85" s="423"/>
      <c r="O85" s="423"/>
      <c r="P85" s="423"/>
      <c r="Q85" s="423"/>
      <c r="R85" s="423"/>
      <c r="X85" s="423"/>
      <c r="Y85" s="423"/>
      <c r="Z85" s="423"/>
    </row>
    <row r="86" spans="1:26" x14ac:dyDescent="0.35">
      <c r="A86" s="423"/>
      <c r="B86" s="423"/>
      <c r="C86" s="423"/>
      <c r="D86" s="423"/>
      <c r="E86" s="423"/>
      <c r="F86" s="423"/>
      <c r="G86" s="423"/>
      <c r="H86" s="423"/>
      <c r="I86" s="423"/>
      <c r="J86" s="423"/>
      <c r="K86" s="423"/>
      <c r="L86" s="423"/>
      <c r="M86" s="423"/>
      <c r="N86" s="423"/>
      <c r="O86" s="423"/>
      <c r="P86" s="423"/>
      <c r="Q86" s="423"/>
      <c r="R86" s="423"/>
      <c r="X86" s="423"/>
      <c r="Y86" s="423"/>
      <c r="Z86" s="423"/>
    </row>
    <row r="87" spans="1:26" x14ac:dyDescent="0.35">
      <c r="A87" s="423"/>
      <c r="B87" s="423"/>
      <c r="C87" s="423"/>
      <c r="D87" s="423"/>
      <c r="E87" s="423"/>
      <c r="F87" s="423"/>
      <c r="G87" s="423"/>
      <c r="H87" s="423"/>
      <c r="I87" s="423"/>
      <c r="J87" s="423"/>
      <c r="K87" s="423"/>
      <c r="L87" s="423"/>
      <c r="M87" s="423"/>
      <c r="N87" s="423"/>
      <c r="O87" s="423"/>
      <c r="P87" s="423"/>
      <c r="Q87" s="423"/>
      <c r="R87" s="423"/>
      <c r="X87" s="423"/>
      <c r="Y87" s="423"/>
      <c r="Z87" s="423"/>
    </row>
    <row r="88" spans="1:26" x14ac:dyDescent="0.35">
      <c r="A88" s="423"/>
      <c r="B88" s="423"/>
      <c r="C88" s="423"/>
      <c r="D88" s="423"/>
      <c r="E88" s="423"/>
      <c r="F88" s="423"/>
      <c r="G88" s="423"/>
      <c r="H88" s="423"/>
      <c r="I88" s="423"/>
      <c r="J88" s="423"/>
      <c r="K88" s="423"/>
      <c r="L88" s="423"/>
      <c r="M88" s="423"/>
      <c r="N88" s="423"/>
      <c r="O88" s="423"/>
      <c r="P88" s="423"/>
      <c r="Q88" s="423"/>
      <c r="R88" s="423"/>
      <c r="X88" s="423"/>
      <c r="Y88" s="423"/>
      <c r="Z88" s="423"/>
    </row>
    <row r="108" spans="19:23" x14ac:dyDescent="0.35">
      <c r="S108" s="423"/>
      <c r="T108" s="423"/>
      <c r="U108" s="423"/>
      <c r="V108" s="423"/>
      <c r="W108" s="423"/>
    </row>
  </sheetData>
  <sheetProtection sheet="1" objects="1" scenarios="1"/>
  <mergeCells count="30">
    <mergeCell ref="C39:D58"/>
    <mergeCell ref="D59:D68"/>
    <mergeCell ref="H5:K5"/>
    <mergeCell ref="I11:K11"/>
    <mergeCell ref="H13:H14"/>
    <mergeCell ref="I13:I14"/>
    <mergeCell ref="I6:K6"/>
    <mergeCell ref="I7:K7"/>
    <mergeCell ref="C7:G7"/>
    <mergeCell ref="C10:G10"/>
    <mergeCell ref="C11:G11"/>
    <mergeCell ref="I8:K8"/>
    <mergeCell ref="I9:K9"/>
    <mergeCell ref="I10:K10"/>
    <mergeCell ref="C8:G8"/>
    <mergeCell ref="C9:G9"/>
    <mergeCell ref="H2:H3"/>
    <mergeCell ref="I2:I3"/>
    <mergeCell ref="B4:E4"/>
    <mergeCell ref="B2:E3"/>
    <mergeCell ref="G2:G3"/>
    <mergeCell ref="G35:H36"/>
    <mergeCell ref="C16:D16"/>
    <mergeCell ref="C38:D38"/>
    <mergeCell ref="E12:F12"/>
    <mergeCell ref="E13:F13"/>
    <mergeCell ref="E14:F14"/>
    <mergeCell ref="C17:D25"/>
    <mergeCell ref="D26:D33"/>
    <mergeCell ref="C34:D34"/>
  </mergeCells>
  <dataValidations count="5">
    <dataValidation allowBlank="1" showInputMessage="1" showErrorMessage="1" promptTitle="Add Other Type Description" prompt="Add other Type Description here." sqref="V15:W15 I9:I11" xr:uid="{16EEB384-8081-485E-B996-65FA083DA6DA}"/>
    <dataValidation allowBlank="1" showInputMessage="1" showErrorMessage="1" promptTitle="Add Other Type Name" prompt="If Type Name is not already listed, add Other Type Name(s) here." sqref="U15 H9:H11" xr:uid="{D4984449-65B7-4EDD-A62E-034809E133B1}"/>
    <dataValidation allowBlank="1" showInputMessage="1" showErrorMessage="1" promptTitle="Other Material Types not listed" prompt="Type name of other material type(s) here, as needed." sqref="E59:E68 E26:E33" xr:uid="{457E56C1-B9EC-4AE1-B18F-0B1AA6FDD4E0}"/>
    <dataValidation allowBlank="1" sqref="G2:G3 E35:F37 E70:F72 J12:K14 H12:I13 G35" xr:uid="{EF5D5D21-4367-4137-9471-0CF82A24FFCB}"/>
    <dataValidation type="whole" allowBlank="1" showInputMessage="1" showErrorMessage="1" errorTitle="Whole Numbers Only" error="Input whole numbers only, rounded to nearest ton." promptTitle="Input Tons" prompt="Round to nearest ton" sqref="F39:F68 F17:F33" xr:uid="{22A8706F-0666-4A26-B1CB-896333D5F857}">
      <formula1>1</formula1>
      <formula2>1000000</formula2>
    </dataValidation>
  </dataValidations>
  <hyperlinks>
    <hyperlink ref="E71" location="'C.3. C&amp;D Materials Transferred'!C3" display="Click to Return to Top" xr:uid="{367171FD-4156-4AD4-B692-6C34258D3E71}"/>
    <hyperlink ref="E36" location="'C.3. C&amp;D Materials Transferred'!C3" display="Click to Return to Top" xr:uid="{0CE2A0E4-A41C-405A-8F62-C7691AEF8156}"/>
    <hyperlink ref="G2" location="INTRODUCTION!C3" display="Click for Table of Contents" xr:uid="{DDF7A319-394F-47B3-B466-68BE8725F003}"/>
    <hyperlink ref="H2:H3" location="'C.2. C&amp;D Recycled or Used'!D4" display="Previous Sheet" xr:uid="{3D90A3B9-CA45-4B3E-B9ED-CA846EAC1F5F}"/>
    <hyperlink ref="I2:I3" location="'C.4. C&amp;D Materials Disposed'!D4" display="Next Sheet" xr:uid="{B2149093-94D4-4FF4-86B4-7BE1BB9F9DD6}"/>
    <hyperlink ref="G2:G3" location="'INTRO and TABLE OF CONTENTS'!D15" display="Click for Table of Contents" xr:uid="{4317F1C1-0B39-46F1-8C39-8F8EABAB6250}"/>
    <hyperlink ref="E13:F13" location="'C.3. C&amp;D Materials Transferred'!D17:L37" display="[A] Unprocessed or Partially Processed C&amp;D" xr:uid="{1D43087E-FF6D-4F7B-B7A8-CE76CA8B1E1A}"/>
    <hyperlink ref="E14:F14" location="'C.3. C&amp;D Materials Transferred'!D42:L83" display="[B] Separated Recyclable Materials" xr:uid="{18FA7C39-2517-4178-B237-3769F34108D2}"/>
  </hyperlinks>
  <pageMargins left="0.7" right="0.7" top="0.75" bottom="0.75" header="0.3" footer="0.3"/>
  <pageSetup scale="43" orientation="portrait" r:id="rId1"/>
  <rowBreaks count="1" manualBreakCount="1">
    <brk id="36" max="12" man="1"/>
  </rowBreaks>
  <colBreaks count="1" manualBreakCount="1">
    <brk id="13" max="1048575" man="1"/>
  </colBreaks>
  <drawing r:id="rId2"/>
  <tableParts count="3">
    <tablePart r:id="rId3"/>
    <tablePart r:id="rId4"/>
    <tablePart r:id="rId5"/>
  </tableParts>
  <extLst>
    <ext xmlns:x14="http://schemas.microsoft.com/office/spreadsheetml/2009/9/main" uri="{CCE6A557-97BC-4b89-ADB6-D9C93CAAB3DF}">
      <x14:dataValidations xmlns:xm="http://schemas.microsoft.com/office/excel/2006/main" count="7">
        <x14:dataValidation type="list" allowBlank="1" showInputMessage="1" showErrorMessage="1" xr:uid="{BD5FEE62-ECF0-43D6-A3E5-3E174B2C7C98}">
          <x14:formula1>
            <xm:f>'Validation Lists'!$N$5:$N$7</xm:f>
          </x14:formula1>
          <xm:sqref>G37</xm:sqref>
        </x14:dataValidation>
        <x14:dataValidation type="list" allowBlank="1" showInputMessage="1" showErrorMessage="1" promptTitle="Material Type" prompt="Select from list" xr:uid="{F2CF9F41-E2AB-4E0F-9625-CDDEA181D75A}">
          <x14:formula1>
            <xm:f>'Validation Lists'!$R$5:$R$7</xm:f>
          </x14:formula1>
          <xm:sqref>E17:E25</xm:sqref>
        </x14:dataValidation>
        <x14:dataValidation type="list" allowBlank="1" promptTitle="Transferred Type" prompt="Select from list" xr:uid="{38485612-44F4-47AE-AECB-7BD1D8B1425F}">
          <x14:formula1>
            <xm:f>'Validation Lists'!$S$5</xm:f>
          </x14:formula1>
          <xm:sqref>G17:G25</xm:sqref>
        </x14:dataValidation>
        <x14:dataValidation type="list" allowBlank="1" showInputMessage="1" showErrorMessage="1" xr:uid="{A0DC2EB0-65D4-4208-AB29-04D03BB15C2F}">
          <x14:formula1>
            <xm:f>'Validation Lists'!$G$5:$G$54</xm:f>
          </x14:formula1>
          <xm:sqref>J39:J68 J17:J33</xm:sqref>
        </x14:dataValidation>
        <x14:dataValidation type="list" allowBlank="1" showInputMessage="1" showErrorMessage="1" promptTitle="Material Type" prompt="Select from list" xr:uid="{C39A740C-D063-446F-BCBB-C96064080F84}">
          <x14:formula1>
            <xm:f>'Validation Lists'!$L$5:$L$17</xm:f>
          </x14:formula1>
          <xm:sqref>E39</xm:sqref>
        </x14:dataValidation>
        <x14:dataValidation type="list" allowBlank="1" showInputMessage="1" showErrorMessage="1" promptTitle="Transferred Type" prompt="Select from list" xr:uid="{69FE1493-71A3-4DA1-AA78-5C24D40D1A32}">
          <x14:formula1>
            <xm:f>'Validation Lists'!$S$6</xm:f>
          </x14:formula1>
          <xm:sqref>G39:G58</xm:sqref>
        </x14:dataValidation>
        <x14:dataValidation type="list" allowBlank="1" showInputMessage="1" showErrorMessage="1" promptTitle="Material Type" prompt="Select from list" xr:uid="{6ECD72C7-B7B0-434B-A92E-65FC948DBEC3}">
          <x14:formula1>
            <xm:f>'Validation Lists'!$L$5:$L$12</xm:f>
          </x14:formula1>
          <xm:sqref>E40:E58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532E2-9C75-48AF-BD59-FA57834D29F2}">
  <sheetPr>
    <tabColor theme="0" tint="-0.499984740745262"/>
  </sheetPr>
  <dimension ref="A1:V63"/>
  <sheetViews>
    <sheetView topLeftCell="A2" workbookViewId="0">
      <selection activeCell="J2" sqref="J2:J3"/>
    </sheetView>
  </sheetViews>
  <sheetFormatPr defaultColWidth="9.1796875" defaultRowHeight="14.5" x14ac:dyDescent="0.35"/>
  <cols>
    <col min="1" max="2" width="2.1796875" style="3" customWidth="1"/>
    <col min="3" max="3" width="2.26953125" style="3" customWidth="1"/>
    <col min="4" max="5" width="7.26953125" style="3" customWidth="1"/>
    <col min="6" max="6" width="35.1796875" style="3" customWidth="1"/>
    <col min="7" max="7" width="9.453125" style="3" customWidth="1"/>
    <col min="8" max="8" width="38.81640625" style="3" customWidth="1"/>
    <col min="9" max="9" width="34.453125" style="3" customWidth="1"/>
    <col min="10" max="10" width="32.1796875" style="3" customWidth="1"/>
    <col min="11" max="11" width="9.1796875" style="3"/>
    <col min="12" max="12" width="37.1796875" style="3" customWidth="1"/>
    <col min="13" max="13" width="28.7265625" style="3" hidden="1" customWidth="1"/>
    <col min="14" max="14" width="4.1796875" style="3" customWidth="1"/>
    <col min="15" max="15" width="1.81640625" style="3" customWidth="1"/>
    <col min="16" max="16" width="9.1796875" style="3"/>
    <col min="17" max="17" width="30.1796875" style="3" customWidth="1"/>
    <col min="18" max="18" width="41.1796875" style="3" customWidth="1"/>
    <col min="19" max="19" width="9.1796875" style="3"/>
    <col min="20" max="20" width="19.81640625" style="3" bestFit="1" customWidth="1"/>
    <col min="21" max="21" width="9.1796875" style="3"/>
    <col min="22" max="22" width="30.453125" style="3" customWidth="1"/>
    <col min="23" max="16384" width="9.1796875" style="3"/>
  </cols>
  <sheetData>
    <row r="1" spans="1:22" ht="6.75" customHeight="1" thickBot="1" x14ac:dyDescent="0.4">
      <c r="A1" s="423"/>
      <c r="B1" s="423"/>
      <c r="C1" s="423"/>
      <c r="D1" s="423"/>
      <c r="E1" s="423"/>
      <c r="F1" s="423"/>
      <c r="G1" s="423"/>
      <c r="H1" s="423"/>
      <c r="I1" s="423"/>
      <c r="J1" s="423"/>
      <c r="K1" s="423"/>
      <c r="L1" s="423"/>
      <c r="M1" s="423"/>
      <c r="N1" s="423"/>
      <c r="O1" s="423"/>
      <c r="P1" s="423"/>
      <c r="Q1" s="423"/>
      <c r="R1" s="423"/>
      <c r="S1" s="423"/>
      <c r="T1" s="423"/>
      <c r="U1" s="423"/>
      <c r="V1" s="423"/>
    </row>
    <row r="2" spans="1:22" ht="16.5" customHeight="1" thickTop="1" x14ac:dyDescent="0.45">
      <c r="A2" s="423"/>
      <c r="B2" s="1062" t="s">
        <v>211</v>
      </c>
      <c r="C2" s="1063"/>
      <c r="D2" s="1063"/>
      <c r="E2" s="1063"/>
      <c r="F2" s="1064"/>
      <c r="G2" s="422"/>
      <c r="H2" s="1190" t="s">
        <v>57</v>
      </c>
      <c r="I2" s="1092" t="s">
        <v>93</v>
      </c>
      <c r="J2" s="1094" t="s">
        <v>58</v>
      </c>
      <c r="K2" s="336"/>
      <c r="L2" s="99"/>
      <c r="M2" s="422"/>
      <c r="N2" s="437"/>
      <c r="O2" s="423"/>
      <c r="P2" s="389"/>
      <c r="Q2" s="55"/>
      <c r="R2" s="55"/>
      <c r="S2" s="55"/>
      <c r="T2" s="390"/>
      <c r="U2" s="391"/>
      <c r="V2" s="391"/>
    </row>
    <row r="3" spans="1:22" ht="14.25" customHeight="1" thickBot="1" x14ac:dyDescent="0.5">
      <c r="A3" s="423"/>
      <c r="B3" s="1096"/>
      <c r="C3" s="1097"/>
      <c r="D3" s="1097"/>
      <c r="E3" s="1097"/>
      <c r="F3" s="1098"/>
      <c r="G3" s="423"/>
      <c r="H3" s="1191"/>
      <c r="I3" s="1093"/>
      <c r="J3" s="1095"/>
      <c r="K3" s="333"/>
      <c r="L3" s="24"/>
      <c r="M3" s="423"/>
      <c r="N3" s="431"/>
      <c r="O3" s="423"/>
      <c r="P3" s="389"/>
      <c r="Q3" s="55"/>
      <c r="R3" s="55"/>
      <c r="S3" s="55"/>
      <c r="T3" s="392"/>
      <c r="U3" s="393"/>
      <c r="V3" s="393"/>
    </row>
    <row r="4" spans="1:22" s="5" customFormat="1" ht="19.5" thickTop="1" thickBot="1" x14ac:dyDescent="0.5">
      <c r="A4" s="425"/>
      <c r="B4" s="1099" t="s">
        <v>212</v>
      </c>
      <c r="C4" s="1100"/>
      <c r="D4" s="1100"/>
      <c r="E4" s="1100"/>
      <c r="F4" s="1101"/>
      <c r="G4" s="423"/>
      <c r="H4" s="423"/>
      <c r="I4" s="46"/>
      <c r="J4" s="47"/>
      <c r="K4" s="47"/>
      <c r="L4" s="423"/>
      <c r="M4" s="423"/>
      <c r="N4" s="431"/>
      <c r="O4" s="425"/>
      <c r="P4" s="394"/>
      <c r="Q4" s="395"/>
      <c r="R4" s="395"/>
      <c r="S4" s="395"/>
      <c r="T4" s="392"/>
      <c r="U4" s="393"/>
      <c r="V4" s="393"/>
    </row>
    <row r="5" spans="1:22" s="5" customFormat="1" ht="20.25" customHeight="1" thickTop="1" thickBot="1" x14ac:dyDescent="0.4">
      <c r="A5" s="425"/>
      <c r="B5" s="429"/>
      <c r="C5" s="425"/>
      <c r="D5" s="4"/>
      <c r="E5" s="4"/>
      <c r="F5" s="425"/>
      <c r="G5" s="425"/>
      <c r="H5" s="423"/>
      <c r="I5" s="1077" t="s">
        <v>213</v>
      </c>
      <c r="J5" s="1078"/>
      <c r="K5" s="1078"/>
      <c r="L5" s="1079"/>
      <c r="M5" s="435"/>
      <c r="N5" s="431"/>
      <c r="O5" s="425"/>
      <c r="P5" s="395"/>
      <c r="Q5" s="395"/>
      <c r="R5" s="395"/>
      <c r="S5" s="395"/>
      <c r="T5" s="396"/>
      <c r="U5" s="393"/>
      <c r="V5" s="393"/>
    </row>
    <row r="6" spans="1:22" s="5" customFormat="1" ht="22.5" customHeight="1" thickBot="1" x14ac:dyDescent="0.4">
      <c r="A6" s="425"/>
      <c r="B6" s="429"/>
      <c r="C6" s="6"/>
      <c r="D6" s="425"/>
      <c r="E6" s="425"/>
      <c r="F6" s="425"/>
      <c r="G6" s="425"/>
      <c r="H6" s="423"/>
      <c r="I6" s="48" t="s">
        <v>155</v>
      </c>
      <c r="J6" s="1165" t="s">
        <v>156</v>
      </c>
      <c r="K6" s="1166"/>
      <c r="L6" s="1167"/>
      <c r="M6" s="423"/>
      <c r="N6" s="431"/>
      <c r="O6" s="425"/>
      <c r="P6" s="395"/>
      <c r="Q6" s="395"/>
      <c r="R6" s="395"/>
      <c r="S6" s="395"/>
      <c r="T6" s="396"/>
      <c r="U6" s="392"/>
      <c r="V6" s="392"/>
    </row>
    <row r="7" spans="1:22" s="5" customFormat="1" ht="25.5" customHeight="1" x14ac:dyDescent="0.35">
      <c r="A7" s="425"/>
      <c r="B7" s="429"/>
      <c r="C7" s="425"/>
      <c r="D7" s="1171"/>
      <c r="E7" s="1171"/>
      <c r="F7" s="1171"/>
      <c r="G7" s="1171"/>
      <c r="H7" s="1172"/>
      <c r="I7" s="49" t="s">
        <v>214</v>
      </c>
      <c r="J7" s="1168" t="s">
        <v>215</v>
      </c>
      <c r="K7" s="1169"/>
      <c r="L7" s="1170"/>
      <c r="M7" s="425"/>
      <c r="N7" s="432"/>
      <c r="O7" s="425"/>
      <c r="P7" s="397"/>
      <c r="Q7" s="395"/>
      <c r="R7" s="398"/>
      <c r="S7" s="395"/>
      <c r="T7" s="399"/>
      <c r="U7" s="399"/>
      <c r="V7" s="399"/>
    </row>
    <row r="8" spans="1:22" s="5" customFormat="1" ht="25.5" customHeight="1" x14ac:dyDescent="0.35">
      <c r="A8" s="425"/>
      <c r="B8" s="429"/>
      <c r="C8" s="35"/>
      <c r="D8" s="1171"/>
      <c r="E8" s="1171"/>
      <c r="F8" s="1171"/>
      <c r="G8" s="1171"/>
      <c r="H8" s="1172"/>
      <c r="I8" s="50" t="s">
        <v>216</v>
      </c>
      <c r="J8" s="1173" t="s">
        <v>217</v>
      </c>
      <c r="K8" s="1174"/>
      <c r="L8" s="1175"/>
      <c r="M8" s="425"/>
      <c r="N8" s="432"/>
      <c r="O8" s="425"/>
      <c r="P8" s="400"/>
      <c r="Q8" s="400"/>
      <c r="R8" s="400"/>
      <c r="S8" s="395"/>
      <c r="T8" s="401"/>
      <c r="U8" s="402"/>
      <c r="V8" s="402"/>
    </row>
    <row r="9" spans="1:22" s="5" customFormat="1" ht="25.5" customHeight="1" x14ac:dyDescent="0.35">
      <c r="A9" s="425"/>
      <c r="B9" s="429"/>
      <c r="C9" s="35"/>
      <c r="D9" s="1171"/>
      <c r="E9" s="1171"/>
      <c r="F9" s="1171"/>
      <c r="G9" s="1171"/>
      <c r="H9" s="1172"/>
      <c r="I9" s="50" t="s">
        <v>218</v>
      </c>
      <c r="J9" s="1173" t="s">
        <v>219</v>
      </c>
      <c r="K9" s="1174"/>
      <c r="L9" s="1175"/>
      <c r="M9" s="425"/>
      <c r="N9" s="432"/>
      <c r="O9" s="425"/>
      <c r="P9" s="400"/>
      <c r="Q9" s="400"/>
      <c r="R9" s="400"/>
      <c r="S9" s="395"/>
      <c r="T9" s="403"/>
      <c r="U9" s="404"/>
      <c r="V9" s="404"/>
    </row>
    <row r="10" spans="1:22" s="5" customFormat="1" ht="25.5" customHeight="1" x14ac:dyDescent="0.35">
      <c r="A10" s="425"/>
      <c r="B10" s="429"/>
      <c r="C10" s="35"/>
      <c r="D10" s="1188"/>
      <c r="E10" s="1188"/>
      <c r="F10" s="1188"/>
      <c r="G10" s="1188"/>
      <c r="H10" s="1189"/>
      <c r="I10" s="51" t="s">
        <v>167</v>
      </c>
      <c r="J10" s="1089" t="s">
        <v>168</v>
      </c>
      <c r="K10" s="1090"/>
      <c r="L10" s="1091"/>
      <c r="M10" s="425"/>
      <c r="N10" s="432"/>
      <c r="O10" s="425"/>
      <c r="P10" s="400"/>
      <c r="Q10" s="400"/>
      <c r="R10" s="400"/>
      <c r="S10" s="395"/>
      <c r="T10" s="403"/>
      <c r="U10" s="404"/>
      <c r="V10" s="404"/>
    </row>
    <row r="11" spans="1:22" s="5" customFormat="1" ht="25.5" customHeight="1" x14ac:dyDescent="0.35">
      <c r="A11" s="425"/>
      <c r="B11" s="429"/>
      <c r="C11" s="35"/>
      <c r="D11" s="1188"/>
      <c r="E11" s="1188"/>
      <c r="F11" s="1188"/>
      <c r="G11" s="1188"/>
      <c r="H11" s="1189"/>
      <c r="I11" s="51" t="s">
        <v>167</v>
      </c>
      <c r="J11" s="1089" t="s">
        <v>168</v>
      </c>
      <c r="K11" s="1090"/>
      <c r="L11" s="1091"/>
      <c r="M11" s="425"/>
      <c r="N11" s="432"/>
      <c r="O11" s="425"/>
      <c r="P11" s="400"/>
      <c r="Q11" s="400"/>
      <c r="R11" s="400"/>
      <c r="S11" s="395"/>
      <c r="T11" s="403"/>
      <c r="U11" s="404"/>
      <c r="V11" s="404"/>
    </row>
    <row r="12" spans="1:22" s="5" customFormat="1" ht="28.5" customHeight="1" thickBot="1" x14ac:dyDescent="0.4">
      <c r="A12" s="425"/>
      <c r="B12" s="429"/>
      <c r="C12" s="35"/>
      <c r="D12" s="1171"/>
      <c r="E12" s="1171"/>
      <c r="F12" s="1171"/>
      <c r="G12" s="1171"/>
      <c r="H12" s="1172"/>
      <c r="I12" s="51" t="s">
        <v>167</v>
      </c>
      <c r="J12" s="1089" t="s">
        <v>168</v>
      </c>
      <c r="K12" s="1090"/>
      <c r="L12" s="1091"/>
      <c r="M12" s="425"/>
      <c r="N12" s="432"/>
      <c r="O12" s="425"/>
      <c r="P12" s="400"/>
      <c r="Q12" s="400"/>
      <c r="R12" s="400"/>
      <c r="S12" s="395"/>
      <c r="T12" s="403"/>
      <c r="U12" s="404"/>
      <c r="V12" s="404"/>
    </row>
    <row r="13" spans="1:22" s="5" customFormat="1" ht="28.5" customHeight="1" thickBot="1" x14ac:dyDescent="0.4">
      <c r="A13" s="425"/>
      <c r="B13" s="429"/>
      <c r="C13" s="35"/>
      <c r="D13" s="328"/>
      <c r="E13" s="328"/>
      <c r="F13" s="314" t="s">
        <v>220</v>
      </c>
      <c r="G13" s="315">
        <f>SUM(CD_Materials_Disposed[Tons])</f>
        <v>0</v>
      </c>
      <c r="H13" s="329"/>
      <c r="I13" s="52" t="s">
        <v>167</v>
      </c>
      <c r="J13" s="1074" t="s">
        <v>168</v>
      </c>
      <c r="K13" s="1075"/>
      <c r="L13" s="1076"/>
      <c r="M13" s="425"/>
      <c r="N13" s="432"/>
      <c r="O13" s="425"/>
      <c r="P13" s="400"/>
      <c r="Q13" s="400"/>
      <c r="R13" s="400"/>
      <c r="S13" s="395"/>
      <c r="T13" s="403"/>
      <c r="U13" s="404"/>
      <c r="V13" s="404"/>
    </row>
    <row r="14" spans="1:22" ht="15" thickBot="1" x14ac:dyDescent="0.4">
      <c r="A14" s="423"/>
      <c r="B14" s="54"/>
      <c r="C14" s="55"/>
      <c r="D14" s="55"/>
      <c r="E14" s="55"/>
      <c r="F14" s="423"/>
      <c r="G14" s="423"/>
      <c r="H14" s="423"/>
      <c r="I14" s="423"/>
      <c r="J14" s="423"/>
      <c r="K14" s="423"/>
      <c r="L14" s="53"/>
      <c r="M14" s="7" t="s">
        <v>103</v>
      </c>
      <c r="N14" s="431"/>
      <c r="O14" s="423"/>
      <c r="P14" s="423"/>
      <c r="Q14" s="423"/>
      <c r="R14" s="423"/>
      <c r="S14" s="423"/>
      <c r="T14" s="423"/>
      <c r="U14" s="423"/>
      <c r="V14" s="423"/>
    </row>
    <row r="15" spans="1:22" ht="27.75" customHeight="1" thickBot="1" x14ac:dyDescent="0.4">
      <c r="A15" s="423"/>
      <c r="B15" s="54"/>
      <c r="C15" s="55"/>
      <c r="D15" s="55"/>
      <c r="E15" s="55"/>
      <c r="F15" s="8" t="s">
        <v>112</v>
      </c>
      <c r="G15" s="9" t="s">
        <v>105</v>
      </c>
      <c r="H15" s="170" t="s">
        <v>221</v>
      </c>
      <c r="I15" s="10" t="s">
        <v>175</v>
      </c>
      <c r="J15" s="10" t="s">
        <v>107</v>
      </c>
      <c r="K15" s="9" t="s">
        <v>108</v>
      </c>
      <c r="L15" s="44" t="s">
        <v>177</v>
      </c>
      <c r="M15" s="44" t="s">
        <v>124</v>
      </c>
      <c r="N15" s="431"/>
      <c r="O15" s="423"/>
      <c r="P15" s="423"/>
      <c r="Q15" s="423"/>
      <c r="R15" s="423"/>
      <c r="S15" s="423"/>
      <c r="T15" s="423"/>
      <c r="U15" s="423"/>
      <c r="V15" s="423"/>
    </row>
    <row r="16" spans="1:22" s="5" customFormat="1" ht="18.75" customHeight="1" x14ac:dyDescent="0.35">
      <c r="A16" s="425"/>
      <c r="B16" s="57"/>
      <c r="C16" s="1182" t="s">
        <v>222</v>
      </c>
      <c r="D16" s="1183"/>
      <c r="E16" s="1184"/>
      <c r="F16" s="60" t="s">
        <v>223</v>
      </c>
      <c r="G16" s="59"/>
      <c r="H16" s="60"/>
      <c r="I16" s="60"/>
      <c r="J16" s="60"/>
      <c r="K16" s="61"/>
      <c r="L16" s="61"/>
      <c r="M16" s="93" t="s">
        <v>224</v>
      </c>
      <c r="N16" s="432"/>
      <c r="O16" s="425"/>
      <c r="P16" s="425"/>
      <c r="Q16" s="425"/>
      <c r="R16" s="425"/>
      <c r="S16" s="425"/>
      <c r="T16" s="425"/>
      <c r="U16" s="425"/>
      <c r="V16" s="425"/>
    </row>
    <row r="17" spans="1:22" s="5" customFormat="1" ht="18.75" customHeight="1" x14ac:dyDescent="0.35">
      <c r="A17" s="425"/>
      <c r="B17" s="57"/>
      <c r="C17" s="1185"/>
      <c r="D17" s="1186"/>
      <c r="E17" s="1187"/>
      <c r="F17" s="66" t="s">
        <v>225</v>
      </c>
      <c r="G17" s="65"/>
      <c r="H17" s="66"/>
      <c r="I17" s="66"/>
      <c r="J17" s="66"/>
      <c r="K17" s="67"/>
      <c r="L17" s="67"/>
      <c r="M17" s="94" t="s">
        <v>224</v>
      </c>
      <c r="N17" s="432"/>
      <c r="O17" s="425"/>
      <c r="P17" s="425"/>
      <c r="Q17" s="425"/>
      <c r="R17" s="425"/>
      <c r="S17" s="425"/>
      <c r="T17" s="425"/>
      <c r="U17" s="425"/>
      <c r="V17" s="425"/>
    </row>
    <row r="18" spans="1:22" s="5" customFormat="1" ht="18.75" customHeight="1" x14ac:dyDescent="0.35">
      <c r="A18" s="425"/>
      <c r="B18" s="57"/>
      <c r="C18" s="1185"/>
      <c r="D18" s="1186"/>
      <c r="E18" s="1187"/>
      <c r="F18" s="66"/>
      <c r="G18" s="65"/>
      <c r="H18" s="66"/>
      <c r="I18" s="66"/>
      <c r="J18" s="66"/>
      <c r="K18" s="67"/>
      <c r="L18" s="67"/>
      <c r="M18" s="94" t="s">
        <v>224</v>
      </c>
      <c r="N18" s="432"/>
      <c r="O18" s="425"/>
      <c r="P18" s="425"/>
      <c r="Q18" s="425"/>
      <c r="R18" s="425"/>
      <c r="S18" s="425"/>
      <c r="T18" s="425"/>
      <c r="U18" s="425"/>
      <c r="V18" s="425"/>
    </row>
    <row r="19" spans="1:22" s="5" customFormat="1" ht="18.75" customHeight="1" x14ac:dyDescent="0.35">
      <c r="A19" s="425"/>
      <c r="B19" s="57"/>
      <c r="C19" s="1185"/>
      <c r="D19" s="1186"/>
      <c r="E19" s="1187"/>
      <c r="F19" s="66"/>
      <c r="G19" s="65"/>
      <c r="H19" s="66"/>
      <c r="I19" s="66" t="s">
        <v>180</v>
      </c>
      <c r="J19" s="66" t="s">
        <v>180</v>
      </c>
      <c r="K19" s="67"/>
      <c r="L19" s="67"/>
      <c r="M19" s="94" t="s">
        <v>224</v>
      </c>
      <c r="N19" s="432"/>
      <c r="O19" s="425"/>
      <c r="P19" s="425"/>
      <c r="Q19" s="425"/>
      <c r="R19" s="425"/>
      <c r="S19" s="425"/>
      <c r="T19" s="425"/>
      <c r="U19" s="425"/>
      <c r="V19" s="425"/>
    </row>
    <row r="20" spans="1:22" s="5" customFormat="1" ht="18.75" customHeight="1" x14ac:dyDescent="0.35">
      <c r="A20" s="425"/>
      <c r="B20" s="57"/>
      <c r="C20" s="1185"/>
      <c r="D20" s="1186"/>
      <c r="E20" s="1187"/>
      <c r="F20" s="66"/>
      <c r="G20" s="65"/>
      <c r="H20" s="66"/>
      <c r="I20" s="66"/>
      <c r="J20" s="66"/>
      <c r="K20" s="67"/>
      <c r="L20" s="67"/>
      <c r="M20" s="94" t="s">
        <v>224</v>
      </c>
      <c r="N20" s="432"/>
      <c r="O20" s="425"/>
      <c r="P20" s="425"/>
      <c r="Q20" s="425"/>
      <c r="R20" s="425"/>
      <c r="S20" s="425"/>
      <c r="T20" s="425"/>
      <c r="U20" s="425"/>
      <c r="V20" s="425"/>
    </row>
    <row r="21" spans="1:22" s="5" customFormat="1" ht="18.75" customHeight="1" x14ac:dyDescent="0.35">
      <c r="A21" s="425"/>
      <c r="B21" s="57"/>
      <c r="C21" s="1185"/>
      <c r="D21" s="1186"/>
      <c r="E21" s="1187"/>
      <c r="F21" s="66"/>
      <c r="G21" s="65"/>
      <c r="H21" s="66"/>
      <c r="I21" s="66"/>
      <c r="J21" s="66"/>
      <c r="K21" s="67"/>
      <c r="L21" s="67"/>
      <c r="M21" s="94" t="s">
        <v>224</v>
      </c>
      <c r="N21" s="432"/>
      <c r="O21" s="425"/>
      <c r="P21" s="425"/>
      <c r="Q21" s="425"/>
      <c r="R21" s="425"/>
      <c r="S21" s="425"/>
      <c r="T21" s="425"/>
      <c r="U21" s="425"/>
      <c r="V21" s="425"/>
    </row>
    <row r="22" spans="1:22" s="5" customFormat="1" ht="18.75" customHeight="1" x14ac:dyDescent="0.35">
      <c r="A22" s="425"/>
      <c r="B22" s="57"/>
      <c r="C22" s="1185"/>
      <c r="D22" s="1186"/>
      <c r="E22" s="1187"/>
      <c r="F22" s="66"/>
      <c r="G22" s="65"/>
      <c r="H22" s="66"/>
      <c r="I22" s="66"/>
      <c r="J22" s="66"/>
      <c r="K22" s="67"/>
      <c r="L22" s="67"/>
      <c r="M22" s="94" t="s">
        <v>224</v>
      </c>
      <c r="N22" s="432"/>
      <c r="O22" s="425"/>
      <c r="P22" s="425"/>
      <c r="Q22" s="425"/>
      <c r="R22" s="425"/>
      <c r="S22" s="425"/>
      <c r="T22" s="425"/>
      <c r="U22" s="425"/>
      <c r="V22" s="425"/>
    </row>
    <row r="23" spans="1:22" s="5" customFormat="1" ht="18.75" customHeight="1" x14ac:dyDescent="0.35">
      <c r="A23" s="425"/>
      <c r="B23" s="57"/>
      <c r="C23" s="1185"/>
      <c r="D23" s="1186"/>
      <c r="E23" s="1187"/>
      <c r="F23" s="66"/>
      <c r="G23" s="65"/>
      <c r="H23" s="66"/>
      <c r="I23" s="66"/>
      <c r="J23" s="66"/>
      <c r="K23" s="67"/>
      <c r="L23" s="67"/>
      <c r="M23" s="94" t="s">
        <v>224</v>
      </c>
      <c r="N23" s="432"/>
      <c r="O23" s="425"/>
      <c r="P23" s="425"/>
      <c r="Q23" s="423"/>
      <c r="R23" s="423"/>
      <c r="S23" s="425"/>
      <c r="T23" s="425"/>
      <c r="U23" s="425"/>
      <c r="V23" s="425"/>
    </row>
    <row r="24" spans="1:22" s="5" customFormat="1" ht="18.75" customHeight="1" x14ac:dyDescent="0.35">
      <c r="A24" s="425"/>
      <c r="B24" s="57"/>
      <c r="C24" s="1185"/>
      <c r="D24" s="1186"/>
      <c r="E24" s="1187"/>
      <c r="F24" s="66"/>
      <c r="G24" s="65"/>
      <c r="H24" s="66"/>
      <c r="I24" s="66"/>
      <c r="J24" s="66"/>
      <c r="K24" s="67"/>
      <c r="L24" s="67"/>
      <c r="M24" s="94" t="s">
        <v>224</v>
      </c>
      <c r="N24" s="432"/>
      <c r="O24" s="425"/>
      <c r="P24" s="425"/>
      <c r="Q24" s="423"/>
      <c r="R24" s="423"/>
      <c r="S24" s="425"/>
      <c r="T24" s="425"/>
      <c r="U24" s="425"/>
      <c r="V24" s="425"/>
    </row>
    <row r="25" spans="1:22" s="5" customFormat="1" ht="18.75" customHeight="1" x14ac:dyDescent="0.35">
      <c r="A25" s="425"/>
      <c r="B25" s="57"/>
      <c r="C25" s="1185"/>
      <c r="D25" s="1186"/>
      <c r="E25" s="1187"/>
      <c r="F25" s="66"/>
      <c r="G25" s="65"/>
      <c r="H25" s="66"/>
      <c r="I25" s="66"/>
      <c r="J25" s="66"/>
      <c r="K25" s="67"/>
      <c r="L25" s="67"/>
      <c r="M25" s="94" t="s">
        <v>224</v>
      </c>
      <c r="N25" s="432"/>
      <c r="O25" s="425"/>
      <c r="P25" s="425"/>
      <c r="Q25" s="423"/>
      <c r="R25" s="423"/>
      <c r="S25" s="425"/>
      <c r="T25" s="425"/>
      <c r="U25" s="425"/>
      <c r="V25" s="425"/>
    </row>
    <row r="26" spans="1:22" s="5" customFormat="1" ht="18.75" customHeight="1" x14ac:dyDescent="0.35">
      <c r="A26" s="425"/>
      <c r="B26" s="57"/>
      <c r="C26" s="1185"/>
      <c r="D26" s="1186"/>
      <c r="E26" s="1187"/>
      <c r="F26" s="66"/>
      <c r="G26" s="65"/>
      <c r="H26" s="66"/>
      <c r="I26" s="66"/>
      <c r="J26" s="66"/>
      <c r="K26" s="67"/>
      <c r="L26" s="67"/>
      <c r="M26" s="94" t="s">
        <v>224</v>
      </c>
      <c r="N26" s="432"/>
      <c r="O26" s="425"/>
      <c r="P26" s="425"/>
      <c r="Q26" s="423"/>
      <c r="R26" s="423"/>
      <c r="S26" s="425"/>
      <c r="T26" s="425"/>
      <c r="U26" s="425"/>
      <c r="V26" s="425"/>
    </row>
    <row r="27" spans="1:22" s="5" customFormat="1" ht="18.75" customHeight="1" thickBot="1" x14ac:dyDescent="0.4">
      <c r="A27" s="425"/>
      <c r="B27" s="57"/>
      <c r="C27" s="1185"/>
      <c r="D27" s="1186"/>
      <c r="E27" s="1187"/>
      <c r="F27" s="88"/>
      <c r="G27" s="65"/>
      <c r="H27" s="66"/>
      <c r="I27" s="66"/>
      <c r="J27" s="66"/>
      <c r="K27" s="67"/>
      <c r="L27" s="67"/>
      <c r="M27" s="94" t="s">
        <v>224</v>
      </c>
      <c r="N27" s="432"/>
      <c r="O27" s="425"/>
      <c r="P27" s="425"/>
      <c r="Q27" s="423"/>
      <c r="R27" s="423"/>
      <c r="S27" s="425"/>
      <c r="T27" s="425"/>
      <c r="U27" s="425"/>
      <c r="V27" s="425"/>
    </row>
    <row r="28" spans="1:22" s="5" customFormat="1" ht="18.75" customHeight="1" thickTop="1" x14ac:dyDescent="0.35">
      <c r="A28" s="425"/>
      <c r="B28" s="57"/>
      <c r="C28" s="285"/>
      <c r="D28" s="1176" t="s">
        <v>181</v>
      </c>
      <c r="E28" s="1177"/>
      <c r="F28" s="282"/>
      <c r="G28" s="65"/>
      <c r="H28" s="66"/>
      <c r="I28" s="66" t="s">
        <v>180</v>
      </c>
      <c r="J28" s="66" t="s">
        <v>180</v>
      </c>
      <c r="K28" s="67"/>
      <c r="L28" s="67"/>
      <c r="M28" s="94" t="s">
        <v>224</v>
      </c>
      <c r="N28" s="432"/>
      <c r="O28" s="425"/>
      <c r="P28" s="425"/>
      <c r="Q28" s="423"/>
      <c r="R28" s="423"/>
      <c r="S28" s="425"/>
      <c r="T28" s="425"/>
      <c r="U28" s="425"/>
      <c r="V28" s="425"/>
    </row>
    <row r="29" spans="1:22" s="5" customFormat="1" ht="18.75" customHeight="1" x14ac:dyDescent="0.35">
      <c r="A29" s="425"/>
      <c r="B29" s="57"/>
      <c r="C29" s="285"/>
      <c r="D29" s="1178"/>
      <c r="E29" s="1179"/>
      <c r="F29" s="283"/>
      <c r="G29" s="65"/>
      <c r="H29" s="66"/>
      <c r="I29" s="66"/>
      <c r="J29" s="66"/>
      <c r="K29" s="67"/>
      <c r="L29" s="67"/>
      <c r="M29" s="94" t="s">
        <v>224</v>
      </c>
      <c r="N29" s="432"/>
      <c r="O29" s="425"/>
      <c r="P29" s="425"/>
      <c r="Q29" s="423"/>
      <c r="R29" s="423"/>
      <c r="S29" s="425"/>
      <c r="T29" s="425"/>
      <c r="U29" s="425"/>
      <c r="V29" s="425"/>
    </row>
    <row r="30" spans="1:22" s="5" customFormat="1" ht="18.75" customHeight="1" x14ac:dyDescent="0.35">
      <c r="A30" s="425"/>
      <c r="B30" s="57"/>
      <c r="C30" s="285"/>
      <c r="D30" s="1178"/>
      <c r="E30" s="1179"/>
      <c r="F30" s="283"/>
      <c r="G30" s="65"/>
      <c r="H30" s="66"/>
      <c r="I30" s="66"/>
      <c r="J30" s="66"/>
      <c r="K30" s="67"/>
      <c r="L30" s="67"/>
      <c r="M30" s="94" t="s">
        <v>224</v>
      </c>
      <c r="N30" s="432"/>
      <c r="O30" s="425"/>
      <c r="P30" s="425"/>
      <c r="Q30" s="423"/>
      <c r="R30" s="423"/>
      <c r="S30" s="425"/>
      <c r="T30" s="425"/>
      <c r="U30" s="425"/>
      <c r="V30" s="425"/>
    </row>
    <row r="31" spans="1:22" s="5" customFormat="1" ht="18.75" customHeight="1" x14ac:dyDescent="0.35">
      <c r="A31" s="425"/>
      <c r="B31" s="57"/>
      <c r="C31" s="285"/>
      <c r="D31" s="1178"/>
      <c r="E31" s="1179"/>
      <c r="F31" s="283"/>
      <c r="G31" s="65"/>
      <c r="H31" s="66"/>
      <c r="I31" s="66"/>
      <c r="J31" s="66"/>
      <c r="K31" s="67"/>
      <c r="L31" s="67"/>
      <c r="M31" s="94" t="s">
        <v>224</v>
      </c>
      <c r="N31" s="432"/>
      <c r="O31" s="425"/>
      <c r="P31" s="425"/>
      <c r="Q31" s="423"/>
      <c r="R31" s="423"/>
      <c r="S31" s="425"/>
      <c r="T31" s="425"/>
      <c r="U31" s="425"/>
      <c r="V31" s="425"/>
    </row>
    <row r="32" spans="1:22" s="5" customFormat="1" ht="18.75" customHeight="1" x14ac:dyDescent="0.35">
      <c r="A32" s="425"/>
      <c r="B32" s="57"/>
      <c r="C32" s="285"/>
      <c r="D32" s="1178"/>
      <c r="E32" s="1179"/>
      <c r="F32" s="283"/>
      <c r="G32" s="65"/>
      <c r="H32" s="66"/>
      <c r="I32" s="66"/>
      <c r="J32" s="66"/>
      <c r="K32" s="67"/>
      <c r="L32" s="67"/>
      <c r="M32" s="94" t="s">
        <v>224</v>
      </c>
      <c r="N32" s="432"/>
      <c r="O32" s="425"/>
      <c r="P32" s="425"/>
      <c r="Q32" s="423"/>
      <c r="R32" s="423"/>
      <c r="S32" s="425"/>
      <c r="T32" s="425"/>
      <c r="U32" s="425"/>
      <c r="V32" s="425"/>
    </row>
    <row r="33" spans="1:22" s="5" customFormat="1" ht="18.75" customHeight="1" x14ac:dyDescent="0.35">
      <c r="A33" s="425"/>
      <c r="B33" s="57"/>
      <c r="C33" s="285"/>
      <c r="D33" s="1178"/>
      <c r="E33" s="1179"/>
      <c r="F33" s="283"/>
      <c r="G33" s="65"/>
      <c r="H33" s="66"/>
      <c r="I33" s="66"/>
      <c r="J33" s="66"/>
      <c r="K33" s="67"/>
      <c r="L33" s="67"/>
      <c r="M33" s="94" t="s">
        <v>224</v>
      </c>
      <c r="N33" s="432"/>
      <c r="O33" s="425"/>
      <c r="P33" s="425"/>
      <c r="Q33" s="423"/>
      <c r="R33" s="423"/>
      <c r="S33" s="425"/>
      <c r="T33" s="425"/>
      <c r="U33" s="425"/>
      <c r="V33" s="425"/>
    </row>
    <row r="34" spans="1:22" s="5" customFormat="1" ht="18.75" customHeight="1" x14ac:dyDescent="0.35">
      <c r="A34" s="425"/>
      <c r="B34" s="57"/>
      <c r="C34" s="285"/>
      <c r="D34" s="1178"/>
      <c r="E34" s="1179"/>
      <c r="F34" s="283"/>
      <c r="G34" s="65"/>
      <c r="H34" s="66"/>
      <c r="I34" s="66"/>
      <c r="J34" s="66"/>
      <c r="K34" s="67"/>
      <c r="L34" s="67"/>
      <c r="M34" s="94" t="s">
        <v>224</v>
      </c>
      <c r="N34" s="432"/>
      <c r="O34" s="425"/>
      <c r="P34" s="425"/>
      <c r="Q34" s="423"/>
      <c r="R34" s="423"/>
      <c r="S34" s="425"/>
      <c r="T34" s="425"/>
      <c r="U34" s="425"/>
      <c r="V34" s="425"/>
    </row>
    <row r="35" spans="1:22" s="5" customFormat="1" ht="18.75" customHeight="1" x14ac:dyDescent="0.35">
      <c r="A35" s="425"/>
      <c r="B35" s="57"/>
      <c r="C35" s="285"/>
      <c r="D35" s="1178"/>
      <c r="E35" s="1179"/>
      <c r="F35" s="283"/>
      <c r="G35" s="65"/>
      <c r="H35" s="66"/>
      <c r="I35" s="66" t="s">
        <v>180</v>
      </c>
      <c r="J35" s="66" t="s">
        <v>180</v>
      </c>
      <c r="K35" s="67"/>
      <c r="L35" s="67"/>
      <c r="M35" s="94" t="s">
        <v>224</v>
      </c>
      <c r="N35" s="432"/>
      <c r="O35" s="425"/>
      <c r="P35" s="425"/>
      <c r="Q35" s="423"/>
      <c r="R35" s="423"/>
      <c r="S35" s="425"/>
      <c r="T35" s="425"/>
      <c r="U35" s="425"/>
      <c r="V35" s="425"/>
    </row>
    <row r="36" spans="1:22" ht="13.5" customHeight="1" x14ac:dyDescent="0.35">
      <c r="A36" s="423"/>
      <c r="B36" s="56"/>
      <c r="C36" s="286"/>
      <c r="D36" s="1178"/>
      <c r="E36" s="1179"/>
      <c r="F36" s="283"/>
      <c r="G36" s="65"/>
      <c r="H36" s="66"/>
      <c r="I36" s="66" t="s">
        <v>180</v>
      </c>
      <c r="J36" s="66" t="s">
        <v>180</v>
      </c>
      <c r="K36" s="67"/>
      <c r="L36" s="67"/>
      <c r="M36" s="94" t="s">
        <v>224</v>
      </c>
      <c r="N36" s="431"/>
      <c r="O36" s="423"/>
      <c r="P36" s="423"/>
      <c r="Q36" s="423"/>
      <c r="R36" s="423"/>
      <c r="S36" s="423"/>
      <c r="T36" s="423"/>
      <c r="U36" s="423"/>
      <c r="V36" s="423"/>
    </row>
    <row r="37" spans="1:22" ht="21" customHeight="1" thickBot="1" x14ac:dyDescent="0.4">
      <c r="A37" s="423"/>
      <c r="B37" s="54"/>
      <c r="C37" s="287"/>
      <c r="D37" s="1180"/>
      <c r="E37" s="1181"/>
      <c r="F37" s="284"/>
      <c r="G37" s="87"/>
      <c r="H37" s="88"/>
      <c r="I37" s="88" t="s">
        <v>180</v>
      </c>
      <c r="J37" s="88" t="s">
        <v>180</v>
      </c>
      <c r="K37" s="82"/>
      <c r="L37" s="82"/>
      <c r="M37" s="95" t="s">
        <v>224</v>
      </c>
      <c r="N37" s="431"/>
      <c r="O37" s="423"/>
      <c r="P37" s="423"/>
      <c r="Q37" s="425"/>
      <c r="R37" s="425"/>
      <c r="S37" s="423"/>
      <c r="T37" s="423"/>
      <c r="U37" s="423"/>
      <c r="V37" s="423"/>
    </row>
    <row r="38" spans="1:22" ht="10.5" customHeight="1" thickBot="1" x14ac:dyDescent="0.4">
      <c r="A38" s="423"/>
      <c r="B38" s="56"/>
      <c r="C38" s="55"/>
      <c r="D38" s="55"/>
      <c r="E38" s="55"/>
      <c r="F38" s="203"/>
      <c r="G38" s="204"/>
      <c r="H38" s="17"/>
      <c r="I38" s="17"/>
      <c r="J38" s="17"/>
      <c r="K38" s="115"/>
      <c r="L38" s="115"/>
      <c r="M38" s="115"/>
      <c r="N38" s="431"/>
      <c r="O38" s="423"/>
      <c r="P38" s="423"/>
      <c r="Q38" s="423"/>
      <c r="R38" s="423"/>
      <c r="S38" s="423"/>
      <c r="T38" s="423"/>
      <c r="U38" s="423"/>
      <c r="V38" s="423"/>
    </row>
    <row r="39" spans="1:22" ht="22.5" customHeight="1" thickTop="1" thickBot="1" x14ac:dyDescent="0.4">
      <c r="A39" s="423"/>
      <c r="B39" s="54"/>
      <c r="C39" s="55"/>
      <c r="D39" s="55"/>
      <c r="E39" s="55"/>
      <c r="F39" s="205" t="s">
        <v>139</v>
      </c>
      <c r="G39" s="204"/>
      <c r="H39" s="17"/>
      <c r="I39" s="17"/>
      <c r="J39" s="17"/>
      <c r="K39" s="115"/>
      <c r="L39" s="115"/>
      <c r="M39" s="115"/>
      <c r="N39" s="431"/>
      <c r="O39" s="423"/>
      <c r="P39" s="423"/>
      <c r="Q39" s="423"/>
      <c r="R39" s="423"/>
      <c r="S39" s="423"/>
      <c r="T39" s="423"/>
      <c r="U39" s="423"/>
      <c r="V39" s="423"/>
    </row>
    <row r="40" spans="1:22" ht="8.25" customHeight="1" thickTop="1" thickBot="1" x14ac:dyDescent="0.4">
      <c r="A40" s="423"/>
      <c r="B40" s="206"/>
      <c r="C40" s="207"/>
      <c r="D40" s="207"/>
      <c r="E40" s="207"/>
      <c r="F40" s="208"/>
      <c r="G40" s="209"/>
      <c r="H40" s="210"/>
      <c r="I40" s="211"/>
      <c r="J40" s="211"/>
      <c r="K40" s="209"/>
      <c r="L40" s="434"/>
      <c r="M40" s="434"/>
      <c r="N40" s="439"/>
      <c r="O40" s="423"/>
      <c r="P40" s="423"/>
      <c r="Q40" s="423"/>
      <c r="R40" s="423"/>
      <c r="S40" s="423"/>
      <c r="T40" s="423"/>
      <c r="U40" s="423"/>
      <c r="V40" s="423"/>
    </row>
    <row r="41" spans="1:22" ht="15" thickTop="1" x14ac:dyDescent="0.35">
      <c r="A41" s="423"/>
      <c r="B41" s="423"/>
      <c r="C41" s="423"/>
      <c r="D41" s="423"/>
      <c r="E41" s="423"/>
      <c r="F41" s="423"/>
      <c r="G41" s="423"/>
      <c r="H41" s="423"/>
      <c r="I41" s="423"/>
      <c r="J41" s="423"/>
      <c r="K41" s="423"/>
      <c r="L41" s="423"/>
      <c r="M41" s="423"/>
      <c r="N41" s="423"/>
      <c r="O41" s="423"/>
      <c r="P41" s="423"/>
      <c r="Q41" s="423"/>
      <c r="R41" s="423"/>
      <c r="S41" s="423"/>
      <c r="T41" s="423"/>
      <c r="U41" s="423"/>
      <c r="V41" s="423"/>
    </row>
    <row r="42" spans="1:22" ht="54" customHeight="1" x14ac:dyDescent="0.35">
      <c r="A42" s="423"/>
      <c r="B42" s="423"/>
      <c r="C42" s="423"/>
      <c r="D42" s="423"/>
      <c r="E42" s="423"/>
      <c r="F42" s="423"/>
      <c r="G42" s="423"/>
      <c r="H42" s="423"/>
      <c r="I42" s="423"/>
      <c r="J42" s="423"/>
      <c r="K42" s="423"/>
      <c r="L42" s="423"/>
      <c r="M42" s="423"/>
      <c r="N42" s="423"/>
      <c r="O42" s="423"/>
      <c r="P42" s="423"/>
      <c r="Q42" s="423"/>
      <c r="R42" s="423"/>
      <c r="S42" s="423"/>
      <c r="T42" s="423"/>
      <c r="U42" s="423"/>
      <c r="V42" s="423"/>
    </row>
    <row r="43" spans="1:22" ht="54" customHeight="1" x14ac:dyDescent="0.35">
      <c r="A43" s="423"/>
      <c r="B43" s="423"/>
      <c r="C43" s="423"/>
      <c r="D43" s="423"/>
      <c r="E43" s="423"/>
      <c r="F43" s="423"/>
      <c r="G43" s="423"/>
      <c r="H43" s="423"/>
      <c r="I43" s="423"/>
      <c r="J43" s="423"/>
      <c r="K43" s="423"/>
      <c r="L43" s="423"/>
      <c r="M43" s="423"/>
      <c r="N43" s="423"/>
      <c r="O43" s="423"/>
      <c r="P43" s="423"/>
      <c r="Q43" s="423"/>
      <c r="R43" s="423"/>
      <c r="S43" s="423"/>
      <c r="T43" s="423"/>
      <c r="U43" s="423"/>
      <c r="V43" s="423"/>
    </row>
    <row r="44" spans="1:22" ht="54" customHeight="1" x14ac:dyDescent="0.35">
      <c r="A44" s="423"/>
      <c r="B44" s="423"/>
      <c r="C44" s="423"/>
      <c r="D44" s="423"/>
      <c r="E44" s="423"/>
      <c r="F44" s="423"/>
      <c r="G44" s="423"/>
      <c r="H44" s="423"/>
      <c r="I44" s="423"/>
      <c r="J44" s="423"/>
      <c r="K44" s="423"/>
      <c r="L44" s="423"/>
      <c r="M44" s="423"/>
      <c r="N44" s="423"/>
      <c r="O44" s="423"/>
      <c r="P44" s="423"/>
      <c r="Q44" s="423"/>
      <c r="R44" s="423"/>
      <c r="S44" s="423"/>
      <c r="T44" s="423"/>
      <c r="U44" s="423"/>
      <c r="V44" s="423"/>
    </row>
    <row r="45" spans="1:22" ht="54" customHeight="1" x14ac:dyDescent="0.35">
      <c r="A45" s="423"/>
      <c r="B45" s="423"/>
      <c r="C45" s="423"/>
      <c r="D45" s="423"/>
      <c r="E45" s="423"/>
      <c r="F45" s="423"/>
      <c r="G45" s="423"/>
      <c r="H45" s="423"/>
      <c r="I45" s="423"/>
      <c r="J45" s="423"/>
      <c r="K45" s="423"/>
      <c r="L45" s="423"/>
      <c r="M45" s="423"/>
      <c r="N45" s="423"/>
      <c r="O45" s="423"/>
      <c r="P45" s="423"/>
      <c r="Q45" s="423"/>
      <c r="R45" s="423"/>
      <c r="S45" s="423"/>
      <c r="T45" s="423"/>
      <c r="U45" s="423"/>
      <c r="V45" s="423"/>
    </row>
    <row r="46" spans="1:22" ht="54" customHeight="1" x14ac:dyDescent="0.35">
      <c r="A46" s="423"/>
      <c r="B46" s="423"/>
      <c r="C46" s="423"/>
      <c r="D46" s="423"/>
      <c r="E46" s="423"/>
      <c r="F46" s="423"/>
      <c r="G46" s="423"/>
      <c r="H46" s="423"/>
      <c r="I46" s="423"/>
      <c r="J46" s="423"/>
      <c r="K46" s="423"/>
      <c r="L46" s="423"/>
      <c r="M46" s="423"/>
      <c r="N46" s="423"/>
      <c r="O46" s="423"/>
      <c r="P46" s="423"/>
      <c r="Q46" s="423"/>
      <c r="R46" s="423"/>
      <c r="S46" s="423"/>
      <c r="T46" s="423"/>
      <c r="U46" s="423"/>
      <c r="V46" s="423"/>
    </row>
    <row r="47" spans="1:22" ht="54" customHeight="1" x14ac:dyDescent="0.35">
      <c r="A47" s="423"/>
      <c r="B47" s="423"/>
      <c r="C47" s="423"/>
      <c r="D47" s="423"/>
      <c r="E47" s="423"/>
      <c r="F47" s="423"/>
      <c r="G47" s="423"/>
      <c r="H47" s="423"/>
      <c r="I47" s="423"/>
      <c r="J47" s="423"/>
      <c r="K47" s="423"/>
      <c r="L47" s="423"/>
      <c r="M47" s="423"/>
      <c r="N47" s="423"/>
      <c r="O47" s="423"/>
      <c r="P47" s="423"/>
      <c r="Q47" s="423"/>
      <c r="R47" s="423"/>
      <c r="S47" s="423"/>
      <c r="T47" s="423"/>
      <c r="U47" s="423"/>
      <c r="V47" s="423"/>
    </row>
    <row r="48" spans="1:22" ht="54" customHeight="1" x14ac:dyDescent="0.35">
      <c r="A48" s="423"/>
      <c r="B48" s="423"/>
      <c r="C48" s="423"/>
      <c r="D48" s="423"/>
      <c r="E48" s="423"/>
      <c r="F48" s="423"/>
      <c r="G48" s="423"/>
      <c r="H48" s="423"/>
      <c r="I48" s="423"/>
      <c r="J48" s="423"/>
      <c r="K48" s="423"/>
      <c r="L48" s="423"/>
      <c r="M48" s="423"/>
      <c r="N48" s="423"/>
      <c r="O48" s="423"/>
      <c r="P48" s="423"/>
      <c r="Q48" s="423"/>
      <c r="R48" s="423"/>
      <c r="S48" s="423"/>
      <c r="T48" s="423"/>
      <c r="U48" s="423"/>
      <c r="V48" s="423"/>
    </row>
    <row r="49" spans="1:22" ht="54" customHeight="1" x14ac:dyDescent="0.35">
      <c r="A49" s="423"/>
      <c r="B49" s="423"/>
      <c r="C49" s="423"/>
      <c r="D49" s="423"/>
      <c r="E49" s="423"/>
      <c r="F49" s="423"/>
      <c r="G49" s="423"/>
      <c r="H49" s="423"/>
      <c r="I49" s="423"/>
      <c r="J49" s="423"/>
      <c r="K49" s="423"/>
      <c r="L49" s="423"/>
      <c r="M49" s="423"/>
      <c r="N49" s="423"/>
      <c r="O49" s="423"/>
      <c r="P49" s="423"/>
      <c r="Q49" s="423"/>
      <c r="R49" s="423"/>
      <c r="S49" s="423"/>
      <c r="T49" s="423"/>
      <c r="U49" s="423"/>
      <c r="V49" s="423"/>
    </row>
    <row r="50" spans="1:22" x14ac:dyDescent="0.35">
      <c r="A50" s="423"/>
      <c r="B50" s="423"/>
      <c r="C50" s="423"/>
      <c r="D50" s="423"/>
      <c r="E50" s="423"/>
      <c r="F50" s="423"/>
      <c r="G50" s="423"/>
      <c r="H50" s="423"/>
      <c r="I50" s="423"/>
      <c r="J50" s="423"/>
      <c r="K50" s="423"/>
      <c r="L50" s="423"/>
      <c r="M50" s="423"/>
      <c r="N50" s="423"/>
      <c r="O50" s="423"/>
      <c r="P50" s="423"/>
      <c r="Q50" s="423"/>
      <c r="R50" s="423"/>
      <c r="S50" s="423"/>
      <c r="T50" s="423"/>
      <c r="U50" s="423"/>
      <c r="V50" s="423"/>
    </row>
    <row r="51" spans="1:22" x14ac:dyDescent="0.35">
      <c r="A51" s="423"/>
      <c r="B51" s="423"/>
      <c r="C51" s="423"/>
      <c r="D51" s="423"/>
      <c r="E51" s="423"/>
      <c r="F51" s="423"/>
      <c r="G51" s="423"/>
      <c r="H51" s="423"/>
      <c r="I51" s="423"/>
      <c r="J51" s="423"/>
      <c r="K51" s="423"/>
      <c r="L51" s="423"/>
      <c r="M51" s="423"/>
      <c r="N51" s="423"/>
      <c r="O51" s="423"/>
      <c r="P51" s="423"/>
      <c r="Q51" s="423"/>
      <c r="R51" s="423"/>
      <c r="S51" s="423"/>
      <c r="T51" s="423"/>
      <c r="U51" s="423"/>
      <c r="V51" s="423"/>
    </row>
    <row r="52" spans="1:22" x14ac:dyDescent="0.35">
      <c r="A52" s="423"/>
      <c r="B52" s="423"/>
      <c r="C52" s="423"/>
      <c r="D52" s="423"/>
      <c r="E52" s="423"/>
      <c r="F52" s="423"/>
      <c r="G52" s="423"/>
      <c r="H52" s="423"/>
      <c r="I52" s="423"/>
      <c r="J52" s="423"/>
      <c r="K52" s="423"/>
      <c r="L52" s="423"/>
      <c r="M52" s="423"/>
      <c r="N52" s="423"/>
      <c r="O52" s="423"/>
      <c r="P52" s="423"/>
      <c r="Q52" s="423"/>
      <c r="R52" s="423"/>
      <c r="S52" s="423"/>
      <c r="T52" s="423"/>
      <c r="U52" s="423"/>
      <c r="V52" s="423"/>
    </row>
    <row r="53" spans="1:22" x14ac:dyDescent="0.35">
      <c r="A53" s="423"/>
      <c r="B53" s="423"/>
      <c r="C53" s="423"/>
      <c r="D53" s="423"/>
      <c r="E53" s="423"/>
      <c r="F53" s="423"/>
      <c r="G53" s="423"/>
      <c r="H53" s="423"/>
      <c r="I53" s="423"/>
      <c r="J53" s="423"/>
      <c r="K53" s="423"/>
      <c r="L53" s="423"/>
      <c r="M53" s="423"/>
      <c r="N53" s="423"/>
      <c r="O53" s="423"/>
      <c r="P53" s="423"/>
      <c r="Q53" s="423"/>
      <c r="R53" s="423"/>
      <c r="S53" s="423"/>
      <c r="T53" s="423"/>
      <c r="U53" s="423"/>
      <c r="V53" s="423"/>
    </row>
    <row r="54" spans="1:22" x14ac:dyDescent="0.35">
      <c r="A54" s="423"/>
      <c r="B54" s="423"/>
      <c r="C54" s="423"/>
      <c r="D54" s="423"/>
      <c r="E54" s="423"/>
      <c r="F54" s="423"/>
      <c r="G54" s="423"/>
      <c r="H54" s="423"/>
      <c r="I54" s="423"/>
      <c r="J54" s="423"/>
      <c r="K54" s="423"/>
      <c r="L54" s="423"/>
      <c r="M54" s="423"/>
      <c r="N54" s="423"/>
      <c r="O54" s="423"/>
      <c r="P54" s="423"/>
      <c r="Q54" s="423"/>
      <c r="R54" s="423"/>
      <c r="S54" s="423"/>
      <c r="T54" s="423"/>
      <c r="U54" s="423"/>
      <c r="V54" s="423"/>
    </row>
    <row r="55" spans="1:22" x14ac:dyDescent="0.35">
      <c r="A55" s="423"/>
      <c r="B55" s="423"/>
      <c r="C55" s="423"/>
      <c r="D55" s="423"/>
      <c r="E55" s="423"/>
      <c r="F55" s="423"/>
      <c r="G55" s="423"/>
      <c r="H55" s="423"/>
      <c r="I55" s="423"/>
      <c r="J55" s="423"/>
      <c r="K55" s="423"/>
      <c r="L55" s="423"/>
      <c r="M55" s="423"/>
      <c r="N55" s="423"/>
      <c r="O55" s="423"/>
      <c r="P55" s="423"/>
      <c r="Q55" s="423"/>
      <c r="R55" s="423"/>
      <c r="S55" s="423"/>
      <c r="T55" s="423"/>
      <c r="U55" s="423"/>
      <c r="V55" s="423"/>
    </row>
    <row r="56" spans="1:22" x14ac:dyDescent="0.35">
      <c r="A56" s="423"/>
      <c r="B56" s="423"/>
      <c r="C56" s="423"/>
      <c r="D56" s="423"/>
      <c r="E56" s="423"/>
      <c r="F56" s="423"/>
      <c r="G56" s="423"/>
      <c r="H56" s="423"/>
      <c r="I56" s="423"/>
      <c r="J56" s="423"/>
      <c r="K56" s="423"/>
      <c r="L56" s="423"/>
      <c r="M56" s="423"/>
      <c r="N56" s="423"/>
      <c r="O56" s="423"/>
      <c r="P56" s="423"/>
      <c r="Q56" s="423"/>
      <c r="R56" s="423"/>
      <c r="S56" s="423"/>
      <c r="T56" s="423"/>
      <c r="U56" s="423"/>
      <c r="V56" s="423"/>
    </row>
    <row r="57" spans="1:22" x14ac:dyDescent="0.35">
      <c r="A57" s="423"/>
      <c r="B57" s="423"/>
      <c r="C57" s="423"/>
      <c r="D57" s="423"/>
      <c r="E57" s="423"/>
      <c r="F57" s="423"/>
      <c r="G57" s="423"/>
      <c r="H57" s="423"/>
      <c r="I57" s="423"/>
      <c r="J57" s="423"/>
      <c r="K57" s="423"/>
      <c r="L57" s="423"/>
      <c r="M57" s="423"/>
      <c r="N57" s="423"/>
      <c r="O57" s="423"/>
      <c r="P57" s="423"/>
      <c r="Q57" s="423"/>
      <c r="R57" s="423"/>
      <c r="S57" s="423"/>
      <c r="T57" s="423"/>
      <c r="U57" s="423"/>
      <c r="V57" s="423"/>
    </row>
    <row r="58" spans="1:22" x14ac:dyDescent="0.35">
      <c r="A58" s="423"/>
      <c r="B58" s="423"/>
      <c r="C58" s="423"/>
      <c r="D58" s="423"/>
      <c r="E58" s="423"/>
      <c r="F58" s="423"/>
      <c r="G58" s="423"/>
      <c r="H58" s="423"/>
      <c r="I58" s="423"/>
      <c r="J58" s="423"/>
      <c r="K58" s="423"/>
      <c r="L58" s="423"/>
      <c r="M58" s="423"/>
      <c r="N58" s="423"/>
      <c r="O58" s="423"/>
      <c r="P58" s="423"/>
      <c r="Q58" s="423"/>
      <c r="R58" s="423"/>
      <c r="S58" s="423"/>
      <c r="T58" s="423"/>
      <c r="U58" s="423"/>
      <c r="V58" s="423"/>
    </row>
    <row r="59" spans="1:22" x14ac:dyDescent="0.35">
      <c r="A59" s="423"/>
      <c r="B59" s="423"/>
      <c r="C59" s="423"/>
      <c r="D59" s="423"/>
      <c r="E59" s="423"/>
      <c r="F59" s="423"/>
      <c r="G59" s="423"/>
      <c r="H59" s="423"/>
      <c r="I59" s="423"/>
      <c r="J59" s="423"/>
      <c r="K59" s="423"/>
      <c r="L59" s="423"/>
      <c r="M59" s="423"/>
      <c r="N59" s="423"/>
      <c r="O59" s="423"/>
      <c r="P59" s="423"/>
      <c r="Q59" s="423"/>
      <c r="R59" s="423"/>
      <c r="S59" s="423"/>
      <c r="T59" s="423"/>
      <c r="U59" s="423"/>
      <c r="V59" s="423"/>
    </row>
    <row r="60" spans="1:22" x14ac:dyDescent="0.35">
      <c r="A60" s="423"/>
      <c r="B60" s="423"/>
      <c r="C60" s="423"/>
      <c r="D60" s="423"/>
      <c r="E60" s="423"/>
      <c r="F60" s="423"/>
      <c r="G60" s="423"/>
      <c r="H60" s="423"/>
      <c r="I60" s="423"/>
      <c r="J60" s="423"/>
      <c r="K60" s="423"/>
      <c r="L60" s="423"/>
      <c r="M60" s="423"/>
      <c r="N60" s="423"/>
      <c r="O60" s="423"/>
      <c r="P60" s="423"/>
      <c r="Q60" s="423"/>
      <c r="R60" s="423"/>
      <c r="S60" s="423"/>
      <c r="T60" s="423"/>
      <c r="U60" s="423"/>
      <c r="V60" s="423"/>
    </row>
    <row r="61" spans="1:22" x14ac:dyDescent="0.35">
      <c r="A61" s="423"/>
      <c r="B61" s="423"/>
      <c r="C61" s="423"/>
      <c r="D61" s="423"/>
      <c r="E61" s="423"/>
      <c r="F61" s="423"/>
      <c r="G61" s="423"/>
      <c r="H61" s="423"/>
      <c r="I61" s="423"/>
      <c r="J61" s="423"/>
      <c r="K61" s="423"/>
      <c r="L61" s="423"/>
      <c r="M61" s="423"/>
      <c r="N61" s="423"/>
      <c r="O61" s="423"/>
      <c r="P61" s="423"/>
      <c r="Q61" s="423"/>
      <c r="R61" s="423"/>
      <c r="S61" s="423"/>
      <c r="T61" s="423"/>
      <c r="U61" s="423"/>
      <c r="V61" s="423"/>
    </row>
    <row r="62" spans="1:22" x14ac:dyDescent="0.35">
      <c r="A62" s="423"/>
      <c r="B62" s="423"/>
      <c r="C62" s="423"/>
      <c r="D62" s="423"/>
      <c r="E62" s="423"/>
      <c r="F62" s="423"/>
      <c r="G62" s="423"/>
      <c r="H62" s="423"/>
      <c r="I62" s="423"/>
      <c r="J62" s="423"/>
      <c r="K62" s="423"/>
      <c r="L62" s="423"/>
      <c r="M62" s="423"/>
      <c r="N62" s="423"/>
      <c r="O62" s="423"/>
      <c r="P62" s="423"/>
      <c r="Q62" s="423"/>
      <c r="R62" s="423"/>
      <c r="S62" s="423"/>
      <c r="T62" s="423"/>
      <c r="U62" s="423"/>
      <c r="V62" s="423"/>
    </row>
    <row r="63" spans="1:22" x14ac:dyDescent="0.35">
      <c r="A63" s="423"/>
      <c r="B63" s="423"/>
      <c r="C63" s="423"/>
      <c r="D63" s="423"/>
      <c r="E63" s="423"/>
      <c r="F63" s="423"/>
      <c r="G63" s="423"/>
      <c r="H63" s="423"/>
      <c r="I63" s="423"/>
      <c r="J63" s="423"/>
      <c r="K63" s="423"/>
      <c r="L63" s="423"/>
      <c r="M63" s="423"/>
      <c r="N63" s="423"/>
      <c r="O63" s="423"/>
      <c r="P63" s="423"/>
      <c r="Q63" s="423"/>
      <c r="R63" s="423"/>
      <c r="S63" s="423"/>
      <c r="T63" s="423"/>
      <c r="U63" s="423"/>
      <c r="V63" s="423"/>
    </row>
  </sheetData>
  <sheetProtection sheet="1" objects="1" scenarios="1"/>
  <mergeCells count="21">
    <mergeCell ref="I5:L5"/>
    <mergeCell ref="J6:L6"/>
    <mergeCell ref="D7:H7"/>
    <mergeCell ref="B4:F4"/>
    <mergeCell ref="B2:F3"/>
    <mergeCell ref="D28:E37"/>
    <mergeCell ref="C16:E27"/>
    <mergeCell ref="J13:L13"/>
    <mergeCell ref="D10:H11"/>
    <mergeCell ref="I2:I3"/>
    <mergeCell ref="J2:J3"/>
    <mergeCell ref="J10:L10"/>
    <mergeCell ref="D12:H12"/>
    <mergeCell ref="J11:L11"/>
    <mergeCell ref="J12:L12"/>
    <mergeCell ref="J7:L7"/>
    <mergeCell ref="D8:H8"/>
    <mergeCell ref="J8:L8"/>
    <mergeCell ref="D9:H9"/>
    <mergeCell ref="J9:L9"/>
    <mergeCell ref="H2:H3"/>
  </mergeCells>
  <dataValidations count="6">
    <dataValidation allowBlank="1" showInputMessage="1" showErrorMessage="1" promptTitle="Other Material Types not listed" prompt="Type name of other material type(s) here, as needed." sqref="F28:F37" xr:uid="{DA167090-BD2B-4F8E-87E3-BC8DADD6BA6C}"/>
    <dataValidation allowBlank="1" showInputMessage="1" showErrorMessage="1" promptTitle="Add Other Type Name" prompt="If Type Name is not already listed, add Other Type Name(s) here." sqref="I10:I13" xr:uid="{61781419-5634-4F96-AE9E-AF7B69FA1A7A}"/>
    <dataValidation allowBlank="1" showInputMessage="1" showErrorMessage="1" promptTitle="Add Other Type Description" prompt="Add other Type Description here." sqref="J10:J13" xr:uid="{C3DAABAE-CB59-4A16-A684-8277DB90896F}"/>
    <dataValidation allowBlank="1" sqref="J9:L9 H2:H3" xr:uid="{2068B3A9-81DC-45AD-9EE6-3B703DAB0ED3}"/>
    <dataValidation allowBlank="1" promptTitle="Other Material Types not listed" prompt="Type name of other material type(s) here, as needed." sqref="F38:G40" xr:uid="{6BE21DEA-0BE8-410F-907A-ACC257CC0831}"/>
    <dataValidation type="whole" allowBlank="1" showInputMessage="1" showErrorMessage="1" errorTitle="Whole Numbers Only" error="Input whole numbers only, rounded to nearest ton." promptTitle="Input Tons" prompt="Round to nearest ton" sqref="G16:G37" xr:uid="{320A95CF-62EF-4F13-9D8A-A5C2D8E692C4}">
      <formula1>1</formula1>
      <formula2>1000000</formula2>
    </dataValidation>
  </dataValidations>
  <hyperlinks>
    <hyperlink ref="H2" location="INTRODUCTION!C3" display="Click for Table of Contents" xr:uid="{2C4D08F6-0B8F-4680-91EC-AF86138D86ED}"/>
    <hyperlink ref="F39" location="'C.4. C&amp;D Materials Disposed'!C3" display="Click to Return to Top" xr:uid="{5A946DA2-88C3-42E0-ACBC-355FF9DC5878}"/>
    <hyperlink ref="I2:I3" location="'C.3. C&amp;D Materials Transferred'!D4" display="Previous Sheet" xr:uid="{3A613162-1014-4AF3-821E-0C1414044256}"/>
    <hyperlink ref="J2:J3" location="'C.5. C&amp;D Mass Balance'!D4" display="Next Sheet" xr:uid="{1553A931-6CA9-4E47-BDAA-3C73B9E77D2E}"/>
    <hyperlink ref="H2:H3" location="'INTRO and TABLE OF CONTENTS'!D15" display="Click for Table of Contents" xr:uid="{8A5ADE9B-E2D9-48F8-AE87-CAD002963F95}"/>
  </hyperlink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DD6D915-C0B7-4597-8B8D-8917BF07F147}">
          <x14:formula1>
            <xm:f>'Validation Lists'!$N$5:$N$7</xm:f>
          </x14:formula1>
          <xm:sqref>H40</xm:sqref>
        </x14:dataValidation>
        <x14:dataValidation type="list" allowBlank="1" showInputMessage="1" showErrorMessage="1" promptTitle="Disposal Type" prompt="Select from list" xr:uid="{C10421F1-089F-4504-AA61-E3DBB525C615}">
          <x14:formula1>
            <xm:f>'Validation Lists'!$U$5:$U$7</xm:f>
          </x14:formula1>
          <xm:sqref>H16:H27</xm:sqref>
        </x14:dataValidation>
        <x14:dataValidation type="list" allowBlank="1" showInputMessage="1" showErrorMessage="1" promptTitle="Material Type" prompt="Select from list" xr:uid="{70463C0A-5696-4770-B7BC-EE230977C92A}">
          <x14:formula1>
            <xm:f>'Validation Lists'!$K$6:$K$7</xm:f>
          </x14:formula1>
          <xm:sqref>F16:F27</xm:sqref>
        </x14:dataValidation>
        <x14:dataValidation type="list" allowBlank="1" showInputMessage="1" showErrorMessage="1" xr:uid="{EC9F5CD0-D8FE-48C7-8271-2DAFF3981C94}">
          <x14:formula1>
            <xm:f>'Validation Lists'!$G$5:$G$54</xm:f>
          </x14:formula1>
          <xm:sqref>K16:K37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4B26-3C3B-4DB2-9D89-02959FC9794A}">
  <sheetPr>
    <tabColor theme="0" tint="-0.14999847407452621"/>
  </sheetPr>
  <dimension ref="A1:S44"/>
  <sheetViews>
    <sheetView workbookViewId="0">
      <selection activeCell="H7" sqref="H7"/>
    </sheetView>
  </sheetViews>
  <sheetFormatPr defaultRowHeight="14.5" x14ac:dyDescent="0.35"/>
  <cols>
    <col min="1" max="1" width="6.7265625" customWidth="1"/>
    <col min="2" max="2" width="1.81640625" customWidth="1"/>
    <col min="3" max="3" width="8.453125" customWidth="1"/>
    <col min="4" max="4" width="95.453125" customWidth="1"/>
    <col min="5" max="5" width="16.81640625" customWidth="1"/>
    <col min="6" max="6" width="3.453125" customWidth="1"/>
    <col min="7" max="7" width="3" customWidth="1"/>
    <col min="8" max="8" width="35.1796875" customWidth="1"/>
    <col min="9" max="9" width="3.453125" customWidth="1"/>
    <col min="11" max="15" width="26.54296875" customWidth="1"/>
  </cols>
  <sheetData>
    <row r="1" spans="1:19" ht="9" customHeight="1" thickBot="1" x14ac:dyDescent="0.4">
      <c r="A1" s="621"/>
      <c r="B1" s="621"/>
      <c r="C1" s="621"/>
      <c r="D1" s="621"/>
      <c r="E1" s="621"/>
      <c r="F1" s="621"/>
      <c r="G1" s="622"/>
      <c r="H1" s="622"/>
      <c r="I1" s="622"/>
      <c r="J1" s="621"/>
      <c r="K1" s="621"/>
      <c r="L1" s="621"/>
      <c r="M1" s="621"/>
      <c r="N1" s="621"/>
      <c r="O1" s="621"/>
      <c r="P1" s="97"/>
      <c r="Q1" s="97"/>
      <c r="R1" s="97"/>
      <c r="S1" s="97"/>
    </row>
    <row r="2" spans="1:19" ht="3.75" customHeight="1" thickTop="1" x14ac:dyDescent="0.35">
      <c r="A2" s="621"/>
      <c r="B2" s="436"/>
      <c r="C2" s="422"/>
      <c r="D2" s="422"/>
      <c r="E2" s="422"/>
      <c r="F2" s="422"/>
      <c r="G2" s="429"/>
      <c r="H2" s="97"/>
      <c r="I2" s="104"/>
      <c r="J2" s="621"/>
      <c r="K2" s="621"/>
      <c r="L2" s="621"/>
      <c r="M2" s="621"/>
      <c r="N2" s="621"/>
      <c r="O2" s="621"/>
      <c r="P2" s="97"/>
      <c r="Q2" s="97"/>
      <c r="R2" s="97"/>
      <c r="S2" s="97"/>
    </row>
    <row r="3" spans="1:19" ht="21" customHeight="1" thickBot="1" x14ac:dyDescent="0.4">
      <c r="A3" s="621"/>
      <c r="B3" s="1192" t="s">
        <v>226</v>
      </c>
      <c r="C3" s="1193"/>
      <c r="D3" s="1193"/>
      <c r="E3" s="1193"/>
      <c r="F3" s="1194"/>
      <c r="G3" s="429"/>
      <c r="H3" s="97"/>
      <c r="I3" s="104"/>
      <c r="J3" s="621"/>
      <c r="K3" s="621"/>
      <c r="L3" s="621"/>
      <c r="M3" s="621"/>
      <c r="N3" s="621"/>
      <c r="O3" s="621"/>
      <c r="P3" s="97"/>
      <c r="Q3" s="97"/>
      <c r="R3" s="97"/>
      <c r="S3" s="97"/>
    </row>
    <row r="4" spans="1:19" ht="19.5" thickTop="1" thickBot="1" x14ac:dyDescent="0.4">
      <c r="A4" s="621"/>
      <c r="B4" s="1195" t="s">
        <v>227</v>
      </c>
      <c r="C4" s="1196"/>
      <c r="D4" s="1196"/>
      <c r="E4" s="1196"/>
      <c r="F4" s="1197"/>
      <c r="G4" s="429"/>
      <c r="H4" s="127" t="s">
        <v>228</v>
      </c>
      <c r="I4" s="104"/>
      <c r="J4" s="621"/>
      <c r="K4" s="621"/>
      <c r="L4" s="621"/>
      <c r="M4" s="621"/>
      <c r="N4" s="621"/>
      <c r="O4" s="621"/>
      <c r="P4" s="97"/>
      <c r="Q4" s="97"/>
      <c r="R4" s="97"/>
      <c r="S4" s="97"/>
    </row>
    <row r="5" spans="1:19" ht="25.5" customHeight="1" thickTop="1" thickBot="1" x14ac:dyDescent="0.4">
      <c r="A5" s="621"/>
      <c r="B5" s="429"/>
      <c r="C5" s="122"/>
      <c r="D5" s="423"/>
      <c r="E5" s="423"/>
      <c r="F5" s="423"/>
      <c r="G5" s="429"/>
      <c r="H5" s="628" t="s">
        <v>12</v>
      </c>
      <c r="I5" s="104"/>
      <c r="J5" s="621"/>
      <c r="K5" s="621"/>
      <c r="L5" s="621"/>
      <c r="M5" s="621"/>
      <c r="N5" s="621"/>
      <c r="O5" s="621"/>
      <c r="P5" s="97"/>
      <c r="Q5" s="97"/>
      <c r="R5" s="97"/>
      <c r="S5" s="97"/>
    </row>
    <row r="6" spans="1:19" ht="22.5" customHeight="1" thickBot="1" x14ac:dyDescent="0.4">
      <c r="A6" s="621"/>
      <c r="B6" s="429"/>
      <c r="C6" s="97"/>
      <c r="D6" s="490"/>
      <c r="E6" s="490"/>
      <c r="F6" s="30"/>
      <c r="G6" s="125"/>
      <c r="H6" s="337" t="s">
        <v>93</v>
      </c>
      <c r="I6" s="104"/>
      <c r="J6" s="621"/>
      <c r="K6" s="621"/>
      <c r="L6" s="621"/>
      <c r="M6" s="621"/>
      <c r="N6" s="621"/>
      <c r="O6" s="621"/>
      <c r="P6" s="97"/>
      <c r="Q6" s="97"/>
      <c r="R6" s="97"/>
      <c r="S6" s="97"/>
    </row>
    <row r="7" spans="1:19" ht="22.5" customHeight="1" thickBot="1" x14ac:dyDescent="0.4">
      <c r="A7" s="621"/>
      <c r="B7" s="429"/>
      <c r="C7" s="97"/>
      <c r="D7" s="490"/>
      <c r="E7" s="490"/>
      <c r="F7" s="30"/>
      <c r="G7" s="125"/>
      <c r="H7" s="338" t="s">
        <v>58</v>
      </c>
      <c r="I7" s="104"/>
      <c r="J7" s="621"/>
      <c r="K7" s="621"/>
      <c r="L7" s="621"/>
      <c r="M7" s="621"/>
      <c r="N7" s="621"/>
      <c r="O7" s="621"/>
      <c r="P7" s="97"/>
      <c r="Q7" s="97"/>
      <c r="R7" s="97"/>
      <c r="S7" s="97"/>
    </row>
    <row r="8" spans="1:19" ht="22.5" customHeight="1" thickTop="1" thickBot="1" x14ac:dyDescent="0.4">
      <c r="A8" s="621"/>
      <c r="B8" s="429"/>
      <c r="C8" s="97"/>
      <c r="D8" s="491"/>
      <c r="E8" s="491"/>
      <c r="F8" s="423"/>
      <c r="G8" s="429"/>
      <c r="H8" s="130"/>
      <c r="I8" s="104"/>
      <c r="J8" s="621"/>
      <c r="K8" s="621"/>
      <c r="L8" s="621"/>
      <c r="M8" s="621"/>
      <c r="N8" s="621"/>
      <c r="O8" s="621"/>
      <c r="P8" s="97"/>
      <c r="Q8" s="97"/>
      <c r="R8" s="97"/>
      <c r="S8" s="97"/>
    </row>
    <row r="9" spans="1:19" ht="6" customHeight="1" thickTop="1" x14ac:dyDescent="0.35">
      <c r="A9" s="621"/>
      <c r="B9" s="589"/>
      <c r="C9" s="626"/>
      <c r="D9" s="594"/>
      <c r="E9" s="594"/>
      <c r="F9" s="590"/>
      <c r="G9" s="589"/>
      <c r="H9" s="594"/>
      <c r="I9" s="594"/>
      <c r="J9" s="621"/>
      <c r="K9" s="621"/>
      <c r="L9" s="621"/>
      <c r="M9" s="621"/>
      <c r="N9" s="621"/>
      <c r="O9" s="621"/>
      <c r="P9" s="97"/>
      <c r="Q9" s="97"/>
      <c r="R9" s="97"/>
      <c r="S9" s="97"/>
    </row>
    <row r="10" spans="1:19" s="96" customFormat="1" ht="36.75" customHeight="1" x14ac:dyDescent="0.35">
      <c r="A10" s="623"/>
      <c r="B10" s="580"/>
      <c r="C10" s="376" t="s">
        <v>229</v>
      </c>
      <c r="D10" s="492" t="s">
        <v>156</v>
      </c>
      <c r="E10" s="493" t="s">
        <v>230</v>
      </c>
      <c r="F10" s="561"/>
      <c r="G10" s="624"/>
      <c r="H10" s="621"/>
      <c r="I10" s="621"/>
      <c r="J10" s="623"/>
      <c r="K10" s="623"/>
      <c r="L10" s="623"/>
      <c r="M10" s="623"/>
      <c r="N10" s="623"/>
      <c r="O10" s="623"/>
      <c r="P10" s="98"/>
      <c r="Q10" s="98"/>
      <c r="R10" s="98"/>
      <c r="S10" s="98"/>
    </row>
    <row r="11" spans="1:19" s="96" customFormat="1" ht="19.5" customHeight="1" x14ac:dyDescent="0.35">
      <c r="A11" s="623"/>
      <c r="B11" s="580"/>
      <c r="C11" s="379">
        <v>1</v>
      </c>
      <c r="D11" s="380" t="s">
        <v>231</v>
      </c>
      <c r="E11" s="382">
        <f>SUM(Mixed_CD_Materials_Accepted[TOTAL])+SUM(Single_Material_Loads_or_SSM_Accepted[TOTAL])</f>
        <v>0</v>
      </c>
      <c r="F11" s="561"/>
      <c r="G11" s="625"/>
      <c r="H11" s="623"/>
      <c r="I11" s="623"/>
      <c r="J11" s="623"/>
      <c r="K11" s="623"/>
      <c r="L11" s="623"/>
      <c r="M11" s="623"/>
      <c r="N11" s="623"/>
      <c r="O11" s="623"/>
      <c r="P11" s="98"/>
      <c r="Q11" s="98"/>
      <c r="R11" s="98"/>
      <c r="S11" s="98"/>
    </row>
    <row r="12" spans="1:19" s="96" customFormat="1" ht="19.5" customHeight="1" x14ac:dyDescent="0.35">
      <c r="A12" s="623"/>
      <c r="B12" s="580"/>
      <c r="C12" s="379">
        <v>2</v>
      </c>
      <c r="D12" s="380" t="s">
        <v>232</v>
      </c>
      <c r="E12" s="382">
        <f>SUM(Beneficially_Used_Waste_Materials[Tons])+SUM(Recycled_Reused_Materials[Tons])+SUM(Fuel_Specification_Product_Materials[Tons])</f>
        <v>0</v>
      </c>
      <c r="F12" s="561"/>
      <c r="G12" s="625"/>
      <c r="H12" s="623"/>
      <c r="I12" s="623"/>
      <c r="J12" s="623"/>
      <c r="K12" s="623"/>
      <c r="L12" s="623"/>
      <c r="M12" s="623"/>
      <c r="N12" s="623"/>
      <c r="O12" s="623"/>
      <c r="P12" s="98"/>
      <c r="Q12" s="98"/>
      <c r="R12" s="98"/>
      <c r="S12" s="98"/>
    </row>
    <row r="13" spans="1:19" s="96" customFormat="1" ht="19.5" customHeight="1" x14ac:dyDescent="0.35">
      <c r="A13" s="623"/>
      <c r="B13" s="580"/>
      <c r="C13" s="379">
        <v>3</v>
      </c>
      <c r="D13" s="380" t="s">
        <v>233</v>
      </c>
      <c r="E13" s="382">
        <f>SUM(Unprocessed_or_Partially_Processed_CD_Waste[Tons])+SUM(Separated_Recyclable_Materials[Tons])</f>
        <v>0</v>
      </c>
      <c r="F13" s="561"/>
      <c r="G13" s="625"/>
      <c r="H13" s="623"/>
      <c r="I13" s="623"/>
      <c r="J13" s="623"/>
      <c r="K13" s="623"/>
      <c r="L13" s="623"/>
      <c r="M13" s="623"/>
      <c r="N13" s="623"/>
      <c r="O13" s="623"/>
      <c r="P13" s="98"/>
      <c r="Q13" s="98"/>
      <c r="R13" s="98"/>
      <c r="S13" s="98"/>
    </row>
    <row r="14" spans="1:19" s="96" customFormat="1" ht="19.5" customHeight="1" x14ac:dyDescent="0.35">
      <c r="A14" s="623"/>
      <c r="B14" s="580"/>
      <c r="C14" s="379">
        <v>4</v>
      </c>
      <c r="D14" s="380" t="s">
        <v>234</v>
      </c>
      <c r="E14" s="382">
        <f>SUM(CD_Materials_Disposed[Tons])</f>
        <v>0</v>
      </c>
      <c r="F14" s="561"/>
      <c r="G14" s="625"/>
      <c r="H14" s="623"/>
      <c r="I14" s="623"/>
      <c r="J14" s="623"/>
      <c r="K14" s="623"/>
      <c r="L14" s="623"/>
      <c r="M14" s="623"/>
      <c r="N14" s="623"/>
      <c r="O14" s="623"/>
      <c r="P14" s="98"/>
      <c r="Q14" s="98"/>
      <c r="R14" s="98"/>
      <c r="S14" s="98"/>
    </row>
    <row r="15" spans="1:19" s="96" customFormat="1" ht="19.5" customHeight="1" x14ac:dyDescent="0.35">
      <c r="A15" s="623"/>
      <c r="B15" s="580"/>
      <c r="C15" s="379">
        <v>5</v>
      </c>
      <c r="D15" s="380" t="s">
        <v>235</v>
      </c>
      <c r="E15" s="381">
        <f>SUBTOTAL(109,E12:E14)</f>
        <v>0</v>
      </c>
      <c r="F15" s="561"/>
      <c r="G15" s="625"/>
      <c r="H15" s="623"/>
      <c r="I15" s="623"/>
      <c r="J15" s="623"/>
      <c r="K15" s="623"/>
      <c r="L15" s="623"/>
      <c r="M15" s="623"/>
      <c r="N15" s="623"/>
      <c r="O15" s="623"/>
      <c r="P15" s="98"/>
      <c r="Q15" s="98"/>
      <c r="R15" s="98"/>
      <c r="S15" s="98"/>
    </row>
    <row r="16" spans="1:19" s="96" customFormat="1" ht="19.5" customHeight="1" x14ac:dyDescent="0.35">
      <c r="A16" s="623"/>
      <c r="B16" s="580"/>
      <c r="C16" s="379">
        <v>6</v>
      </c>
      <c r="D16" s="380" t="s">
        <v>236</v>
      </c>
      <c r="E16" s="381">
        <f>E15-E11</f>
        <v>0</v>
      </c>
      <c r="F16" s="561"/>
      <c r="G16" s="625"/>
      <c r="H16" s="623"/>
      <c r="I16" s="623"/>
      <c r="J16" s="623"/>
      <c r="K16" s="623"/>
      <c r="L16" s="623"/>
      <c r="M16" s="623"/>
      <c r="N16" s="623"/>
      <c r="O16" s="623"/>
      <c r="P16" s="98"/>
      <c r="Q16" s="98"/>
      <c r="R16" s="98"/>
      <c r="S16" s="98"/>
    </row>
    <row r="17" spans="1:19" s="96" customFormat="1" ht="19.5" customHeight="1" x14ac:dyDescent="0.35">
      <c r="A17" s="623"/>
      <c r="B17" s="580"/>
      <c r="C17" s="383">
        <v>7</v>
      </c>
      <c r="D17" s="384" t="s">
        <v>237</v>
      </c>
      <c r="E17" s="494" t="str">
        <f>IFERROR(E16/E11,"n/a")</f>
        <v>n/a</v>
      </c>
      <c r="F17" s="561"/>
      <c r="G17" s="585"/>
      <c r="H17" s="621"/>
      <c r="I17" s="621"/>
      <c r="J17" s="623"/>
      <c r="K17" s="623"/>
      <c r="L17" s="623"/>
      <c r="M17" s="623"/>
      <c r="N17" s="623"/>
      <c r="O17" s="623"/>
      <c r="P17" s="98"/>
      <c r="Q17" s="98"/>
      <c r="R17" s="98"/>
      <c r="S17" s="98"/>
    </row>
    <row r="18" spans="1:19" ht="22.5" customHeight="1" x14ac:dyDescent="0.35">
      <c r="A18" s="621"/>
      <c r="B18" s="585"/>
      <c r="C18" s="627" t="s">
        <v>238</v>
      </c>
      <c r="D18" s="560"/>
      <c r="E18" s="560"/>
      <c r="F18" s="560"/>
      <c r="G18" s="585"/>
      <c r="H18" s="621"/>
      <c r="I18" s="621"/>
      <c r="J18" s="621"/>
      <c r="K18" s="621"/>
      <c r="L18" s="621"/>
      <c r="M18" s="621"/>
      <c r="N18" s="621"/>
      <c r="O18" s="621"/>
      <c r="P18" s="97"/>
      <c r="Q18" s="97"/>
      <c r="R18" s="97"/>
      <c r="S18" s="97"/>
    </row>
    <row r="19" spans="1:19" ht="18.75" customHeight="1" x14ac:dyDescent="0.35">
      <c r="A19" s="621"/>
      <c r="B19" s="585"/>
      <c r="C19" s="1198"/>
      <c r="D19" s="1199"/>
      <c r="E19" s="1200"/>
      <c r="F19" s="560"/>
      <c r="G19" s="585"/>
      <c r="H19" s="621"/>
      <c r="I19" s="621"/>
      <c r="J19" s="621"/>
      <c r="K19" s="621"/>
      <c r="L19" s="621"/>
      <c r="M19" s="621"/>
      <c r="N19" s="621"/>
      <c r="O19" s="621"/>
      <c r="P19" s="97"/>
      <c r="Q19" s="97"/>
      <c r="R19" s="97"/>
      <c r="S19" s="97"/>
    </row>
    <row r="20" spans="1:19" ht="27" customHeight="1" x14ac:dyDescent="0.35">
      <c r="A20" s="621"/>
      <c r="B20" s="585"/>
      <c r="C20" s="1201"/>
      <c r="D20" s="1202"/>
      <c r="E20" s="1203"/>
      <c r="F20" s="560"/>
      <c r="G20" s="585"/>
      <c r="H20" s="621"/>
      <c r="I20" s="621"/>
      <c r="J20" s="621"/>
      <c r="K20" s="621"/>
      <c r="L20" s="621"/>
      <c r="M20" s="621"/>
      <c r="N20" s="621"/>
      <c r="O20" s="621"/>
      <c r="P20" s="97"/>
      <c r="Q20" s="97"/>
      <c r="R20" s="97"/>
      <c r="S20" s="97"/>
    </row>
    <row r="21" spans="1:19" ht="18.75" customHeight="1" x14ac:dyDescent="0.35">
      <c r="A21" s="621"/>
      <c r="B21" s="585"/>
      <c r="C21" s="1204"/>
      <c r="D21" s="1205"/>
      <c r="E21" s="1206"/>
      <c r="F21" s="560"/>
      <c r="G21" s="585"/>
      <c r="H21" s="621"/>
      <c r="I21" s="621"/>
      <c r="J21" s="621"/>
      <c r="K21" s="621"/>
      <c r="L21" s="621"/>
      <c r="M21" s="621"/>
      <c r="N21" s="621"/>
      <c r="O21" s="621"/>
      <c r="P21" s="97"/>
      <c r="Q21" s="97"/>
      <c r="R21" s="97"/>
      <c r="S21" s="97"/>
    </row>
    <row r="22" spans="1:19" ht="10.5" customHeight="1" thickBot="1" x14ac:dyDescent="0.4">
      <c r="A22" s="621"/>
      <c r="B22" s="574"/>
      <c r="C22" s="575"/>
      <c r="D22" s="575"/>
      <c r="E22" s="575"/>
      <c r="F22" s="575"/>
      <c r="G22" s="585"/>
      <c r="H22" s="621"/>
      <c r="I22" s="621"/>
      <c r="J22" s="621"/>
      <c r="K22" s="621"/>
      <c r="L22" s="621"/>
      <c r="M22" s="621"/>
      <c r="N22" s="621"/>
      <c r="O22" s="621"/>
      <c r="P22" s="97"/>
      <c r="Q22" s="97"/>
      <c r="R22" s="97"/>
      <c r="S22" s="97"/>
    </row>
    <row r="23" spans="1:19" ht="15" thickTop="1" x14ac:dyDescent="0.35">
      <c r="A23" s="621"/>
      <c r="B23" s="621"/>
      <c r="C23" s="621"/>
      <c r="D23" s="621"/>
      <c r="E23" s="621"/>
      <c r="F23" s="621"/>
      <c r="G23" s="621"/>
      <c r="H23" s="621"/>
      <c r="I23" s="621"/>
      <c r="J23" s="621"/>
      <c r="K23" s="621"/>
      <c r="L23" s="621"/>
      <c r="M23" s="621"/>
      <c r="N23" s="621"/>
      <c r="O23" s="621"/>
      <c r="P23" s="97"/>
      <c r="Q23" s="97"/>
      <c r="R23" s="97"/>
      <c r="S23" s="97"/>
    </row>
    <row r="24" spans="1:19" ht="68.25" customHeight="1" x14ac:dyDescent="0.35">
      <c r="A24" s="621"/>
      <c r="B24" s="621"/>
      <c r="C24" s="621"/>
      <c r="D24" s="621"/>
      <c r="E24" s="621"/>
      <c r="F24" s="621"/>
      <c r="G24" s="621"/>
      <c r="H24" s="621"/>
      <c r="I24" s="621"/>
      <c r="J24" s="621"/>
      <c r="K24" s="621"/>
      <c r="L24" s="621"/>
      <c r="M24" s="621"/>
      <c r="N24" s="621"/>
      <c r="O24" s="621"/>
      <c r="P24" s="97"/>
      <c r="Q24" s="97"/>
      <c r="R24" s="97"/>
      <c r="S24" s="97"/>
    </row>
    <row r="25" spans="1:19" ht="68.25" customHeight="1" x14ac:dyDescent="0.35">
      <c r="A25" s="621"/>
      <c r="B25" s="621"/>
      <c r="C25" s="621"/>
      <c r="D25" s="621"/>
      <c r="E25" s="621"/>
      <c r="F25" s="621"/>
      <c r="G25" s="621"/>
      <c r="H25" s="621"/>
      <c r="I25" s="621"/>
      <c r="J25" s="621"/>
      <c r="K25" s="621"/>
      <c r="L25" s="621"/>
      <c r="M25" s="621"/>
      <c r="N25" s="621"/>
      <c r="O25" s="621"/>
      <c r="P25" s="97"/>
      <c r="Q25" s="97"/>
      <c r="R25" s="97"/>
      <c r="S25" s="97"/>
    </row>
    <row r="26" spans="1:19" ht="68.25" customHeight="1" x14ac:dyDescent="0.35">
      <c r="A26" s="621"/>
      <c r="B26" s="621"/>
      <c r="C26" s="621"/>
      <c r="D26" s="621"/>
      <c r="E26" s="621"/>
      <c r="F26" s="621"/>
      <c r="G26" s="621"/>
      <c r="H26" s="621"/>
      <c r="I26" s="621"/>
      <c r="J26" s="621"/>
      <c r="K26" s="621"/>
      <c r="L26" s="621"/>
      <c r="M26" s="621"/>
      <c r="N26" s="621"/>
      <c r="O26" s="621"/>
      <c r="P26" s="97"/>
      <c r="Q26" s="97"/>
      <c r="R26" s="97"/>
      <c r="S26" s="97"/>
    </row>
    <row r="27" spans="1:19" ht="68.25" customHeight="1" x14ac:dyDescent="0.35">
      <c r="A27" s="621"/>
      <c r="B27" s="621"/>
      <c r="C27" s="621"/>
      <c r="D27" s="621"/>
      <c r="E27" s="621"/>
      <c r="F27" s="621"/>
      <c r="G27" s="621"/>
      <c r="H27" s="621"/>
      <c r="I27" s="621"/>
      <c r="J27" s="621"/>
      <c r="K27" s="621"/>
      <c r="L27" s="621"/>
      <c r="M27" s="621"/>
      <c r="N27" s="621"/>
      <c r="O27" s="621"/>
      <c r="P27" s="97"/>
      <c r="Q27" s="97"/>
      <c r="R27" s="97"/>
      <c r="S27" s="97"/>
    </row>
    <row r="28" spans="1:19" ht="68.25" customHeight="1" x14ac:dyDescent="0.35">
      <c r="A28" s="621"/>
      <c r="B28" s="621"/>
      <c r="C28" s="621"/>
      <c r="D28" s="621"/>
      <c r="E28" s="621"/>
      <c r="F28" s="621"/>
      <c r="G28" s="621"/>
      <c r="H28" s="621"/>
      <c r="I28" s="621"/>
      <c r="J28" s="621"/>
      <c r="K28" s="621"/>
      <c r="L28" s="621"/>
      <c r="M28" s="621"/>
      <c r="N28" s="621"/>
      <c r="O28" s="621"/>
      <c r="P28" s="97"/>
      <c r="Q28" s="97"/>
      <c r="R28" s="97"/>
      <c r="S28" s="97"/>
    </row>
    <row r="29" spans="1:19" ht="68.25" customHeight="1" x14ac:dyDescent="0.35">
      <c r="A29" s="621"/>
      <c r="B29" s="621"/>
      <c r="C29" s="621"/>
      <c r="D29" s="621"/>
      <c r="E29" s="621"/>
      <c r="F29" s="621"/>
      <c r="G29" s="621"/>
      <c r="H29" s="621"/>
      <c r="I29" s="621"/>
      <c r="J29" s="621"/>
      <c r="K29" s="621"/>
      <c r="L29" s="621"/>
      <c r="M29" s="621"/>
      <c r="N29" s="621"/>
      <c r="O29" s="621"/>
      <c r="P29" s="97"/>
      <c r="Q29" s="97"/>
      <c r="R29" s="97"/>
      <c r="S29" s="97"/>
    </row>
    <row r="30" spans="1:19" ht="68.25" customHeight="1" x14ac:dyDescent="0.35">
      <c r="A30" s="621"/>
      <c r="B30" s="621"/>
      <c r="C30" s="621"/>
      <c r="D30" s="621"/>
      <c r="E30" s="621"/>
      <c r="F30" s="621"/>
      <c r="G30" s="621"/>
      <c r="H30" s="621"/>
      <c r="I30" s="621"/>
      <c r="J30" s="621"/>
      <c r="K30" s="621"/>
      <c r="L30" s="621"/>
      <c r="M30" s="621"/>
      <c r="N30" s="621"/>
      <c r="O30" s="621"/>
      <c r="P30" s="97"/>
      <c r="Q30" s="97"/>
      <c r="R30" s="97"/>
      <c r="S30" s="97"/>
    </row>
    <row r="31" spans="1:19" ht="68.25" customHeight="1" x14ac:dyDescent="0.35">
      <c r="A31" s="621"/>
      <c r="B31" s="621"/>
      <c r="C31" s="621"/>
      <c r="D31" s="621"/>
      <c r="E31" s="621"/>
      <c r="F31" s="621"/>
      <c r="G31" s="621"/>
      <c r="H31" s="621"/>
      <c r="I31" s="621"/>
      <c r="J31" s="621"/>
      <c r="K31" s="621"/>
      <c r="L31" s="621"/>
      <c r="M31" s="621"/>
      <c r="N31" s="621"/>
      <c r="O31" s="621"/>
      <c r="P31" s="97"/>
      <c r="Q31" s="97"/>
      <c r="R31" s="97"/>
      <c r="S31" s="97"/>
    </row>
    <row r="32" spans="1:19" ht="68.25" customHeight="1" x14ac:dyDescent="0.35">
      <c r="A32" s="621"/>
      <c r="B32" s="621"/>
      <c r="C32" s="621"/>
      <c r="D32" s="621"/>
      <c r="E32" s="621"/>
      <c r="F32" s="621"/>
      <c r="G32" s="621"/>
      <c r="H32" s="621"/>
      <c r="I32" s="621"/>
      <c r="J32" s="621"/>
      <c r="K32" s="621"/>
      <c r="L32" s="621"/>
      <c r="M32" s="621"/>
      <c r="N32" s="621"/>
      <c r="O32" s="621"/>
      <c r="P32" s="97"/>
      <c r="Q32" s="97"/>
      <c r="R32" s="97"/>
      <c r="S32" s="97"/>
    </row>
    <row r="33" spans="1:19" ht="68.25" customHeight="1" x14ac:dyDescent="0.35">
      <c r="A33" s="97"/>
      <c r="B33" s="97"/>
      <c r="C33" s="97"/>
      <c r="D33" s="97"/>
      <c r="E33" s="97"/>
      <c r="F33" s="97"/>
      <c r="G33" s="97"/>
      <c r="H33" s="97"/>
      <c r="I33" s="97"/>
      <c r="J33" s="97"/>
      <c r="K33" s="97"/>
      <c r="L33" s="97"/>
      <c r="M33" s="97"/>
      <c r="N33" s="97"/>
      <c r="O33" s="97"/>
      <c r="P33" s="97"/>
      <c r="Q33" s="97"/>
      <c r="R33" s="97"/>
      <c r="S33" s="97"/>
    </row>
    <row r="34" spans="1:19" ht="68.25" customHeight="1" x14ac:dyDescent="0.35">
      <c r="A34" s="97"/>
      <c r="B34" s="97"/>
      <c r="C34" s="97"/>
      <c r="D34" s="97"/>
      <c r="E34" s="97"/>
      <c r="F34" s="97"/>
      <c r="G34" s="97"/>
      <c r="H34" s="97"/>
      <c r="I34" s="97"/>
      <c r="J34" s="97"/>
      <c r="K34" s="97"/>
      <c r="L34" s="97"/>
      <c r="M34" s="97"/>
      <c r="N34" s="97"/>
      <c r="O34" s="97"/>
      <c r="P34" s="97"/>
      <c r="Q34" s="97"/>
      <c r="R34" s="97"/>
      <c r="S34" s="97"/>
    </row>
    <row r="35" spans="1:19" ht="68.25" customHeight="1" x14ac:dyDescent="0.35">
      <c r="A35" s="97"/>
      <c r="B35" s="97"/>
      <c r="C35" s="97"/>
      <c r="D35" s="97"/>
      <c r="E35" s="97"/>
      <c r="F35" s="97"/>
      <c r="G35" s="97"/>
      <c r="H35" s="97"/>
      <c r="I35" s="97"/>
      <c r="J35" s="97"/>
      <c r="K35" s="97"/>
      <c r="L35" s="97"/>
      <c r="M35" s="97"/>
      <c r="N35" s="97"/>
      <c r="O35" s="97"/>
      <c r="P35" s="97"/>
      <c r="Q35" s="97"/>
      <c r="R35" s="97"/>
      <c r="S35" s="97"/>
    </row>
    <row r="36" spans="1:19" ht="68.25" customHeight="1" x14ac:dyDescent="0.35">
      <c r="A36" s="97"/>
      <c r="B36" s="97"/>
      <c r="C36" s="97"/>
      <c r="D36" s="97"/>
      <c r="E36" s="97"/>
      <c r="F36" s="97"/>
      <c r="G36" s="97"/>
      <c r="H36" s="97"/>
      <c r="I36" s="97"/>
      <c r="J36" s="97"/>
      <c r="K36" s="97"/>
      <c r="L36" s="97"/>
      <c r="M36" s="97"/>
      <c r="N36" s="97"/>
      <c r="O36" s="97"/>
      <c r="P36" s="97"/>
      <c r="Q36" s="97"/>
      <c r="R36" s="97"/>
      <c r="S36" s="97"/>
    </row>
    <row r="37" spans="1:19" ht="68.25" customHeight="1" x14ac:dyDescent="0.35">
      <c r="A37" s="97"/>
      <c r="B37" s="97"/>
      <c r="C37" s="97"/>
      <c r="D37" s="97"/>
      <c r="E37" s="97"/>
      <c r="F37" s="97"/>
      <c r="G37" s="97"/>
      <c r="H37" s="97"/>
      <c r="I37" s="97"/>
      <c r="J37" s="97"/>
      <c r="K37" s="97"/>
      <c r="L37" s="97"/>
      <c r="M37" s="97"/>
      <c r="N37" s="97"/>
      <c r="O37" s="97"/>
      <c r="P37" s="97"/>
      <c r="Q37" s="97"/>
      <c r="R37" s="97"/>
      <c r="S37" s="97"/>
    </row>
    <row r="38" spans="1:19" x14ac:dyDescent="0.35">
      <c r="A38" s="97"/>
      <c r="B38" s="97"/>
      <c r="C38" s="97"/>
      <c r="D38" s="97"/>
      <c r="E38" s="97"/>
      <c r="F38" s="97"/>
      <c r="G38" s="97"/>
      <c r="H38" s="97"/>
      <c r="I38" s="97"/>
      <c r="J38" s="97"/>
      <c r="K38" s="97"/>
      <c r="L38" s="97"/>
      <c r="M38" s="97"/>
      <c r="N38" s="97"/>
      <c r="O38" s="97"/>
      <c r="P38" s="97"/>
      <c r="Q38" s="97"/>
      <c r="R38" s="97"/>
      <c r="S38" s="97"/>
    </row>
    <row r="39" spans="1:19" x14ac:dyDescent="0.35">
      <c r="A39" s="97"/>
      <c r="B39" s="97"/>
      <c r="C39" s="97"/>
      <c r="D39" s="97"/>
      <c r="E39" s="97"/>
      <c r="F39" s="97"/>
      <c r="G39" s="97"/>
      <c r="H39" s="97"/>
      <c r="I39" s="97"/>
      <c r="J39" s="97"/>
      <c r="K39" s="97"/>
      <c r="L39" s="97"/>
      <c r="M39" s="97"/>
      <c r="N39" s="97"/>
      <c r="O39" s="97"/>
      <c r="P39" s="97"/>
      <c r="Q39" s="97"/>
      <c r="R39" s="97"/>
      <c r="S39" s="97"/>
    </row>
    <row r="40" spans="1:19" x14ac:dyDescent="0.35">
      <c r="A40" s="97"/>
      <c r="B40" s="97"/>
      <c r="C40" s="97"/>
      <c r="D40" s="97"/>
      <c r="E40" s="97"/>
      <c r="F40" s="97"/>
      <c r="G40" s="97"/>
      <c r="H40" s="97"/>
      <c r="I40" s="97"/>
      <c r="J40" s="97"/>
      <c r="K40" s="97"/>
      <c r="L40" s="97"/>
      <c r="M40" s="97"/>
      <c r="N40" s="97"/>
      <c r="O40" s="97"/>
      <c r="P40" s="97"/>
      <c r="Q40" s="97"/>
      <c r="R40" s="97"/>
      <c r="S40" s="97"/>
    </row>
    <row r="41" spans="1:19" x14ac:dyDescent="0.35">
      <c r="A41" s="97"/>
      <c r="B41" s="97"/>
      <c r="C41" s="97"/>
      <c r="D41" s="97"/>
      <c r="E41" s="97"/>
      <c r="F41" s="97"/>
      <c r="G41" s="97"/>
      <c r="H41" s="97"/>
      <c r="I41" s="97"/>
      <c r="J41" s="97"/>
      <c r="K41" s="97"/>
      <c r="L41" s="97"/>
      <c r="M41" s="97"/>
      <c r="N41" s="97"/>
      <c r="O41" s="97"/>
      <c r="P41" s="97"/>
      <c r="Q41" s="97"/>
      <c r="R41" s="97"/>
      <c r="S41" s="97"/>
    </row>
    <row r="42" spans="1:19" x14ac:dyDescent="0.35">
      <c r="A42" s="97"/>
      <c r="B42" s="97"/>
      <c r="C42" s="97"/>
      <c r="D42" s="97"/>
      <c r="E42" s="97"/>
      <c r="F42" s="97"/>
      <c r="G42" s="97"/>
      <c r="H42" s="97"/>
      <c r="I42" s="97"/>
      <c r="J42" s="97"/>
      <c r="K42" s="97"/>
      <c r="L42" s="97"/>
      <c r="M42" s="97"/>
      <c r="N42" s="97"/>
      <c r="O42" s="97"/>
      <c r="P42" s="97"/>
      <c r="Q42" s="97"/>
      <c r="R42" s="97"/>
      <c r="S42" s="97"/>
    </row>
    <row r="43" spans="1:19" x14ac:dyDescent="0.35">
      <c r="A43" s="97"/>
      <c r="B43" s="97"/>
      <c r="C43" s="97"/>
      <c r="D43" s="97"/>
      <c r="E43" s="97"/>
      <c r="F43" s="97"/>
      <c r="G43" s="97"/>
      <c r="H43" s="97"/>
      <c r="I43" s="97"/>
      <c r="J43" s="97"/>
      <c r="K43" s="97"/>
      <c r="L43" s="97"/>
      <c r="M43" s="97"/>
      <c r="N43" s="97"/>
      <c r="O43" s="97"/>
      <c r="P43" s="97"/>
      <c r="Q43" s="97"/>
      <c r="R43" s="97"/>
      <c r="S43" s="97"/>
    </row>
    <row r="44" spans="1:19" x14ac:dyDescent="0.35">
      <c r="A44" s="97"/>
      <c r="B44" s="97"/>
      <c r="C44" s="97"/>
      <c r="D44" s="97"/>
      <c r="E44" s="97"/>
      <c r="F44" s="97"/>
      <c r="G44" s="97"/>
      <c r="H44" s="97"/>
      <c r="I44" s="97"/>
      <c r="J44" s="97"/>
      <c r="K44" s="97"/>
      <c r="L44" s="97"/>
      <c r="M44" s="97"/>
      <c r="N44" s="97"/>
      <c r="O44" s="97"/>
      <c r="P44" s="97"/>
      <c r="Q44" s="97"/>
      <c r="R44" s="97"/>
      <c r="S44" s="97"/>
    </row>
  </sheetData>
  <sheetProtection sheet="1" objects="1" scenarios="1"/>
  <mergeCells count="3">
    <mergeCell ref="B3:F3"/>
    <mergeCell ref="B4:F4"/>
    <mergeCell ref="C19:E21"/>
  </mergeCells>
  <dataValidations count="1">
    <dataValidation allowBlank="1" showInputMessage="1" promptTitle="Type Explanation Here" prompt="If mass balance exceeds +/- 1%, type discrepancy explanation here." sqref="C19:E21" xr:uid="{FDE80ECF-014E-4E1D-ABCB-4DC4F62F263B}"/>
  </dataValidations>
  <hyperlinks>
    <hyperlink ref="H6" location="'C.4. C&amp;D Materials Disposed'!D4" display="Previous Sheet" xr:uid="{5E044EB5-5056-438E-9DF3-870FDF306739}"/>
    <hyperlink ref="H7" location="'D.1. MSW Accepted'!D3" display="Next Sheet" xr:uid="{16E1EA2F-4941-48BB-B912-557C8A34F996}"/>
    <hyperlink ref="H5" location="'INTRO and TABLE OF CONTENTS'!D15" display="Table of Contents" xr:uid="{C43816BA-EA32-4707-A56D-2BD8D4E6A6E5}"/>
  </hyperlink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5F7C-05E0-44E2-BB35-2C603898EDCC}">
  <sheetPr>
    <tabColor theme="0" tint="-0.499984740745262"/>
  </sheetPr>
  <dimension ref="A1:AF75"/>
  <sheetViews>
    <sheetView workbookViewId="0">
      <selection activeCell="R2" sqref="R2:T3"/>
    </sheetView>
  </sheetViews>
  <sheetFormatPr defaultColWidth="9.1796875" defaultRowHeight="14.5" x14ac:dyDescent="0.35"/>
  <cols>
    <col min="1" max="2" width="2.1796875" style="3" customWidth="1"/>
    <col min="3" max="3" width="2.54296875" style="3" customWidth="1"/>
    <col min="4" max="4" width="10.54296875" style="3" customWidth="1"/>
    <col min="5" max="5" width="29.81640625" style="3" customWidth="1"/>
    <col min="6" max="12" width="8.1796875" style="3" customWidth="1"/>
    <col min="13" max="13" width="8.81640625" style="3" customWidth="1"/>
    <col min="14" max="16" width="9" style="3" customWidth="1"/>
    <col min="17" max="17" width="21.54296875" style="3" hidden="1" customWidth="1"/>
    <col min="18" max="18" width="9.54296875" style="3" customWidth="1"/>
    <col min="19" max="19" width="6.26953125" style="3" customWidth="1"/>
    <col min="20" max="20" width="2.1796875" style="3" customWidth="1"/>
    <col min="21" max="21" width="9.1796875" style="3"/>
    <col min="22" max="26" width="17.1796875" style="3" customWidth="1"/>
    <col min="27" max="16384" width="9.1796875" style="3"/>
  </cols>
  <sheetData>
    <row r="1" spans="1:32" ht="9.75" customHeight="1" thickBot="1" x14ac:dyDescent="0.4">
      <c r="A1" s="423"/>
      <c r="B1" s="423"/>
      <c r="C1" s="423"/>
      <c r="D1" s="423"/>
      <c r="E1" s="423"/>
      <c r="F1" s="423"/>
      <c r="G1" s="423"/>
      <c r="H1" s="423"/>
      <c r="I1" s="423"/>
      <c r="J1" s="423"/>
      <c r="K1" s="423"/>
      <c r="L1" s="423"/>
      <c r="M1" s="423"/>
      <c r="N1" s="423"/>
      <c r="O1" s="423"/>
      <c r="P1" s="423"/>
      <c r="Q1" s="423"/>
      <c r="R1" s="423"/>
      <c r="S1" s="423"/>
      <c r="T1" s="423"/>
      <c r="U1" s="416"/>
      <c r="V1" s="423"/>
      <c r="W1" s="423"/>
      <c r="X1" s="423"/>
      <c r="Y1" s="423"/>
      <c r="Z1" s="423"/>
      <c r="AA1" s="423"/>
      <c r="AB1" s="423"/>
      <c r="AC1" s="423"/>
      <c r="AD1" s="423"/>
      <c r="AE1" s="423"/>
      <c r="AF1" s="423"/>
    </row>
    <row r="2" spans="1:32" ht="23.25" customHeight="1" thickTop="1" thickBot="1" x14ac:dyDescent="0.4">
      <c r="A2" s="423"/>
      <c r="B2" s="1232" t="s">
        <v>239</v>
      </c>
      <c r="C2" s="1233"/>
      <c r="D2" s="1233"/>
      <c r="E2" s="1233"/>
      <c r="F2" s="1233"/>
      <c r="G2" s="1233"/>
      <c r="H2" s="1233"/>
      <c r="I2" s="1233"/>
      <c r="J2" s="1233"/>
      <c r="K2" s="1234"/>
      <c r="L2" s="1242" t="s">
        <v>92</v>
      </c>
      <c r="M2" s="1243"/>
      <c r="N2" s="1244"/>
      <c r="O2" s="1227" t="s">
        <v>93</v>
      </c>
      <c r="P2" s="1228"/>
      <c r="Q2" s="323"/>
      <c r="R2" s="1226" t="s">
        <v>58</v>
      </c>
      <c r="S2" s="1227"/>
      <c r="T2" s="1228"/>
      <c r="U2" s="126"/>
      <c r="V2" s="423"/>
      <c r="W2" s="423"/>
      <c r="X2" s="423"/>
      <c r="Y2" s="423"/>
      <c r="Z2" s="423"/>
      <c r="AA2" s="423"/>
      <c r="AB2" s="423"/>
      <c r="AC2" s="423"/>
      <c r="AD2" s="423"/>
      <c r="AE2" s="423"/>
      <c r="AF2" s="423"/>
    </row>
    <row r="3" spans="1:32" ht="22.5" customHeight="1" thickBot="1" x14ac:dyDescent="0.4">
      <c r="A3" s="423"/>
      <c r="B3" s="1235" t="s">
        <v>240</v>
      </c>
      <c r="C3" s="1236"/>
      <c r="D3" s="1236"/>
      <c r="E3" s="1236"/>
      <c r="F3" s="1236"/>
      <c r="G3" s="1236"/>
      <c r="H3" s="1236"/>
      <c r="I3" s="1236"/>
      <c r="J3" s="1236"/>
      <c r="K3" s="1237"/>
      <c r="L3" s="1245"/>
      <c r="M3" s="1246"/>
      <c r="N3" s="1247"/>
      <c r="O3" s="1230"/>
      <c r="P3" s="1231"/>
      <c r="Q3" s="324"/>
      <c r="R3" s="1229"/>
      <c r="S3" s="1230"/>
      <c r="T3" s="1231"/>
      <c r="U3" s="126"/>
      <c r="V3" s="423"/>
      <c r="W3" s="423"/>
      <c r="X3" s="423"/>
      <c r="Y3" s="423"/>
      <c r="Z3" s="423"/>
      <c r="AA3" s="423"/>
      <c r="AB3" s="423"/>
      <c r="AC3" s="423"/>
      <c r="AD3" s="423"/>
      <c r="AE3" s="423"/>
      <c r="AF3" s="423"/>
    </row>
    <row r="4" spans="1:32" ht="29.15" customHeight="1" thickTop="1" x14ac:dyDescent="0.35">
      <c r="A4" s="423"/>
      <c r="B4" s="429"/>
      <c r="C4" s="6"/>
      <c r="D4" s="6"/>
      <c r="E4" s="30"/>
      <c r="F4" s="30"/>
      <c r="G4" s="30"/>
      <c r="H4" s="30"/>
      <c r="I4" s="30"/>
      <c r="J4" s="30"/>
      <c r="K4" s="30"/>
      <c r="L4" s="30"/>
      <c r="M4" s="30"/>
      <c r="N4" s="30"/>
      <c r="O4" s="30"/>
      <c r="P4" s="30"/>
      <c r="Q4" s="30"/>
      <c r="R4" s="30"/>
      <c r="S4" s="30"/>
      <c r="T4" s="32"/>
      <c r="U4" s="418"/>
      <c r="V4" s="423"/>
      <c r="W4" s="423"/>
      <c r="X4" s="423"/>
      <c r="Y4" s="423"/>
      <c r="Z4" s="423"/>
      <c r="AA4" s="423"/>
      <c r="AB4" s="423"/>
      <c r="AC4" s="423"/>
      <c r="AD4" s="423"/>
      <c r="AE4" s="423"/>
      <c r="AF4" s="423"/>
    </row>
    <row r="5" spans="1:32" ht="39.75" customHeight="1" x14ac:dyDescent="0.35">
      <c r="A5" s="423"/>
      <c r="B5" s="429"/>
      <c r="C5" s="123"/>
      <c r="D5" s="123"/>
      <c r="E5" s="123"/>
      <c r="F5" s="123"/>
      <c r="G5" s="123"/>
      <c r="H5" s="123"/>
      <c r="I5" s="123"/>
      <c r="J5" s="123"/>
      <c r="K5" s="123"/>
      <c r="L5" s="123"/>
      <c r="M5" s="123"/>
      <c r="N5" s="123"/>
      <c r="O5" s="123"/>
      <c r="P5" s="123"/>
      <c r="Q5" s="123"/>
      <c r="R5" s="123"/>
      <c r="S5" s="123"/>
      <c r="T5" s="32"/>
      <c r="U5" s="418"/>
      <c r="V5" s="423"/>
      <c r="W5" s="423"/>
      <c r="X5" s="423"/>
      <c r="Y5" s="423"/>
      <c r="Z5" s="423"/>
      <c r="AA5" s="423"/>
      <c r="AB5" s="423"/>
      <c r="AC5" s="423"/>
      <c r="AD5" s="423"/>
      <c r="AE5" s="423"/>
      <c r="AF5" s="423"/>
    </row>
    <row r="6" spans="1:32" ht="39.75" customHeight="1" x14ac:dyDescent="0.35">
      <c r="A6" s="423"/>
      <c r="B6" s="429"/>
      <c r="C6" s="33"/>
      <c r="D6" s="33"/>
      <c r="E6" s="423"/>
      <c r="F6" s="423"/>
      <c r="G6" s="423"/>
      <c r="H6" s="423"/>
      <c r="I6" s="423"/>
      <c r="J6" s="423"/>
      <c r="K6" s="423"/>
      <c r="L6" s="423"/>
      <c r="M6" s="423"/>
      <c r="N6" s="423"/>
      <c r="O6" s="423"/>
      <c r="P6" s="423"/>
      <c r="Q6" s="423"/>
      <c r="R6" s="423"/>
      <c r="S6" s="423"/>
      <c r="T6" s="431"/>
      <c r="U6" s="418"/>
      <c r="V6" s="423"/>
      <c r="W6" s="423"/>
      <c r="X6" s="423"/>
      <c r="Y6" s="423"/>
      <c r="Z6" s="423"/>
      <c r="AA6" s="423"/>
      <c r="AB6" s="423"/>
      <c r="AC6" s="423"/>
      <c r="AD6" s="423"/>
      <c r="AE6" s="423"/>
      <c r="AF6" s="423"/>
    </row>
    <row r="7" spans="1:32" ht="18.75" customHeight="1" thickBot="1" x14ac:dyDescent="0.4">
      <c r="A7" s="423"/>
      <c r="B7" s="429"/>
      <c r="C7" s="33"/>
      <c r="D7" s="33"/>
      <c r="E7" s="423"/>
      <c r="F7" s="423"/>
      <c r="G7" s="423"/>
      <c r="H7" s="423"/>
      <c r="I7" s="423"/>
      <c r="J7" s="1248"/>
      <c r="K7" s="1248"/>
      <c r="L7" s="1248"/>
      <c r="M7" s="1248"/>
      <c r="N7" s="423"/>
      <c r="O7" s="423"/>
      <c r="P7" s="423"/>
      <c r="Q7" s="423"/>
      <c r="R7" s="423"/>
      <c r="S7" s="423"/>
      <c r="T7" s="431"/>
      <c r="U7" s="418"/>
      <c r="V7" s="423"/>
      <c r="W7" s="423"/>
      <c r="X7" s="423"/>
      <c r="Y7" s="423"/>
      <c r="Z7" s="423"/>
      <c r="AA7" s="423"/>
      <c r="AB7" s="423"/>
      <c r="AC7" s="423"/>
      <c r="AD7" s="423"/>
      <c r="AE7" s="423"/>
      <c r="AF7" s="423"/>
    </row>
    <row r="8" spans="1:32" ht="18.75" customHeight="1" thickTop="1" thickBot="1" x14ac:dyDescent="0.4">
      <c r="A8" s="423"/>
      <c r="B8" s="429"/>
      <c r="C8" s="33"/>
      <c r="D8" s="33"/>
      <c r="E8" s="423"/>
      <c r="F8" s="423"/>
      <c r="G8" s="423"/>
      <c r="H8" s="423"/>
      <c r="I8" s="316" t="s">
        <v>96</v>
      </c>
      <c r="J8" s="317"/>
      <c r="K8" s="317"/>
      <c r="L8" s="318"/>
      <c r="M8" s="423"/>
      <c r="N8" s="1249" t="s">
        <v>241</v>
      </c>
      <c r="O8" s="1249"/>
      <c r="P8" s="1252">
        <f>SUM(MSW_Materials_Accepted[TOTAL])+SUM(Other_MSW_Materials_Accepted[TOTAL])</f>
        <v>0</v>
      </c>
      <c r="Q8" s="423"/>
      <c r="R8" s="423"/>
      <c r="S8" s="423"/>
      <c r="T8" s="431"/>
      <c r="U8" s="423"/>
      <c r="V8" s="423"/>
      <c r="W8" s="423"/>
      <c r="X8" s="423"/>
      <c r="Y8" s="423"/>
      <c r="Z8" s="423"/>
      <c r="AA8" s="423"/>
      <c r="AB8" s="423"/>
      <c r="AC8" s="423"/>
      <c r="AD8" s="423"/>
      <c r="AE8" s="423"/>
      <c r="AF8" s="423"/>
    </row>
    <row r="9" spans="1:32" ht="18.75" customHeight="1" x14ac:dyDescent="0.35">
      <c r="A9" s="423"/>
      <c r="B9" s="429"/>
      <c r="C9" s="33"/>
      <c r="D9" s="33"/>
      <c r="E9" s="423"/>
      <c r="F9" s="423"/>
      <c r="G9" s="423"/>
      <c r="H9" s="423"/>
      <c r="I9" s="345" t="s">
        <v>242</v>
      </c>
      <c r="J9" s="319"/>
      <c r="K9" s="319"/>
      <c r="L9" s="320"/>
      <c r="M9" s="423"/>
      <c r="N9" s="1250"/>
      <c r="O9" s="1250"/>
      <c r="P9" s="1253"/>
      <c r="Q9" s="423"/>
      <c r="R9" s="423"/>
      <c r="S9" s="423"/>
      <c r="T9" s="431"/>
      <c r="U9" s="423"/>
      <c r="V9" s="423"/>
      <c r="W9" s="423"/>
      <c r="X9" s="423"/>
      <c r="Y9" s="423"/>
      <c r="Z9" s="423"/>
      <c r="AA9" s="423"/>
      <c r="AB9" s="423"/>
      <c r="AC9" s="423"/>
      <c r="AD9" s="423"/>
      <c r="AE9" s="423"/>
      <c r="AF9" s="423"/>
    </row>
    <row r="10" spans="1:32" ht="18.75" customHeight="1" thickBot="1" x14ac:dyDescent="0.4">
      <c r="A10" s="423"/>
      <c r="B10" s="429"/>
      <c r="C10" s="166"/>
      <c r="D10" s="166"/>
      <c r="E10" s="423"/>
      <c r="F10" s="423"/>
      <c r="G10" s="423"/>
      <c r="H10" s="423"/>
      <c r="I10" s="346" t="s">
        <v>243</v>
      </c>
      <c r="J10" s="321"/>
      <c r="K10" s="321"/>
      <c r="L10" s="322"/>
      <c r="M10" s="423"/>
      <c r="N10" s="1251"/>
      <c r="O10" s="1251"/>
      <c r="P10" s="1254"/>
      <c r="Q10" s="423"/>
      <c r="R10" s="423"/>
      <c r="S10" s="423"/>
      <c r="T10" s="431"/>
      <c r="U10" s="423"/>
      <c r="V10" s="423"/>
      <c r="W10" s="423"/>
      <c r="X10" s="423"/>
      <c r="Y10" s="423"/>
      <c r="Z10" s="423"/>
      <c r="AA10" s="423"/>
      <c r="AB10" s="423"/>
      <c r="AC10" s="423"/>
      <c r="AD10" s="423"/>
      <c r="AE10" s="423"/>
      <c r="AF10" s="423"/>
    </row>
    <row r="11" spans="1:32" ht="19.5" customHeight="1" thickTop="1" thickBot="1" x14ac:dyDescent="0.4">
      <c r="A11" s="423"/>
      <c r="B11" s="433"/>
      <c r="C11" s="434"/>
      <c r="D11" s="434"/>
      <c r="E11" s="31"/>
      <c r="F11" s="434"/>
      <c r="G11" s="434"/>
      <c r="H11" s="434"/>
      <c r="I11" s="434"/>
      <c r="J11" s="434"/>
      <c r="K11" s="434"/>
      <c r="L11" s="434"/>
      <c r="M11" s="434"/>
      <c r="N11" s="434"/>
      <c r="O11" s="434"/>
      <c r="P11" s="434"/>
      <c r="Q11" s="434"/>
      <c r="R11" s="434"/>
      <c r="S11" s="434"/>
      <c r="T11" s="439"/>
      <c r="U11" s="423"/>
      <c r="V11" s="423"/>
      <c r="W11" s="423"/>
      <c r="X11" s="423"/>
      <c r="Y11" s="423"/>
      <c r="Z11" s="423"/>
      <c r="AA11" s="423"/>
      <c r="AB11" s="423"/>
      <c r="AC11" s="423"/>
      <c r="AD11" s="423"/>
      <c r="AE11" s="423"/>
      <c r="AF11" s="423"/>
    </row>
    <row r="12" spans="1:32" ht="15.5" thickTop="1" thickBot="1" x14ac:dyDescent="0.4">
      <c r="A12" s="423"/>
      <c r="B12" s="436"/>
      <c r="C12" s="422"/>
      <c r="D12" s="422"/>
      <c r="E12" s="422"/>
      <c r="F12" s="443"/>
      <c r="G12" s="443"/>
      <c r="H12" s="443"/>
      <c r="I12" s="443"/>
      <c r="J12" s="443"/>
      <c r="K12" s="443"/>
      <c r="L12" s="443"/>
      <c r="M12" s="443"/>
      <c r="N12" s="443"/>
      <c r="O12" s="443"/>
      <c r="P12" s="443"/>
      <c r="Q12" s="422"/>
      <c r="R12" s="422"/>
      <c r="S12" s="422"/>
      <c r="T12" s="437"/>
      <c r="U12" s="423"/>
      <c r="V12" s="423"/>
      <c r="W12" s="423"/>
      <c r="X12" s="423"/>
      <c r="Y12" s="423"/>
      <c r="Z12" s="423"/>
      <c r="AA12" s="423"/>
      <c r="AB12" s="423"/>
      <c r="AC12" s="423"/>
      <c r="AD12" s="423"/>
      <c r="AE12" s="423"/>
      <c r="AF12" s="423"/>
    </row>
    <row r="13" spans="1:32" ht="8.25" customHeight="1" thickBot="1" x14ac:dyDescent="0.4">
      <c r="A13" s="423"/>
      <c r="B13" s="429"/>
      <c r="C13" s="423"/>
      <c r="D13" s="423"/>
      <c r="E13" s="1034"/>
      <c r="F13" s="1210"/>
      <c r="G13" s="1211"/>
      <c r="H13" s="1211"/>
      <c r="I13" s="1211"/>
      <c r="J13" s="1211"/>
      <c r="K13" s="1211"/>
      <c r="L13" s="1211"/>
      <c r="M13" s="1211"/>
      <c r="N13" s="1211"/>
      <c r="O13" s="1211"/>
      <c r="P13" s="1212"/>
      <c r="Q13" s="438"/>
      <c r="R13" s="438"/>
      <c r="S13" s="438"/>
      <c r="T13" s="431"/>
      <c r="U13" s="423"/>
      <c r="V13" s="423"/>
      <c r="W13" s="423"/>
      <c r="X13" s="423"/>
      <c r="Y13" s="423"/>
      <c r="Z13" s="423"/>
      <c r="AA13" s="423"/>
      <c r="AB13" s="423"/>
      <c r="AC13" s="423"/>
      <c r="AD13" s="423"/>
      <c r="AE13" s="423"/>
      <c r="AF13" s="423"/>
    </row>
    <row r="14" spans="1:32" ht="42" customHeight="1" thickTop="1" thickBot="1" x14ac:dyDescent="0.4">
      <c r="A14" s="423"/>
      <c r="B14" s="429"/>
      <c r="C14" s="423"/>
      <c r="D14" s="423"/>
      <c r="E14" s="1035"/>
      <c r="F14" s="1213" t="s">
        <v>101</v>
      </c>
      <c r="G14" s="1213"/>
      <c r="H14" s="1213"/>
      <c r="I14" s="1213"/>
      <c r="J14" s="1213"/>
      <c r="K14" s="1213"/>
      <c r="L14" s="1213"/>
      <c r="M14" s="256" t="s">
        <v>102</v>
      </c>
      <c r="N14" s="257" t="s">
        <v>102</v>
      </c>
      <c r="O14" s="257" t="s">
        <v>102</v>
      </c>
      <c r="P14" s="258" t="s">
        <v>102</v>
      </c>
      <c r="Q14" s="7" t="s">
        <v>103</v>
      </c>
      <c r="R14" s="438"/>
      <c r="S14" s="438"/>
      <c r="T14" s="431"/>
      <c r="U14" s="423"/>
      <c r="V14" s="423"/>
      <c r="W14" s="423"/>
      <c r="X14" s="423"/>
      <c r="Y14" s="423"/>
      <c r="Z14" s="423"/>
      <c r="AA14" s="423"/>
      <c r="AB14" s="423"/>
      <c r="AC14" s="423"/>
      <c r="AD14" s="423"/>
      <c r="AE14" s="423"/>
      <c r="AF14" s="423"/>
    </row>
    <row r="15" spans="1:32" ht="17.25" customHeight="1" thickBot="1" x14ac:dyDescent="0.4">
      <c r="A15" s="423"/>
      <c r="B15" s="429"/>
      <c r="C15" s="1238" t="s">
        <v>111</v>
      </c>
      <c r="D15" s="1239"/>
      <c r="E15" s="270" t="s">
        <v>112</v>
      </c>
      <c r="F15" s="266" t="s">
        <v>113</v>
      </c>
      <c r="G15" s="266" t="s">
        <v>114</v>
      </c>
      <c r="H15" s="266" t="s">
        <v>115</v>
      </c>
      <c r="I15" s="266" t="s">
        <v>116</v>
      </c>
      <c r="J15" s="266" t="s">
        <v>117</v>
      </c>
      <c r="K15" s="266" t="s">
        <v>118</v>
      </c>
      <c r="L15" s="267" t="s">
        <v>119</v>
      </c>
      <c r="M15" s="259" t="s">
        <v>120</v>
      </c>
      <c r="N15" s="260" t="s">
        <v>121</v>
      </c>
      <c r="O15" s="260" t="s">
        <v>122</v>
      </c>
      <c r="P15" s="261" t="s">
        <v>123</v>
      </c>
      <c r="Q15" s="268" t="s">
        <v>124</v>
      </c>
      <c r="R15" s="495" t="s">
        <v>125</v>
      </c>
      <c r="S15" s="438"/>
      <c r="T15" s="431"/>
      <c r="U15" s="423"/>
      <c r="V15" s="423"/>
      <c r="W15" s="423"/>
      <c r="X15" s="423"/>
      <c r="Y15" s="423"/>
      <c r="Z15" s="423"/>
      <c r="AA15" s="423"/>
      <c r="AB15" s="423"/>
      <c r="AC15" s="423"/>
      <c r="AD15" s="423"/>
      <c r="AE15" s="423"/>
      <c r="AF15" s="423"/>
    </row>
    <row r="16" spans="1:32" ht="18" customHeight="1" x14ac:dyDescent="0.35">
      <c r="A16" s="423"/>
      <c r="B16" s="429"/>
      <c r="C16" s="1214" t="s">
        <v>244</v>
      </c>
      <c r="D16" s="1215"/>
      <c r="E16" s="477" t="s">
        <v>245</v>
      </c>
      <c r="F16" s="496"/>
      <c r="G16" s="496"/>
      <c r="H16" s="496"/>
      <c r="I16" s="496"/>
      <c r="J16" s="496"/>
      <c r="K16" s="496"/>
      <c r="L16" s="496"/>
      <c r="M16" s="496"/>
      <c r="N16" s="496"/>
      <c r="O16" s="496"/>
      <c r="P16" s="496"/>
      <c r="Q16" s="265" t="s">
        <v>246</v>
      </c>
      <c r="R16" s="497">
        <f>SUM(MSW_Materials_Accepted[[#This Row],[MA]:[other4]])</f>
        <v>0</v>
      </c>
      <c r="S16" s="441"/>
      <c r="T16" s="431"/>
      <c r="U16" s="423"/>
      <c r="V16" s="423"/>
      <c r="W16" s="423"/>
      <c r="X16" s="423"/>
      <c r="Y16" s="423"/>
      <c r="Z16" s="423"/>
      <c r="AA16" s="423"/>
      <c r="AB16" s="423"/>
      <c r="AC16" s="423"/>
      <c r="AD16" s="423"/>
      <c r="AE16" s="423"/>
      <c r="AF16" s="423"/>
    </row>
    <row r="17" spans="1:32" ht="18" customHeight="1" x14ac:dyDescent="0.35">
      <c r="A17" s="423"/>
      <c r="B17" s="429"/>
      <c r="C17" s="1216"/>
      <c r="D17" s="1217"/>
      <c r="E17" s="457" t="s">
        <v>247</v>
      </c>
      <c r="F17" s="498"/>
      <c r="G17" s="498"/>
      <c r="H17" s="498"/>
      <c r="I17" s="498"/>
      <c r="J17" s="498"/>
      <c r="K17" s="498"/>
      <c r="L17" s="498"/>
      <c r="M17" s="498"/>
      <c r="N17" s="498"/>
      <c r="O17" s="498"/>
      <c r="P17" s="498"/>
      <c r="Q17" s="14" t="s">
        <v>246</v>
      </c>
      <c r="R17" s="499">
        <f>SUM(MSW_Materials_Accepted[[#This Row],[MA]:[other4]])</f>
        <v>0</v>
      </c>
      <c r="S17" s="441"/>
      <c r="T17" s="431"/>
      <c r="U17" s="423"/>
      <c r="V17" s="423"/>
      <c r="W17" s="423"/>
      <c r="X17" s="423"/>
      <c r="Y17" s="423"/>
      <c r="Z17" s="423"/>
      <c r="AA17" s="423"/>
      <c r="AB17" s="423"/>
      <c r="AC17" s="423"/>
      <c r="AD17" s="423"/>
      <c r="AE17" s="423"/>
      <c r="AF17" s="423"/>
    </row>
    <row r="18" spans="1:32" ht="18" customHeight="1" x14ac:dyDescent="0.35">
      <c r="A18" s="423"/>
      <c r="B18" s="429"/>
      <c r="C18" s="1216"/>
      <c r="D18" s="1217"/>
      <c r="E18" s="479" t="s">
        <v>248</v>
      </c>
      <c r="F18" s="498"/>
      <c r="G18" s="498"/>
      <c r="H18" s="498"/>
      <c r="I18" s="498"/>
      <c r="J18" s="498"/>
      <c r="K18" s="498"/>
      <c r="L18" s="498"/>
      <c r="M18" s="498"/>
      <c r="N18" s="498"/>
      <c r="O18" s="498"/>
      <c r="P18" s="498"/>
      <c r="Q18" s="14" t="s">
        <v>246</v>
      </c>
      <c r="R18" s="499">
        <f>SUM(MSW_Materials_Accepted[[#This Row],[MA]:[other4]])</f>
        <v>0</v>
      </c>
      <c r="S18" s="441"/>
      <c r="T18" s="431"/>
      <c r="U18" s="423"/>
      <c r="V18" s="423"/>
      <c r="W18" s="423"/>
      <c r="X18" s="423"/>
      <c r="Y18" s="423"/>
      <c r="Z18" s="423"/>
      <c r="AA18" s="423"/>
      <c r="AB18" s="423"/>
      <c r="AC18" s="423"/>
      <c r="AD18" s="423"/>
      <c r="AE18" s="423"/>
      <c r="AF18" s="423"/>
    </row>
    <row r="19" spans="1:32" ht="18" customHeight="1" thickBot="1" x14ac:dyDescent="0.4">
      <c r="A19" s="423"/>
      <c r="B19" s="429"/>
      <c r="C19" s="1216"/>
      <c r="D19" s="1217"/>
      <c r="E19" s="424" t="s">
        <v>249</v>
      </c>
      <c r="F19" s="498"/>
      <c r="G19" s="498"/>
      <c r="H19" s="498"/>
      <c r="I19" s="498"/>
      <c r="J19" s="498"/>
      <c r="K19" s="498"/>
      <c r="L19" s="498"/>
      <c r="M19" s="498"/>
      <c r="N19" s="498"/>
      <c r="O19" s="498"/>
      <c r="P19" s="498"/>
      <c r="Q19" s="14" t="s">
        <v>246</v>
      </c>
      <c r="R19" s="499">
        <f>SUM(MSW_Materials_Accepted[[#This Row],[MA]:[other4]])</f>
        <v>0</v>
      </c>
      <c r="S19" s="441"/>
      <c r="T19" s="431"/>
      <c r="U19" s="423"/>
      <c r="V19" s="423"/>
      <c r="W19" s="423"/>
      <c r="X19" s="423"/>
      <c r="Y19" s="423"/>
      <c r="Z19" s="423"/>
      <c r="AA19" s="423"/>
      <c r="AB19" s="423"/>
      <c r="AC19" s="423"/>
      <c r="AD19" s="423"/>
      <c r="AE19" s="423"/>
      <c r="AF19" s="423"/>
    </row>
    <row r="20" spans="1:32" ht="18" customHeight="1" thickTop="1" x14ac:dyDescent="0.35">
      <c r="A20" s="423"/>
      <c r="B20" s="429"/>
      <c r="C20" s="220"/>
      <c r="D20" s="991" t="s">
        <v>138</v>
      </c>
      <c r="E20" s="223"/>
      <c r="F20" s="500"/>
      <c r="G20" s="498"/>
      <c r="H20" s="498"/>
      <c r="I20" s="498"/>
      <c r="J20" s="498"/>
      <c r="K20" s="498"/>
      <c r="L20" s="498"/>
      <c r="M20" s="498"/>
      <c r="N20" s="498"/>
      <c r="O20" s="498"/>
      <c r="P20" s="498"/>
      <c r="Q20" s="14" t="s">
        <v>246</v>
      </c>
      <c r="R20" s="499">
        <f>SUM(MSW_Materials_Accepted[[#This Row],[MA]:[other4]])</f>
        <v>0</v>
      </c>
      <c r="S20" s="441"/>
      <c r="T20" s="431"/>
      <c r="U20" s="423"/>
      <c r="V20" s="423"/>
      <c r="W20" s="423"/>
      <c r="X20" s="423"/>
      <c r="Y20" s="423"/>
      <c r="Z20" s="423"/>
      <c r="AA20" s="423"/>
      <c r="AB20" s="423"/>
      <c r="AC20" s="423"/>
      <c r="AD20" s="423"/>
      <c r="AE20" s="423"/>
      <c r="AF20" s="423"/>
    </row>
    <row r="21" spans="1:32" ht="18" customHeight="1" x14ac:dyDescent="0.35">
      <c r="A21" s="423"/>
      <c r="B21" s="429"/>
      <c r="C21" s="220"/>
      <c r="D21" s="992"/>
      <c r="E21" s="224"/>
      <c r="F21" s="500"/>
      <c r="G21" s="498"/>
      <c r="H21" s="498"/>
      <c r="I21" s="498"/>
      <c r="J21" s="498"/>
      <c r="K21" s="498"/>
      <c r="L21" s="498"/>
      <c r="M21" s="498"/>
      <c r="N21" s="498"/>
      <c r="O21" s="498"/>
      <c r="P21" s="498"/>
      <c r="Q21" s="14" t="s">
        <v>246</v>
      </c>
      <c r="R21" s="499">
        <f>SUM(MSW_Materials_Accepted[[#This Row],[MA]:[other4]])</f>
        <v>0</v>
      </c>
      <c r="S21" s="441"/>
      <c r="T21" s="431"/>
      <c r="U21" s="423"/>
      <c r="V21" s="423"/>
      <c r="W21" s="423"/>
      <c r="X21" s="423"/>
      <c r="Y21" s="423"/>
      <c r="Z21" s="423"/>
      <c r="AA21" s="423"/>
      <c r="AB21" s="423"/>
      <c r="AC21" s="423"/>
      <c r="AD21" s="423"/>
      <c r="AE21" s="423"/>
      <c r="AF21" s="423"/>
    </row>
    <row r="22" spans="1:32" ht="18" customHeight="1" x14ac:dyDescent="0.35">
      <c r="A22" s="423"/>
      <c r="B22" s="429"/>
      <c r="C22" s="220"/>
      <c r="D22" s="992"/>
      <c r="E22" s="224"/>
      <c r="F22" s="500"/>
      <c r="G22" s="498"/>
      <c r="H22" s="498"/>
      <c r="I22" s="498"/>
      <c r="J22" s="498"/>
      <c r="K22" s="498"/>
      <c r="L22" s="498"/>
      <c r="M22" s="498"/>
      <c r="N22" s="498"/>
      <c r="O22" s="498"/>
      <c r="P22" s="498"/>
      <c r="Q22" s="14" t="s">
        <v>246</v>
      </c>
      <c r="R22" s="499">
        <f>SUM(MSW_Materials_Accepted[[#This Row],[MA]:[other4]])</f>
        <v>0</v>
      </c>
      <c r="S22" s="441"/>
      <c r="T22" s="431"/>
      <c r="U22" s="423"/>
      <c r="V22" s="423"/>
      <c r="W22" s="423"/>
      <c r="X22" s="423"/>
      <c r="Y22" s="423"/>
      <c r="Z22" s="423"/>
      <c r="AA22" s="423"/>
      <c r="AB22" s="423"/>
      <c r="AC22" s="423"/>
      <c r="AD22" s="423"/>
      <c r="AE22" s="423"/>
      <c r="AF22" s="423"/>
    </row>
    <row r="23" spans="1:32" ht="18" customHeight="1" x14ac:dyDescent="0.35">
      <c r="A23" s="423"/>
      <c r="B23" s="429"/>
      <c r="C23" s="220"/>
      <c r="D23" s="992"/>
      <c r="E23" s="224"/>
      <c r="F23" s="500"/>
      <c r="G23" s="498"/>
      <c r="H23" s="498"/>
      <c r="I23" s="498"/>
      <c r="J23" s="498"/>
      <c r="K23" s="498"/>
      <c r="L23" s="498"/>
      <c r="M23" s="498"/>
      <c r="N23" s="498"/>
      <c r="O23" s="498"/>
      <c r="P23" s="498"/>
      <c r="Q23" s="14" t="s">
        <v>246</v>
      </c>
      <c r="R23" s="499">
        <f>SUM(MSW_Materials_Accepted[[#This Row],[MA]:[other4]])</f>
        <v>0</v>
      </c>
      <c r="S23" s="441"/>
      <c r="T23" s="431"/>
      <c r="U23" s="423"/>
      <c r="V23" s="423"/>
      <c r="W23" s="423"/>
      <c r="X23" s="423"/>
      <c r="Y23" s="423"/>
      <c r="Z23" s="423"/>
      <c r="AA23" s="423"/>
      <c r="AB23" s="423"/>
      <c r="AC23" s="423"/>
      <c r="AD23" s="423"/>
      <c r="AE23" s="423"/>
      <c r="AF23" s="423"/>
    </row>
    <row r="24" spans="1:32" ht="18" customHeight="1" x14ac:dyDescent="0.35">
      <c r="A24" s="423"/>
      <c r="B24" s="429"/>
      <c r="C24" s="220"/>
      <c r="D24" s="992"/>
      <c r="E24" s="224"/>
      <c r="F24" s="500"/>
      <c r="G24" s="498"/>
      <c r="H24" s="498"/>
      <c r="I24" s="498"/>
      <c r="J24" s="498"/>
      <c r="K24" s="498"/>
      <c r="L24" s="498"/>
      <c r="M24" s="498"/>
      <c r="N24" s="498"/>
      <c r="O24" s="498"/>
      <c r="P24" s="498"/>
      <c r="Q24" s="14" t="s">
        <v>246</v>
      </c>
      <c r="R24" s="499">
        <f>SUM(MSW_Materials_Accepted[[#This Row],[MA]:[other4]])</f>
        <v>0</v>
      </c>
      <c r="S24" s="441"/>
      <c r="T24" s="431"/>
      <c r="U24" s="423"/>
      <c r="V24" s="423"/>
      <c r="W24" s="423"/>
      <c r="X24" s="423"/>
      <c r="Y24" s="423"/>
      <c r="Z24" s="423"/>
      <c r="AA24" s="423"/>
      <c r="AB24" s="423"/>
      <c r="AC24" s="423"/>
      <c r="AD24" s="423"/>
      <c r="AE24" s="423"/>
      <c r="AF24" s="423"/>
    </row>
    <row r="25" spans="1:32" ht="18" customHeight="1" x14ac:dyDescent="0.35">
      <c r="A25" s="423"/>
      <c r="B25" s="429"/>
      <c r="C25" s="220"/>
      <c r="D25" s="992"/>
      <c r="E25" s="224"/>
      <c r="F25" s="500"/>
      <c r="G25" s="498"/>
      <c r="H25" s="498"/>
      <c r="I25" s="498"/>
      <c r="J25" s="498"/>
      <c r="K25" s="498"/>
      <c r="L25" s="498"/>
      <c r="M25" s="498"/>
      <c r="N25" s="498"/>
      <c r="O25" s="498"/>
      <c r="P25" s="498"/>
      <c r="Q25" s="14" t="s">
        <v>246</v>
      </c>
      <c r="R25" s="499">
        <f>SUM(MSW_Materials_Accepted[[#This Row],[MA]:[other4]])</f>
        <v>0</v>
      </c>
      <c r="S25" s="441"/>
      <c r="T25" s="431"/>
      <c r="U25" s="423"/>
      <c r="V25" s="423"/>
      <c r="W25" s="423"/>
      <c r="X25" s="423"/>
      <c r="Y25" s="423"/>
      <c r="Z25" s="423"/>
      <c r="AA25" s="423"/>
      <c r="AB25" s="423"/>
      <c r="AC25" s="423"/>
      <c r="AD25" s="423"/>
      <c r="AE25" s="423"/>
      <c r="AF25" s="423"/>
    </row>
    <row r="26" spans="1:32" ht="18" customHeight="1" x14ac:dyDescent="0.35">
      <c r="A26" s="423"/>
      <c r="B26" s="429"/>
      <c r="C26" s="220"/>
      <c r="D26" s="992"/>
      <c r="E26" s="224"/>
      <c r="F26" s="500"/>
      <c r="G26" s="498"/>
      <c r="H26" s="498"/>
      <c r="I26" s="498"/>
      <c r="J26" s="498"/>
      <c r="K26" s="498"/>
      <c r="L26" s="498"/>
      <c r="M26" s="498"/>
      <c r="N26" s="498"/>
      <c r="O26" s="498"/>
      <c r="P26" s="498"/>
      <c r="Q26" s="14" t="s">
        <v>246</v>
      </c>
      <c r="R26" s="499">
        <f>SUM(MSW_Materials_Accepted[[#This Row],[MA]:[other4]])</f>
        <v>0</v>
      </c>
      <c r="S26" s="441"/>
      <c r="T26" s="431"/>
      <c r="U26" s="423"/>
      <c r="V26" s="423"/>
      <c r="W26" s="423"/>
      <c r="X26" s="423"/>
      <c r="Y26" s="423"/>
      <c r="Z26" s="423"/>
      <c r="AA26" s="423"/>
      <c r="AB26" s="423"/>
      <c r="AC26" s="423"/>
      <c r="AD26" s="423"/>
      <c r="AE26" s="423"/>
      <c r="AF26" s="423"/>
    </row>
    <row r="27" spans="1:32" ht="18" customHeight="1" x14ac:dyDescent="0.35">
      <c r="A27" s="423"/>
      <c r="B27" s="429"/>
      <c r="C27" s="220"/>
      <c r="D27" s="992"/>
      <c r="E27" s="224"/>
      <c r="F27" s="500"/>
      <c r="G27" s="498"/>
      <c r="H27" s="498"/>
      <c r="I27" s="498"/>
      <c r="J27" s="498"/>
      <c r="K27" s="498"/>
      <c r="L27" s="498"/>
      <c r="M27" s="498"/>
      <c r="N27" s="498"/>
      <c r="O27" s="498"/>
      <c r="P27" s="498"/>
      <c r="Q27" s="14" t="s">
        <v>246</v>
      </c>
      <c r="R27" s="499">
        <f>SUM(MSW_Materials_Accepted[[#This Row],[MA]:[other4]])</f>
        <v>0</v>
      </c>
      <c r="S27" s="441"/>
      <c r="T27" s="431"/>
      <c r="U27" s="423"/>
      <c r="V27" s="423"/>
      <c r="W27" s="423"/>
      <c r="X27" s="423"/>
      <c r="Y27" s="423"/>
      <c r="Z27" s="423"/>
      <c r="AA27" s="423"/>
      <c r="AB27" s="423"/>
      <c r="AC27" s="423"/>
      <c r="AD27" s="423"/>
      <c r="AE27" s="423"/>
      <c r="AF27" s="423"/>
    </row>
    <row r="28" spans="1:32" ht="18" customHeight="1" x14ac:dyDescent="0.35">
      <c r="A28" s="423"/>
      <c r="B28" s="429"/>
      <c r="C28" s="220"/>
      <c r="D28" s="992"/>
      <c r="E28" s="224"/>
      <c r="F28" s="500"/>
      <c r="G28" s="498"/>
      <c r="H28" s="498"/>
      <c r="I28" s="498"/>
      <c r="J28" s="498"/>
      <c r="K28" s="498"/>
      <c r="L28" s="498"/>
      <c r="M28" s="498"/>
      <c r="N28" s="498"/>
      <c r="O28" s="498"/>
      <c r="P28" s="498"/>
      <c r="Q28" s="14" t="s">
        <v>246</v>
      </c>
      <c r="R28" s="499">
        <f>SUM(MSW_Materials_Accepted[[#This Row],[MA]:[other4]])</f>
        <v>0</v>
      </c>
      <c r="S28" s="441"/>
      <c r="T28" s="431"/>
      <c r="U28" s="423"/>
      <c r="V28" s="423"/>
      <c r="W28" s="423"/>
      <c r="X28" s="423"/>
      <c r="Y28" s="423"/>
      <c r="Z28" s="423"/>
      <c r="AA28" s="423"/>
      <c r="AB28" s="423"/>
      <c r="AC28" s="423"/>
      <c r="AD28" s="423"/>
      <c r="AE28" s="423"/>
      <c r="AF28" s="423"/>
    </row>
    <row r="29" spans="1:32" ht="18" customHeight="1" thickBot="1" x14ac:dyDescent="0.4">
      <c r="A29" s="423"/>
      <c r="B29" s="429"/>
      <c r="C29" s="232"/>
      <c r="D29" s="993"/>
      <c r="E29" s="225"/>
      <c r="F29" s="501"/>
      <c r="G29" s="502"/>
      <c r="H29" s="502"/>
      <c r="I29" s="502"/>
      <c r="J29" s="502"/>
      <c r="K29" s="502"/>
      <c r="L29" s="502"/>
      <c r="M29" s="502"/>
      <c r="N29" s="502"/>
      <c r="O29" s="502"/>
      <c r="P29" s="502"/>
      <c r="Q29" s="124" t="s">
        <v>246</v>
      </c>
      <c r="R29" s="503">
        <f>SUM(MSW_Materials_Accepted[[#This Row],[MA]:[other4]])</f>
        <v>0</v>
      </c>
      <c r="S29" s="441"/>
      <c r="T29" s="431"/>
      <c r="U29" s="423"/>
      <c r="V29" s="423"/>
      <c r="W29" s="423"/>
      <c r="X29" s="423"/>
      <c r="Y29" s="423"/>
      <c r="Z29" s="423"/>
      <c r="AA29" s="423"/>
      <c r="AB29" s="423"/>
      <c r="AC29" s="423"/>
      <c r="AD29" s="423"/>
      <c r="AE29" s="423"/>
      <c r="AF29" s="423"/>
    </row>
    <row r="30" spans="1:32" ht="18" customHeight="1" thickTop="1" thickBot="1" x14ac:dyDescent="0.4">
      <c r="A30" s="423"/>
      <c r="B30" s="429"/>
      <c r="C30" s="120"/>
      <c r="D30" s="234"/>
      <c r="E30" s="149"/>
      <c r="F30" s="441"/>
      <c r="G30" s="441"/>
      <c r="H30" s="441"/>
      <c r="I30" s="441"/>
      <c r="J30" s="441"/>
      <c r="K30" s="441"/>
      <c r="L30" s="441"/>
      <c r="M30" s="441"/>
      <c r="N30" s="441"/>
      <c r="O30" s="441"/>
      <c r="P30" s="441"/>
      <c r="Q30" s="144"/>
      <c r="R30" s="441"/>
      <c r="S30" s="441"/>
      <c r="T30" s="431"/>
      <c r="U30" s="423"/>
      <c r="V30" s="423"/>
      <c r="W30" s="423"/>
      <c r="X30" s="423"/>
      <c r="Y30" s="423"/>
      <c r="Z30" s="423"/>
      <c r="AA30" s="423"/>
      <c r="AB30" s="423"/>
      <c r="AC30" s="423"/>
      <c r="AD30" s="423"/>
      <c r="AE30" s="423"/>
      <c r="AF30" s="423"/>
    </row>
    <row r="31" spans="1:32" ht="32.25" customHeight="1" thickTop="1" thickBot="1" x14ac:dyDescent="0.4">
      <c r="A31" s="423"/>
      <c r="B31" s="429"/>
      <c r="C31" s="1207" t="s">
        <v>139</v>
      </c>
      <c r="D31" s="1208"/>
      <c r="E31" s="1209"/>
      <c r="F31" s="141"/>
      <c r="G31" s="441"/>
      <c r="H31" s="441"/>
      <c r="I31" s="441"/>
      <c r="J31" s="441"/>
      <c r="K31" s="441"/>
      <c r="L31" s="441"/>
      <c r="M31" s="1223" t="s">
        <v>250</v>
      </c>
      <c r="N31" s="1224"/>
      <c r="O31" s="1224"/>
      <c r="P31" s="1224"/>
      <c r="Q31" s="1225"/>
      <c r="R31" s="152">
        <f>SUM(MSW_Materials_Accepted[TOTAL])</f>
        <v>0</v>
      </c>
      <c r="S31" s="171"/>
      <c r="T31" s="431"/>
      <c r="U31" s="423"/>
      <c r="V31" s="423"/>
      <c r="W31" s="423"/>
      <c r="X31" s="423"/>
      <c r="Y31" s="423"/>
      <c r="Z31" s="423"/>
      <c r="AA31" s="423"/>
      <c r="AB31" s="423"/>
      <c r="AC31" s="423"/>
      <c r="AD31" s="423"/>
      <c r="AE31" s="423"/>
      <c r="AF31" s="423"/>
    </row>
    <row r="32" spans="1:32" ht="18" customHeight="1" thickTop="1" x14ac:dyDescent="0.35">
      <c r="A32" s="423"/>
      <c r="B32" s="429"/>
      <c r="C32" s="120"/>
      <c r="D32" s="234"/>
      <c r="E32" s="149"/>
      <c r="F32" s="441"/>
      <c r="G32" s="441"/>
      <c r="H32" s="441"/>
      <c r="I32" s="441"/>
      <c r="J32" s="441"/>
      <c r="K32" s="441"/>
      <c r="L32" s="441"/>
      <c r="M32" s="441"/>
      <c r="N32" s="441"/>
      <c r="O32" s="441"/>
      <c r="P32" s="441"/>
      <c r="Q32" s="144"/>
      <c r="R32" s="441"/>
      <c r="S32" s="441"/>
      <c r="T32" s="431"/>
      <c r="U32" s="423"/>
      <c r="V32" s="423"/>
      <c r="W32" s="423"/>
      <c r="X32" s="423"/>
      <c r="Y32" s="423"/>
      <c r="Z32" s="423"/>
      <c r="AA32" s="423"/>
      <c r="AB32" s="423"/>
      <c r="AC32" s="423"/>
      <c r="AD32" s="423"/>
      <c r="AE32" s="423"/>
      <c r="AF32" s="423"/>
    </row>
    <row r="33" spans="1:32" ht="6.75" customHeight="1" thickBot="1" x14ac:dyDescent="0.4">
      <c r="A33" s="423"/>
      <c r="B33" s="504"/>
      <c r="C33" s="252"/>
      <c r="D33" s="252"/>
      <c r="E33" s="505"/>
      <c r="F33" s="253"/>
      <c r="G33" s="253"/>
      <c r="H33" s="253"/>
      <c r="I33" s="253"/>
      <c r="J33" s="253"/>
      <c r="K33" s="253"/>
      <c r="L33" s="253"/>
      <c r="M33" s="253"/>
      <c r="N33" s="253"/>
      <c r="O33" s="253"/>
      <c r="P33" s="253"/>
      <c r="Q33" s="253"/>
      <c r="R33" s="254"/>
      <c r="S33" s="269"/>
      <c r="T33" s="506"/>
      <c r="U33" s="423"/>
      <c r="V33" s="423"/>
      <c r="W33" s="423"/>
      <c r="X33" s="423"/>
      <c r="Y33" s="423"/>
      <c r="Z33" s="423"/>
      <c r="AA33" s="423"/>
      <c r="AB33" s="423"/>
      <c r="AC33" s="423"/>
      <c r="AD33" s="423"/>
      <c r="AE33" s="423"/>
      <c r="AF33" s="423"/>
    </row>
    <row r="34" spans="1:32" ht="18" customHeight="1" thickTop="1" thickBot="1" x14ac:dyDescent="0.4">
      <c r="A34" s="423"/>
      <c r="B34" s="429"/>
      <c r="C34" s="120"/>
      <c r="D34" s="234"/>
      <c r="E34" s="149"/>
      <c r="F34" s="507"/>
      <c r="G34" s="507"/>
      <c r="H34" s="507"/>
      <c r="I34" s="507"/>
      <c r="J34" s="507"/>
      <c r="K34" s="507"/>
      <c r="L34" s="507"/>
      <c r="M34" s="507"/>
      <c r="N34" s="507"/>
      <c r="O34" s="507"/>
      <c r="P34" s="507"/>
      <c r="Q34" s="144"/>
      <c r="R34" s="441"/>
      <c r="S34" s="441"/>
      <c r="T34" s="431"/>
      <c r="U34" s="423"/>
      <c r="V34" s="423"/>
      <c r="W34" s="423"/>
      <c r="X34" s="423"/>
      <c r="Y34" s="423"/>
      <c r="Z34" s="423"/>
      <c r="AA34" s="423"/>
      <c r="AB34" s="423"/>
      <c r="AC34" s="423"/>
      <c r="AD34" s="423"/>
      <c r="AE34" s="423"/>
      <c r="AF34" s="423"/>
    </row>
    <row r="35" spans="1:32" ht="9.75" customHeight="1" thickBot="1" x14ac:dyDescent="0.4">
      <c r="A35" s="423"/>
      <c r="B35" s="429"/>
      <c r="C35" s="120"/>
      <c r="D35" s="234"/>
      <c r="E35" s="1034"/>
      <c r="F35" s="1009"/>
      <c r="G35" s="1009"/>
      <c r="H35" s="1009"/>
      <c r="I35" s="1009"/>
      <c r="J35" s="1009"/>
      <c r="K35" s="1009"/>
      <c r="L35" s="1009"/>
      <c r="M35" s="1009"/>
      <c r="N35" s="1009"/>
      <c r="O35" s="1009"/>
      <c r="P35" s="1009"/>
      <c r="Q35" s="444"/>
      <c r="R35" s="444"/>
      <c r="S35" s="438"/>
      <c r="T35" s="431"/>
      <c r="U35" s="423"/>
      <c r="V35" s="423"/>
      <c r="W35" s="423"/>
      <c r="X35" s="423"/>
      <c r="Y35" s="423"/>
      <c r="Z35" s="423"/>
      <c r="AA35" s="423"/>
      <c r="AB35" s="423"/>
      <c r="AC35" s="423"/>
      <c r="AD35" s="423"/>
      <c r="AE35" s="423"/>
      <c r="AF35" s="423"/>
    </row>
    <row r="36" spans="1:32" ht="42.75" customHeight="1" thickTop="1" thickBot="1" x14ac:dyDescent="0.4">
      <c r="A36" s="423"/>
      <c r="B36" s="429"/>
      <c r="C36" s="120"/>
      <c r="D36" s="234"/>
      <c r="E36" s="1035"/>
      <c r="F36" s="1213" t="s">
        <v>101</v>
      </c>
      <c r="G36" s="1213"/>
      <c r="H36" s="1213"/>
      <c r="I36" s="1213"/>
      <c r="J36" s="1213"/>
      <c r="K36" s="1213"/>
      <c r="L36" s="1213"/>
      <c r="M36" s="256" t="s">
        <v>102</v>
      </c>
      <c r="N36" s="257" t="s">
        <v>102</v>
      </c>
      <c r="O36" s="257" t="s">
        <v>102</v>
      </c>
      <c r="P36" s="258" t="s">
        <v>102</v>
      </c>
      <c r="Q36" s="7" t="s">
        <v>103</v>
      </c>
      <c r="R36" s="438"/>
      <c r="S36" s="438"/>
      <c r="T36" s="431"/>
      <c r="U36" s="423"/>
      <c r="V36" s="423"/>
      <c r="W36" s="423"/>
      <c r="X36" s="423"/>
      <c r="Y36" s="423"/>
      <c r="Z36" s="423"/>
      <c r="AA36" s="423"/>
      <c r="AB36" s="423"/>
      <c r="AC36" s="423"/>
      <c r="AD36" s="423"/>
      <c r="AE36" s="423"/>
      <c r="AF36" s="423"/>
    </row>
    <row r="37" spans="1:32" ht="18" customHeight="1" thickBot="1" x14ac:dyDescent="0.4">
      <c r="A37" s="423"/>
      <c r="B37" s="429"/>
      <c r="C37" s="1240" t="s">
        <v>141</v>
      </c>
      <c r="D37" s="1241"/>
      <c r="E37" s="271" t="s">
        <v>112</v>
      </c>
      <c r="F37" s="25" t="s">
        <v>113</v>
      </c>
      <c r="G37" s="25" t="s">
        <v>114</v>
      </c>
      <c r="H37" s="25" t="s">
        <v>115</v>
      </c>
      <c r="I37" s="25" t="s">
        <v>116</v>
      </c>
      <c r="J37" s="25" t="s">
        <v>117</v>
      </c>
      <c r="K37" s="25" t="s">
        <v>118</v>
      </c>
      <c r="L37" s="255" t="s">
        <v>119</v>
      </c>
      <c r="M37" s="262" t="s">
        <v>120</v>
      </c>
      <c r="N37" s="263" t="s">
        <v>121</v>
      </c>
      <c r="O37" s="263" t="s">
        <v>122</v>
      </c>
      <c r="P37" s="264" t="s">
        <v>123</v>
      </c>
      <c r="Q37" s="13" t="s">
        <v>124</v>
      </c>
      <c r="R37" s="508" t="s">
        <v>125</v>
      </c>
      <c r="S37" s="438"/>
      <c r="T37" s="431"/>
      <c r="U37" s="423"/>
      <c r="V37" s="423"/>
      <c r="W37" s="423"/>
      <c r="X37" s="423"/>
      <c r="Y37" s="423"/>
      <c r="Z37" s="423"/>
      <c r="AA37" s="423"/>
      <c r="AB37" s="423"/>
      <c r="AC37" s="423"/>
      <c r="AD37" s="423"/>
      <c r="AE37" s="423"/>
      <c r="AF37" s="423"/>
    </row>
    <row r="38" spans="1:32" ht="18" customHeight="1" thickTop="1" x14ac:dyDescent="0.35">
      <c r="A38" s="423"/>
      <c r="B38" s="429"/>
      <c r="C38" s="1218" t="s">
        <v>251</v>
      </c>
      <c r="D38" s="1219"/>
      <c r="E38" s="509" t="s">
        <v>252</v>
      </c>
      <c r="F38" s="510"/>
      <c r="G38" s="510"/>
      <c r="H38" s="510"/>
      <c r="I38" s="510"/>
      <c r="J38" s="510"/>
      <c r="K38" s="510"/>
      <c r="L38" s="510"/>
      <c r="M38" s="510"/>
      <c r="N38" s="510"/>
      <c r="O38" s="510"/>
      <c r="P38" s="510"/>
      <c r="Q38" s="150" t="s">
        <v>253</v>
      </c>
      <c r="R38" s="511">
        <f>SUM(Other_MSW_Materials_Accepted[[#This Row],[MA]:[other4]])</f>
        <v>0</v>
      </c>
      <c r="S38" s="441"/>
      <c r="T38" s="431"/>
      <c r="U38" s="423"/>
      <c r="V38" s="423"/>
      <c r="W38" s="423"/>
      <c r="X38" s="423"/>
      <c r="Y38" s="423"/>
      <c r="Z38" s="423"/>
      <c r="AA38" s="423"/>
      <c r="AB38" s="423"/>
      <c r="AC38" s="423"/>
      <c r="AD38" s="423"/>
      <c r="AE38" s="423"/>
      <c r="AF38" s="423"/>
    </row>
    <row r="39" spans="1:32" ht="18" customHeight="1" x14ac:dyDescent="0.35">
      <c r="A39" s="423"/>
      <c r="B39" s="429"/>
      <c r="C39" s="1068"/>
      <c r="D39" s="1069"/>
      <c r="E39" s="479" t="s">
        <v>147</v>
      </c>
      <c r="F39" s="498"/>
      <c r="G39" s="498"/>
      <c r="H39" s="498"/>
      <c r="I39" s="498"/>
      <c r="J39" s="498"/>
      <c r="K39" s="498"/>
      <c r="L39" s="498"/>
      <c r="M39" s="498"/>
      <c r="N39" s="498"/>
      <c r="O39" s="498"/>
      <c r="P39" s="496"/>
      <c r="Q39" s="15" t="s">
        <v>253</v>
      </c>
      <c r="R39" s="499">
        <f>SUM(Other_MSW_Materials_Accepted[[#This Row],[MA]:[other4]])</f>
        <v>0</v>
      </c>
      <c r="S39" s="441"/>
      <c r="T39" s="431"/>
      <c r="U39" s="423"/>
      <c r="V39" s="423"/>
      <c r="W39" s="423"/>
      <c r="X39" s="423"/>
      <c r="Y39" s="423"/>
      <c r="Z39" s="423"/>
      <c r="AA39" s="423"/>
      <c r="AB39" s="423"/>
      <c r="AC39" s="423"/>
      <c r="AD39" s="423"/>
      <c r="AE39" s="423"/>
      <c r="AF39" s="423"/>
    </row>
    <row r="40" spans="1:32" ht="18" customHeight="1" x14ac:dyDescent="0.35">
      <c r="A40" s="423"/>
      <c r="B40" s="429"/>
      <c r="C40" s="1068"/>
      <c r="D40" s="1069"/>
      <c r="E40" s="479" t="s">
        <v>254</v>
      </c>
      <c r="F40" s="498"/>
      <c r="G40" s="498"/>
      <c r="H40" s="498"/>
      <c r="I40" s="498"/>
      <c r="J40" s="498"/>
      <c r="K40" s="498"/>
      <c r="L40" s="498"/>
      <c r="M40" s="498"/>
      <c r="N40" s="498"/>
      <c r="O40" s="498"/>
      <c r="P40" s="496"/>
      <c r="Q40" s="15" t="s">
        <v>253</v>
      </c>
      <c r="R40" s="499">
        <f>SUM(Other_MSW_Materials_Accepted[[#This Row],[MA]:[other4]])</f>
        <v>0</v>
      </c>
      <c r="S40" s="441"/>
      <c r="T40" s="431"/>
      <c r="U40" s="423"/>
      <c r="V40" s="423"/>
      <c r="W40" s="423"/>
      <c r="X40" s="423"/>
      <c r="Y40" s="423"/>
      <c r="Z40" s="423"/>
      <c r="AA40" s="423"/>
      <c r="AB40" s="423"/>
      <c r="AC40" s="423"/>
      <c r="AD40" s="423"/>
      <c r="AE40" s="423"/>
      <c r="AF40" s="423"/>
    </row>
    <row r="41" spans="1:32" ht="18" customHeight="1" x14ac:dyDescent="0.35">
      <c r="A41" s="423"/>
      <c r="B41" s="429"/>
      <c r="C41" s="1068"/>
      <c r="D41" s="1069"/>
      <c r="E41" s="479" t="s">
        <v>146</v>
      </c>
      <c r="F41" s="498"/>
      <c r="G41" s="498"/>
      <c r="H41" s="498"/>
      <c r="I41" s="498"/>
      <c r="J41" s="498"/>
      <c r="K41" s="498"/>
      <c r="L41" s="498"/>
      <c r="M41" s="498"/>
      <c r="N41" s="498"/>
      <c r="O41" s="498"/>
      <c r="P41" s="496"/>
      <c r="Q41" s="15" t="s">
        <v>253</v>
      </c>
      <c r="R41" s="499">
        <f>SUM(Other_MSW_Materials_Accepted[[#This Row],[MA]:[other4]])</f>
        <v>0</v>
      </c>
      <c r="S41" s="441"/>
      <c r="T41" s="431"/>
      <c r="U41" s="423"/>
      <c r="V41" s="423"/>
      <c r="W41" s="423"/>
      <c r="X41" s="423"/>
      <c r="Y41" s="423"/>
      <c r="Z41" s="423"/>
      <c r="AA41" s="423"/>
      <c r="AB41" s="423"/>
      <c r="AC41" s="423"/>
      <c r="AD41" s="423"/>
      <c r="AE41" s="423"/>
      <c r="AF41" s="423"/>
    </row>
    <row r="42" spans="1:32" ht="18" customHeight="1" x14ac:dyDescent="0.35">
      <c r="A42" s="423"/>
      <c r="B42" s="429"/>
      <c r="C42" s="1068"/>
      <c r="D42" s="1069"/>
      <c r="E42" s="479" t="s">
        <v>150</v>
      </c>
      <c r="F42" s="498"/>
      <c r="G42" s="498"/>
      <c r="H42" s="498"/>
      <c r="I42" s="498"/>
      <c r="J42" s="498"/>
      <c r="K42" s="498"/>
      <c r="L42" s="498"/>
      <c r="M42" s="498"/>
      <c r="N42" s="498"/>
      <c r="O42" s="498"/>
      <c r="P42" s="496"/>
      <c r="Q42" s="15" t="s">
        <v>253</v>
      </c>
      <c r="R42" s="499">
        <f>SUM(Other_MSW_Materials_Accepted[[#This Row],[MA]:[other4]])</f>
        <v>0</v>
      </c>
      <c r="S42" s="441"/>
      <c r="T42" s="431"/>
      <c r="U42" s="423"/>
      <c r="V42" s="423"/>
      <c r="W42" s="423"/>
      <c r="X42" s="423"/>
      <c r="Y42" s="423"/>
      <c r="Z42" s="423"/>
      <c r="AA42" s="423"/>
      <c r="AB42" s="423"/>
      <c r="AC42" s="423"/>
      <c r="AD42" s="423"/>
      <c r="AE42" s="423"/>
      <c r="AF42" s="423"/>
    </row>
    <row r="43" spans="1:32" ht="18" customHeight="1" x14ac:dyDescent="0.35">
      <c r="A43" s="423"/>
      <c r="B43" s="429"/>
      <c r="C43" s="1068"/>
      <c r="D43" s="1069"/>
      <c r="E43" s="479" t="s">
        <v>255</v>
      </c>
      <c r="F43" s="498"/>
      <c r="G43" s="498"/>
      <c r="H43" s="498"/>
      <c r="I43" s="498"/>
      <c r="J43" s="498"/>
      <c r="K43" s="498"/>
      <c r="L43" s="498"/>
      <c r="M43" s="498"/>
      <c r="N43" s="498"/>
      <c r="O43" s="498"/>
      <c r="P43" s="496"/>
      <c r="Q43" s="15" t="s">
        <v>253</v>
      </c>
      <c r="R43" s="499">
        <f>SUM(Other_MSW_Materials_Accepted[[#This Row],[MA]:[other4]])</f>
        <v>0</v>
      </c>
      <c r="S43" s="441"/>
      <c r="T43" s="431"/>
      <c r="U43" s="423"/>
      <c r="V43" s="423"/>
      <c r="W43" s="423"/>
      <c r="X43" s="423"/>
      <c r="Y43" s="423"/>
      <c r="Z43" s="423"/>
      <c r="AA43" s="423"/>
      <c r="AB43" s="423"/>
      <c r="AC43" s="423"/>
      <c r="AD43" s="423"/>
      <c r="AE43" s="423"/>
      <c r="AF43" s="423"/>
    </row>
    <row r="44" spans="1:32" ht="18" customHeight="1" x14ac:dyDescent="0.35">
      <c r="A44" s="423"/>
      <c r="B44" s="429"/>
      <c r="C44" s="1068"/>
      <c r="D44" s="1069"/>
      <c r="E44" s="479" t="s">
        <v>256</v>
      </c>
      <c r="F44" s="498"/>
      <c r="G44" s="498"/>
      <c r="H44" s="498"/>
      <c r="I44" s="498"/>
      <c r="J44" s="498"/>
      <c r="K44" s="498"/>
      <c r="L44" s="498"/>
      <c r="M44" s="498"/>
      <c r="N44" s="498"/>
      <c r="O44" s="498"/>
      <c r="P44" s="496"/>
      <c r="Q44" s="15" t="s">
        <v>253</v>
      </c>
      <c r="R44" s="499">
        <f>SUM(Other_MSW_Materials_Accepted[[#This Row],[MA]:[other4]])</f>
        <v>0</v>
      </c>
      <c r="S44" s="441"/>
      <c r="T44" s="431"/>
      <c r="U44" s="423"/>
      <c r="V44" s="423"/>
      <c r="W44" s="423"/>
      <c r="X44" s="423"/>
      <c r="Y44" s="423"/>
      <c r="Z44" s="423"/>
      <c r="AA44" s="423"/>
      <c r="AB44" s="423"/>
      <c r="AC44" s="423"/>
      <c r="AD44" s="423"/>
      <c r="AE44" s="423"/>
      <c r="AF44" s="423"/>
    </row>
    <row r="45" spans="1:32" ht="18" customHeight="1" x14ac:dyDescent="0.35">
      <c r="A45" s="423"/>
      <c r="B45" s="429"/>
      <c r="C45" s="1068"/>
      <c r="D45" s="1069"/>
      <c r="E45" s="479" t="s">
        <v>257</v>
      </c>
      <c r="F45" s="498"/>
      <c r="G45" s="498"/>
      <c r="H45" s="498"/>
      <c r="I45" s="498"/>
      <c r="J45" s="498"/>
      <c r="K45" s="498"/>
      <c r="L45" s="498"/>
      <c r="M45" s="498"/>
      <c r="N45" s="498"/>
      <c r="O45" s="498"/>
      <c r="P45" s="496"/>
      <c r="Q45" s="15" t="s">
        <v>253</v>
      </c>
      <c r="R45" s="499">
        <f>SUM(Other_MSW_Materials_Accepted[[#This Row],[MA]:[other4]])</f>
        <v>0</v>
      </c>
      <c r="S45" s="441"/>
      <c r="T45" s="431"/>
      <c r="U45" s="423"/>
      <c r="V45" s="423"/>
      <c r="W45" s="423"/>
      <c r="X45" s="423"/>
      <c r="Y45" s="423"/>
      <c r="Z45" s="423"/>
      <c r="AA45" s="423"/>
      <c r="AB45" s="423"/>
      <c r="AC45" s="423"/>
      <c r="AD45" s="423"/>
      <c r="AE45" s="423"/>
      <c r="AF45" s="423"/>
    </row>
    <row r="46" spans="1:32" ht="18" customHeight="1" x14ac:dyDescent="0.35">
      <c r="A46" s="423"/>
      <c r="B46" s="429"/>
      <c r="C46" s="1068"/>
      <c r="D46" s="1069"/>
      <c r="E46" s="479" t="s">
        <v>258</v>
      </c>
      <c r="F46" s="498"/>
      <c r="G46" s="498"/>
      <c r="H46" s="498"/>
      <c r="I46" s="498"/>
      <c r="J46" s="498"/>
      <c r="K46" s="498"/>
      <c r="L46" s="498"/>
      <c r="M46" s="498"/>
      <c r="N46" s="498"/>
      <c r="O46" s="498"/>
      <c r="P46" s="496"/>
      <c r="Q46" s="15" t="s">
        <v>253</v>
      </c>
      <c r="R46" s="499">
        <f>SUM(Other_MSW_Materials_Accepted[[#This Row],[MA]:[other4]])</f>
        <v>0</v>
      </c>
      <c r="S46" s="441"/>
      <c r="T46" s="431"/>
      <c r="U46" s="423"/>
      <c r="V46" s="423"/>
      <c r="W46" s="423"/>
      <c r="X46" s="423"/>
      <c r="Y46" s="423"/>
      <c r="Z46" s="423"/>
      <c r="AA46" s="423"/>
      <c r="AB46" s="423"/>
      <c r="AC46" s="423"/>
      <c r="AD46" s="423"/>
      <c r="AE46" s="423"/>
      <c r="AF46" s="423"/>
    </row>
    <row r="47" spans="1:32" ht="18" customHeight="1" x14ac:dyDescent="0.35">
      <c r="A47" s="423"/>
      <c r="B47" s="429"/>
      <c r="C47" s="1068"/>
      <c r="D47" s="1069"/>
      <c r="E47" s="479" t="s">
        <v>259</v>
      </c>
      <c r="F47" s="498"/>
      <c r="G47" s="498"/>
      <c r="H47" s="498"/>
      <c r="I47" s="498"/>
      <c r="J47" s="498"/>
      <c r="K47" s="498"/>
      <c r="L47" s="498"/>
      <c r="M47" s="498"/>
      <c r="N47" s="498"/>
      <c r="O47" s="498"/>
      <c r="P47" s="496"/>
      <c r="Q47" s="15" t="s">
        <v>253</v>
      </c>
      <c r="R47" s="499">
        <f>SUM(Other_MSW_Materials_Accepted[[#This Row],[MA]:[other4]])</f>
        <v>0</v>
      </c>
      <c r="S47" s="441"/>
      <c r="T47" s="431"/>
      <c r="U47" s="423"/>
      <c r="V47" s="423"/>
      <c r="W47" s="423"/>
      <c r="X47" s="423"/>
      <c r="Y47" s="423"/>
      <c r="Z47" s="423"/>
      <c r="AA47" s="423"/>
      <c r="AB47" s="423"/>
      <c r="AC47" s="423"/>
      <c r="AD47" s="423"/>
      <c r="AE47" s="423"/>
      <c r="AF47" s="423"/>
    </row>
    <row r="48" spans="1:32" ht="18" customHeight="1" thickBot="1" x14ac:dyDescent="0.4">
      <c r="A48" s="423"/>
      <c r="B48" s="429"/>
      <c r="C48" s="1068"/>
      <c r="D48" s="1069"/>
      <c r="E48" s="424" t="s">
        <v>260</v>
      </c>
      <c r="F48" s="498"/>
      <c r="G48" s="498"/>
      <c r="H48" s="498"/>
      <c r="I48" s="498"/>
      <c r="J48" s="498"/>
      <c r="K48" s="498"/>
      <c r="L48" s="498"/>
      <c r="M48" s="498"/>
      <c r="N48" s="498"/>
      <c r="O48" s="498"/>
      <c r="P48" s="496"/>
      <c r="Q48" s="15" t="s">
        <v>253</v>
      </c>
      <c r="R48" s="499">
        <f>SUM(Other_MSW_Materials_Accepted[[#This Row],[MA]:[other4]])</f>
        <v>0</v>
      </c>
      <c r="S48" s="441"/>
      <c r="T48" s="431"/>
      <c r="U48" s="423"/>
      <c r="V48" s="423"/>
      <c r="W48" s="423"/>
      <c r="X48" s="423"/>
      <c r="Y48" s="423"/>
      <c r="Z48" s="423"/>
      <c r="AA48" s="423"/>
      <c r="AB48" s="423"/>
      <c r="AC48" s="423"/>
      <c r="AD48" s="423"/>
      <c r="AE48" s="423"/>
      <c r="AF48" s="423"/>
    </row>
    <row r="49" spans="1:32" ht="18" customHeight="1" thickTop="1" x14ac:dyDescent="0.35">
      <c r="A49" s="423"/>
      <c r="B49" s="429"/>
      <c r="C49" s="226"/>
      <c r="D49" s="1220" t="s">
        <v>138</v>
      </c>
      <c r="E49" s="223"/>
      <c r="F49" s="500"/>
      <c r="G49" s="498"/>
      <c r="H49" s="498"/>
      <c r="I49" s="498"/>
      <c r="J49" s="498"/>
      <c r="K49" s="498"/>
      <c r="L49" s="498"/>
      <c r="M49" s="498"/>
      <c r="N49" s="498"/>
      <c r="O49" s="498"/>
      <c r="P49" s="496"/>
      <c r="Q49" s="15" t="s">
        <v>253</v>
      </c>
      <c r="R49" s="499">
        <f>SUM(Other_MSW_Materials_Accepted[[#This Row],[MA]:[other4]])</f>
        <v>0</v>
      </c>
      <c r="S49" s="441"/>
      <c r="T49" s="431"/>
      <c r="U49" s="423"/>
      <c r="V49" s="423"/>
      <c r="W49" s="423"/>
      <c r="X49" s="423"/>
      <c r="Y49" s="423"/>
      <c r="Z49" s="423"/>
      <c r="AA49" s="423"/>
      <c r="AB49" s="423"/>
      <c r="AC49" s="423"/>
      <c r="AD49" s="423"/>
      <c r="AE49" s="423"/>
      <c r="AF49" s="423"/>
    </row>
    <row r="50" spans="1:32" ht="18" customHeight="1" x14ac:dyDescent="0.35">
      <c r="A50" s="423"/>
      <c r="B50" s="429"/>
      <c r="C50" s="226"/>
      <c r="D50" s="1221"/>
      <c r="E50" s="224"/>
      <c r="F50" s="500"/>
      <c r="G50" s="498"/>
      <c r="H50" s="498"/>
      <c r="I50" s="498"/>
      <c r="J50" s="498"/>
      <c r="K50" s="498"/>
      <c r="L50" s="498"/>
      <c r="M50" s="498"/>
      <c r="N50" s="498"/>
      <c r="O50" s="498"/>
      <c r="P50" s="496"/>
      <c r="Q50" s="15" t="s">
        <v>253</v>
      </c>
      <c r="R50" s="499">
        <f>SUM(Other_MSW_Materials_Accepted[[#This Row],[MA]:[other4]])</f>
        <v>0</v>
      </c>
      <c r="S50" s="441"/>
      <c r="T50" s="431"/>
      <c r="U50" s="423"/>
      <c r="V50" s="423"/>
      <c r="W50" s="423"/>
      <c r="X50" s="423"/>
      <c r="Y50" s="423"/>
      <c r="Z50" s="423"/>
      <c r="AA50" s="423"/>
      <c r="AB50" s="423"/>
      <c r="AC50" s="423"/>
      <c r="AD50" s="423"/>
      <c r="AE50" s="423"/>
      <c r="AF50" s="423"/>
    </row>
    <row r="51" spans="1:32" ht="18" customHeight="1" x14ac:dyDescent="0.35">
      <c r="A51" s="423"/>
      <c r="B51" s="429"/>
      <c r="C51" s="226"/>
      <c r="D51" s="1221"/>
      <c r="E51" s="224"/>
      <c r="F51" s="500"/>
      <c r="G51" s="498"/>
      <c r="H51" s="498"/>
      <c r="I51" s="498"/>
      <c r="J51" s="498"/>
      <c r="K51" s="498"/>
      <c r="L51" s="498"/>
      <c r="M51" s="498"/>
      <c r="N51" s="498"/>
      <c r="O51" s="498"/>
      <c r="P51" s="496"/>
      <c r="Q51" s="15" t="s">
        <v>253</v>
      </c>
      <c r="R51" s="499">
        <f>SUM(Other_MSW_Materials_Accepted[[#This Row],[MA]:[other4]])</f>
        <v>0</v>
      </c>
      <c r="S51" s="441"/>
      <c r="T51" s="431"/>
      <c r="U51" s="423"/>
      <c r="V51" s="423"/>
      <c r="W51" s="423"/>
      <c r="X51" s="423"/>
      <c r="Y51" s="423"/>
      <c r="Z51" s="423"/>
      <c r="AA51" s="423"/>
      <c r="AB51" s="423"/>
      <c r="AC51" s="423"/>
      <c r="AD51" s="423"/>
      <c r="AE51" s="423"/>
      <c r="AF51" s="423"/>
    </row>
    <row r="52" spans="1:32" ht="18" customHeight="1" x14ac:dyDescent="0.35">
      <c r="A52" s="423"/>
      <c r="B52" s="429"/>
      <c r="C52" s="226"/>
      <c r="D52" s="1221"/>
      <c r="E52" s="224"/>
      <c r="F52" s="500"/>
      <c r="G52" s="498"/>
      <c r="H52" s="498"/>
      <c r="I52" s="498"/>
      <c r="J52" s="498"/>
      <c r="K52" s="498"/>
      <c r="L52" s="498"/>
      <c r="M52" s="498"/>
      <c r="N52" s="498"/>
      <c r="O52" s="498"/>
      <c r="P52" s="496"/>
      <c r="Q52" s="15" t="s">
        <v>253</v>
      </c>
      <c r="R52" s="499">
        <f>SUM(Other_MSW_Materials_Accepted[[#This Row],[MA]:[other4]])</f>
        <v>0</v>
      </c>
      <c r="S52" s="441"/>
      <c r="T52" s="431"/>
      <c r="U52" s="423"/>
      <c r="V52" s="423"/>
      <c r="W52" s="423"/>
      <c r="X52" s="423"/>
      <c r="Y52" s="423"/>
      <c r="Z52" s="423"/>
      <c r="AA52" s="423"/>
      <c r="AB52" s="423"/>
      <c r="AC52" s="423"/>
      <c r="AD52" s="423"/>
      <c r="AE52" s="423"/>
      <c r="AF52" s="423"/>
    </row>
    <row r="53" spans="1:32" ht="18" customHeight="1" x14ac:dyDescent="0.35">
      <c r="A53" s="423"/>
      <c r="B53" s="429"/>
      <c r="C53" s="226"/>
      <c r="D53" s="1221"/>
      <c r="E53" s="224"/>
      <c r="F53" s="500"/>
      <c r="G53" s="498"/>
      <c r="H53" s="498"/>
      <c r="I53" s="498"/>
      <c r="J53" s="498"/>
      <c r="K53" s="498"/>
      <c r="L53" s="498"/>
      <c r="M53" s="498"/>
      <c r="N53" s="498"/>
      <c r="O53" s="498"/>
      <c r="P53" s="496"/>
      <c r="Q53" s="15" t="s">
        <v>253</v>
      </c>
      <c r="R53" s="499">
        <f>SUM(Other_MSW_Materials_Accepted[[#This Row],[MA]:[other4]])</f>
        <v>0</v>
      </c>
      <c r="S53" s="441"/>
      <c r="T53" s="431"/>
      <c r="U53" s="423"/>
      <c r="V53" s="423"/>
      <c r="W53" s="423"/>
      <c r="X53" s="423"/>
      <c r="Y53" s="423"/>
      <c r="Z53" s="423"/>
      <c r="AA53" s="423"/>
      <c r="AB53" s="423"/>
      <c r="AC53" s="423"/>
      <c r="AD53" s="423"/>
      <c r="AE53" s="423"/>
      <c r="AF53" s="423"/>
    </row>
    <row r="54" spans="1:32" ht="18" customHeight="1" x14ac:dyDescent="0.35">
      <c r="A54" s="423"/>
      <c r="B54" s="429"/>
      <c r="C54" s="226"/>
      <c r="D54" s="1221"/>
      <c r="E54" s="224"/>
      <c r="F54" s="500"/>
      <c r="G54" s="498"/>
      <c r="H54" s="498"/>
      <c r="I54" s="498"/>
      <c r="J54" s="498"/>
      <c r="K54" s="498"/>
      <c r="L54" s="498"/>
      <c r="M54" s="498"/>
      <c r="N54" s="498"/>
      <c r="O54" s="498"/>
      <c r="P54" s="496"/>
      <c r="Q54" s="15" t="s">
        <v>253</v>
      </c>
      <c r="R54" s="499">
        <f>SUM(Other_MSW_Materials_Accepted[[#This Row],[MA]:[other4]])</f>
        <v>0</v>
      </c>
      <c r="S54" s="441"/>
      <c r="T54" s="431"/>
      <c r="U54" s="423"/>
      <c r="V54" s="423"/>
      <c r="W54" s="423"/>
      <c r="X54" s="423"/>
      <c r="Y54" s="423"/>
      <c r="Z54" s="423"/>
      <c r="AA54" s="423"/>
      <c r="AB54" s="423"/>
      <c r="AC54" s="423"/>
      <c r="AD54" s="423"/>
      <c r="AE54" s="423"/>
      <c r="AF54" s="423"/>
    </row>
    <row r="55" spans="1:32" ht="18" customHeight="1" x14ac:dyDescent="0.35">
      <c r="A55" s="423"/>
      <c r="B55" s="429"/>
      <c r="C55" s="226"/>
      <c r="D55" s="1221"/>
      <c r="E55" s="224"/>
      <c r="F55" s="500"/>
      <c r="G55" s="498"/>
      <c r="H55" s="498"/>
      <c r="I55" s="498"/>
      <c r="J55" s="498"/>
      <c r="K55" s="498"/>
      <c r="L55" s="498"/>
      <c r="M55" s="498"/>
      <c r="N55" s="498"/>
      <c r="O55" s="498"/>
      <c r="P55" s="496"/>
      <c r="Q55" s="15" t="s">
        <v>253</v>
      </c>
      <c r="R55" s="499">
        <f>SUM(Other_MSW_Materials_Accepted[[#This Row],[MA]:[other4]])</f>
        <v>0</v>
      </c>
      <c r="S55" s="441"/>
      <c r="T55" s="431"/>
      <c r="U55" s="423"/>
      <c r="V55" s="423"/>
      <c r="W55" s="423"/>
      <c r="X55" s="423"/>
      <c r="Y55" s="423"/>
      <c r="Z55" s="423"/>
      <c r="AA55" s="423"/>
      <c r="AB55" s="423"/>
      <c r="AC55" s="423"/>
      <c r="AD55" s="423"/>
      <c r="AE55" s="423"/>
      <c r="AF55" s="423"/>
    </row>
    <row r="56" spans="1:32" ht="18" customHeight="1" x14ac:dyDescent="0.35">
      <c r="A56" s="423"/>
      <c r="B56" s="429"/>
      <c r="C56" s="226"/>
      <c r="D56" s="1221"/>
      <c r="E56" s="224"/>
      <c r="F56" s="500"/>
      <c r="G56" s="498"/>
      <c r="H56" s="498"/>
      <c r="I56" s="498"/>
      <c r="J56" s="498"/>
      <c r="K56" s="498"/>
      <c r="L56" s="498"/>
      <c r="M56" s="498"/>
      <c r="N56" s="498"/>
      <c r="O56" s="498"/>
      <c r="P56" s="496"/>
      <c r="Q56" s="15" t="s">
        <v>253</v>
      </c>
      <c r="R56" s="499">
        <f>SUM(Other_MSW_Materials_Accepted[[#This Row],[MA]:[other4]])</f>
        <v>0</v>
      </c>
      <c r="S56" s="441"/>
      <c r="T56" s="431"/>
      <c r="U56" s="423"/>
      <c r="V56" s="423"/>
      <c r="W56" s="423"/>
      <c r="X56" s="423"/>
      <c r="Y56" s="423"/>
      <c r="Z56" s="423"/>
      <c r="AA56" s="423"/>
      <c r="AB56" s="423"/>
      <c r="AC56" s="423"/>
      <c r="AD56" s="423"/>
      <c r="AE56" s="423"/>
      <c r="AF56" s="423"/>
    </row>
    <row r="57" spans="1:32" ht="18" customHeight="1" x14ac:dyDescent="0.35">
      <c r="A57" s="423"/>
      <c r="B57" s="429"/>
      <c r="C57" s="226"/>
      <c r="D57" s="1221"/>
      <c r="E57" s="224"/>
      <c r="F57" s="500"/>
      <c r="G57" s="498"/>
      <c r="H57" s="498"/>
      <c r="I57" s="498"/>
      <c r="J57" s="498"/>
      <c r="K57" s="498"/>
      <c r="L57" s="498"/>
      <c r="M57" s="498"/>
      <c r="N57" s="498"/>
      <c r="O57" s="498"/>
      <c r="P57" s="496"/>
      <c r="Q57" s="15" t="s">
        <v>253</v>
      </c>
      <c r="R57" s="499">
        <f>SUM(Other_MSW_Materials_Accepted[[#This Row],[MA]:[other4]])</f>
        <v>0</v>
      </c>
      <c r="S57" s="441"/>
      <c r="T57" s="431"/>
      <c r="U57" s="423"/>
      <c r="V57" s="423"/>
      <c r="W57" s="423"/>
      <c r="X57" s="423"/>
      <c r="Y57" s="423"/>
      <c r="Z57" s="423"/>
      <c r="AA57" s="423"/>
      <c r="AB57" s="423"/>
      <c r="AC57" s="423"/>
      <c r="AD57" s="423"/>
      <c r="AE57" s="423"/>
      <c r="AF57" s="423"/>
    </row>
    <row r="58" spans="1:32" ht="18" customHeight="1" thickBot="1" x14ac:dyDescent="0.4">
      <c r="A58" s="423"/>
      <c r="B58" s="429"/>
      <c r="C58" s="251"/>
      <c r="D58" s="1222"/>
      <c r="E58" s="225"/>
      <c r="F58" s="512"/>
      <c r="G58" s="513"/>
      <c r="H58" s="513"/>
      <c r="I58" s="513"/>
      <c r="J58" s="513"/>
      <c r="K58" s="513"/>
      <c r="L58" s="513"/>
      <c r="M58" s="513"/>
      <c r="N58" s="513"/>
      <c r="O58" s="513"/>
      <c r="P58" s="514"/>
      <c r="Q58" s="151" t="s">
        <v>253</v>
      </c>
      <c r="R58" s="515">
        <f>SUM(Other_MSW_Materials_Accepted[[#This Row],[MA]:[other4]])</f>
        <v>0</v>
      </c>
      <c r="S58" s="441"/>
      <c r="T58" s="431"/>
      <c r="U58" s="423"/>
      <c r="V58" s="423"/>
      <c r="W58" s="423"/>
      <c r="X58" s="423"/>
      <c r="Y58" s="423"/>
      <c r="Z58" s="423"/>
      <c r="AA58" s="423"/>
      <c r="AB58" s="423"/>
      <c r="AC58" s="423"/>
      <c r="AD58" s="423"/>
      <c r="AE58" s="423"/>
      <c r="AF58" s="423"/>
    </row>
    <row r="59" spans="1:32" ht="12.75" customHeight="1" thickBot="1" x14ac:dyDescent="0.4">
      <c r="A59" s="423"/>
      <c r="B59" s="429"/>
      <c r="C59" s="36"/>
      <c r="D59" s="36"/>
      <c r="E59" s="149"/>
      <c r="F59" s="441"/>
      <c r="G59" s="441"/>
      <c r="H59" s="441"/>
      <c r="I59" s="441"/>
      <c r="J59" s="441"/>
      <c r="K59" s="441"/>
      <c r="L59" s="441"/>
      <c r="M59" s="441"/>
      <c r="N59" s="441"/>
      <c r="O59" s="441"/>
      <c r="P59" s="441"/>
      <c r="Q59" s="144"/>
      <c r="R59" s="441"/>
      <c r="S59" s="441"/>
      <c r="T59" s="431"/>
      <c r="U59" s="423"/>
      <c r="V59" s="423"/>
      <c r="W59" s="423"/>
      <c r="X59" s="423"/>
      <c r="Y59" s="423"/>
      <c r="Z59" s="423"/>
      <c r="AA59" s="423"/>
      <c r="AB59" s="423"/>
      <c r="AC59" s="423"/>
      <c r="AD59" s="423"/>
      <c r="AE59" s="423"/>
      <c r="AF59" s="423"/>
    </row>
    <row r="60" spans="1:32" ht="32.25" customHeight="1" thickTop="1" thickBot="1" x14ac:dyDescent="0.4">
      <c r="A60" s="423"/>
      <c r="B60" s="429"/>
      <c r="C60" s="1207" t="s">
        <v>139</v>
      </c>
      <c r="D60" s="1208"/>
      <c r="E60" s="1209"/>
      <c r="F60" s="141"/>
      <c r="G60" s="441"/>
      <c r="H60" s="441"/>
      <c r="I60" s="441"/>
      <c r="J60" s="441"/>
      <c r="K60" s="441"/>
      <c r="L60" s="441"/>
      <c r="M60" s="1223" t="s">
        <v>261</v>
      </c>
      <c r="N60" s="1224"/>
      <c r="O60" s="1224"/>
      <c r="P60" s="1224"/>
      <c r="Q60" s="1225"/>
      <c r="R60" s="152">
        <f>SUM(Other_MSW_Materials_Accepted[TOTAL])</f>
        <v>0</v>
      </c>
      <c r="S60" s="171"/>
      <c r="T60" s="431"/>
      <c r="U60" s="423"/>
      <c r="V60" s="423"/>
      <c r="W60" s="423"/>
      <c r="X60" s="423"/>
      <c r="Y60" s="423"/>
      <c r="Z60" s="423"/>
      <c r="AA60" s="423"/>
      <c r="AB60" s="423"/>
      <c r="AC60" s="423"/>
      <c r="AD60" s="423"/>
      <c r="AE60" s="423"/>
      <c r="AF60" s="423"/>
    </row>
    <row r="61" spans="1:32" ht="15.5" thickTop="1" thickBot="1" x14ac:dyDescent="0.4">
      <c r="A61" s="423"/>
      <c r="B61" s="433"/>
      <c r="C61" s="434"/>
      <c r="D61" s="434"/>
      <c r="E61" s="434"/>
      <c r="F61" s="434"/>
      <c r="G61" s="434"/>
      <c r="H61" s="434"/>
      <c r="I61" s="434"/>
      <c r="J61" s="434"/>
      <c r="K61" s="434"/>
      <c r="L61" s="434"/>
      <c r="M61" s="434"/>
      <c r="N61" s="434"/>
      <c r="O61" s="434"/>
      <c r="P61" s="434"/>
      <c r="Q61" s="434"/>
      <c r="R61" s="434"/>
      <c r="S61" s="434"/>
      <c r="T61" s="439"/>
      <c r="U61" s="423"/>
      <c r="V61" s="423"/>
      <c r="W61" s="423"/>
      <c r="X61" s="423"/>
      <c r="Y61" s="423"/>
      <c r="Z61" s="423"/>
      <c r="AA61" s="423"/>
      <c r="AB61" s="423"/>
      <c r="AC61" s="423"/>
      <c r="AD61" s="423"/>
      <c r="AE61" s="423"/>
      <c r="AF61" s="423"/>
    </row>
    <row r="62" spans="1:32" ht="15" thickTop="1" x14ac:dyDescent="0.35">
      <c r="A62" s="435"/>
      <c r="B62" s="423"/>
      <c r="C62" s="423"/>
      <c r="D62" s="423"/>
      <c r="E62" s="423"/>
      <c r="F62" s="423"/>
      <c r="G62" s="423"/>
      <c r="H62" s="423"/>
      <c r="I62" s="423"/>
      <c r="J62" s="423"/>
      <c r="K62" s="423"/>
      <c r="L62" s="423"/>
      <c r="M62" s="423"/>
      <c r="N62" s="423"/>
      <c r="O62" s="423"/>
      <c r="P62" s="423"/>
      <c r="Q62" s="423"/>
      <c r="R62" s="423"/>
      <c r="S62" s="423"/>
      <c r="T62" s="423"/>
      <c r="U62" s="423"/>
      <c r="V62" s="423"/>
      <c r="W62" s="423"/>
      <c r="X62" s="423"/>
      <c r="Y62" s="423"/>
      <c r="Z62" s="423"/>
      <c r="AA62" s="423"/>
      <c r="AB62" s="423"/>
      <c r="AC62" s="423"/>
      <c r="AD62" s="423"/>
      <c r="AE62" s="423"/>
      <c r="AF62" s="423"/>
    </row>
    <row r="63" spans="1:32" x14ac:dyDescent="0.35">
      <c r="A63" s="423"/>
      <c r="B63" s="423"/>
      <c r="C63" s="423"/>
      <c r="D63" s="423"/>
      <c r="E63" s="423"/>
      <c r="F63" s="423"/>
      <c r="G63" s="423"/>
      <c r="H63" s="423"/>
      <c r="I63" s="423"/>
      <c r="J63" s="423"/>
      <c r="K63" s="423"/>
      <c r="L63" s="423"/>
      <c r="M63" s="423"/>
      <c r="N63" s="423"/>
      <c r="O63" s="423"/>
      <c r="P63" s="423"/>
      <c r="Q63" s="423"/>
      <c r="R63" s="423"/>
      <c r="S63" s="423"/>
      <c r="T63" s="423"/>
      <c r="U63" s="423"/>
      <c r="V63" s="423"/>
      <c r="W63" s="423"/>
      <c r="X63" s="423"/>
      <c r="Y63" s="423"/>
      <c r="Z63" s="423"/>
      <c r="AA63" s="423"/>
      <c r="AB63" s="423"/>
      <c r="AC63" s="423"/>
      <c r="AD63" s="423"/>
      <c r="AE63" s="423"/>
      <c r="AF63" s="423"/>
    </row>
    <row r="64" spans="1:32" ht="59.25" customHeight="1" x14ac:dyDescent="0.35">
      <c r="A64" s="423"/>
      <c r="B64" s="423"/>
      <c r="C64" s="423"/>
      <c r="D64" s="423"/>
      <c r="E64" s="423"/>
      <c r="F64" s="423"/>
      <c r="G64" s="423"/>
      <c r="H64" s="423"/>
      <c r="I64" s="423"/>
      <c r="J64" s="423"/>
      <c r="K64" s="423"/>
      <c r="L64" s="423"/>
      <c r="M64" s="423"/>
      <c r="N64" s="423"/>
      <c r="O64" s="423"/>
      <c r="P64" s="423"/>
      <c r="Q64" s="423"/>
      <c r="R64" s="423"/>
      <c r="S64" s="423"/>
      <c r="T64" s="423"/>
      <c r="U64" s="423"/>
      <c r="V64" s="423"/>
      <c r="W64" s="423"/>
      <c r="X64" s="423"/>
      <c r="Y64" s="423"/>
      <c r="Z64" s="423"/>
      <c r="AA64" s="423"/>
      <c r="AB64" s="423"/>
      <c r="AC64" s="423"/>
      <c r="AD64" s="423"/>
      <c r="AE64" s="423"/>
      <c r="AF64" s="423"/>
    </row>
    <row r="65" spans="1:32" ht="59.25" customHeight="1" x14ac:dyDescent="0.35">
      <c r="A65" s="423"/>
      <c r="B65" s="423"/>
      <c r="C65" s="423"/>
      <c r="D65" s="423"/>
      <c r="E65" s="423"/>
      <c r="F65" s="423"/>
      <c r="G65" s="423"/>
      <c r="H65" s="423"/>
      <c r="I65" s="423"/>
      <c r="J65" s="423"/>
      <c r="K65" s="423"/>
      <c r="L65" s="423"/>
      <c r="M65" s="423"/>
      <c r="N65" s="423"/>
      <c r="O65" s="423"/>
      <c r="P65" s="423"/>
      <c r="Q65" s="423"/>
      <c r="R65" s="423"/>
      <c r="S65" s="423"/>
      <c r="T65" s="423"/>
      <c r="U65" s="423"/>
      <c r="V65" s="423"/>
      <c r="W65" s="423"/>
      <c r="X65" s="423"/>
      <c r="Y65" s="423"/>
      <c r="Z65" s="423"/>
      <c r="AA65" s="423"/>
      <c r="AB65" s="423"/>
      <c r="AC65" s="423"/>
      <c r="AD65" s="423"/>
      <c r="AE65" s="423"/>
      <c r="AF65" s="423"/>
    </row>
    <row r="66" spans="1:32" ht="59.25" customHeight="1" x14ac:dyDescent="0.35">
      <c r="A66" s="423"/>
      <c r="B66" s="423"/>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c r="AC66" s="423"/>
      <c r="AD66" s="423"/>
      <c r="AE66" s="423"/>
      <c r="AF66" s="423"/>
    </row>
    <row r="67" spans="1:32" ht="59.25" customHeight="1" x14ac:dyDescent="0.35">
      <c r="A67" s="423"/>
      <c r="B67" s="423"/>
      <c r="C67" s="423"/>
      <c r="D67" s="423"/>
      <c r="E67" s="423"/>
      <c r="F67" s="423"/>
      <c r="G67" s="423"/>
      <c r="H67" s="423"/>
      <c r="I67" s="423"/>
      <c r="J67" s="423"/>
      <c r="K67" s="423"/>
      <c r="L67" s="423"/>
      <c r="M67" s="423"/>
      <c r="N67" s="423"/>
      <c r="O67" s="423"/>
      <c r="P67" s="423"/>
      <c r="Q67" s="423"/>
      <c r="R67" s="423"/>
      <c r="S67" s="423"/>
      <c r="T67" s="423"/>
      <c r="U67" s="423"/>
      <c r="V67" s="423"/>
      <c r="W67" s="423"/>
      <c r="X67" s="423"/>
      <c r="Y67" s="423"/>
      <c r="Z67" s="423"/>
      <c r="AA67" s="423"/>
      <c r="AB67" s="423"/>
      <c r="AC67" s="423"/>
      <c r="AD67" s="423"/>
      <c r="AE67" s="423"/>
      <c r="AF67" s="423"/>
    </row>
    <row r="68" spans="1:32" ht="59.25" customHeight="1" x14ac:dyDescent="0.35">
      <c r="A68" s="423"/>
      <c r="B68" s="423"/>
      <c r="C68" s="423"/>
      <c r="D68" s="423"/>
      <c r="E68" s="423"/>
      <c r="F68" s="423"/>
      <c r="G68" s="423"/>
      <c r="H68" s="423"/>
      <c r="I68" s="423"/>
      <c r="J68" s="423"/>
      <c r="K68" s="423"/>
      <c r="L68" s="423"/>
      <c r="M68" s="423"/>
      <c r="N68" s="423"/>
      <c r="O68" s="423"/>
      <c r="P68" s="423"/>
      <c r="Q68" s="423"/>
      <c r="R68" s="423"/>
      <c r="S68" s="423"/>
      <c r="T68" s="423"/>
      <c r="U68" s="423"/>
      <c r="V68" s="423"/>
      <c r="W68" s="423"/>
      <c r="X68" s="423"/>
      <c r="Y68" s="423"/>
      <c r="Z68" s="423"/>
      <c r="AA68" s="423"/>
      <c r="AB68" s="423"/>
      <c r="AC68" s="423"/>
      <c r="AD68" s="423"/>
      <c r="AE68" s="423"/>
      <c r="AF68" s="423"/>
    </row>
    <row r="69" spans="1:32" ht="59.25" customHeight="1" x14ac:dyDescent="0.35">
      <c r="A69" s="423"/>
      <c r="B69" s="423"/>
      <c r="C69" s="423"/>
      <c r="D69" s="423"/>
      <c r="E69" s="423"/>
      <c r="F69" s="423"/>
      <c r="G69" s="423"/>
      <c r="H69" s="423"/>
      <c r="I69" s="423"/>
      <c r="J69" s="423"/>
      <c r="K69" s="423"/>
      <c r="L69" s="423"/>
      <c r="M69" s="423"/>
      <c r="N69" s="423"/>
      <c r="O69" s="423"/>
      <c r="P69" s="423"/>
      <c r="Q69" s="423"/>
      <c r="R69" s="423"/>
      <c r="S69" s="423"/>
      <c r="T69" s="423"/>
      <c r="U69" s="423"/>
      <c r="V69" s="423"/>
      <c r="W69" s="423"/>
      <c r="X69" s="423"/>
      <c r="Y69" s="423"/>
      <c r="Z69" s="423"/>
      <c r="AA69" s="423"/>
      <c r="AB69" s="423"/>
      <c r="AC69" s="423"/>
      <c r="AD69" s="423"/>
      <c r="AE69" s="423"/>
      <c r="AF69" s="423"/>
    </row>
    <row r="70" spans="1:32" ht="59.25" customHeight="1" x14ac:dyDescent="0.35">
      <c r="A70" s="423"/>
      <c r="B70" s="423"/>
      <c r="C70" s="423"/>
      <c r="D70" s="423"/>
      <c r="E70" s="423"/>
      <c r="F70" s="423"/>
      <c r="G70" s="423"/>
      <c r="H70" s="423"/>
      <c r="I70" s="423"/>
      <c r="J70" s="423"/>
      <c r="K70" s="423"/>
      <c r="L70" s="423"/>
      <c r="M70" s="423"/>
      <c r="N70" s="423"/>
      <c r="O70" s="423"/>
      <c r="P70" s="423"/>
      <c r="Q70" s="423"/>
      <c r="R70" s="423"/>
      <c r="S70" s="423"/>
      <c r="T70" s="423"/>
      <c r="U70" s="423"/>
      <c r="V70" s="423"/>
      <c r="W70" s="423"/>
      <c r="X70" s="423"/>
      <c r="Y70" s="423"/>
      <c r="Z70" s="423"/>
      <c r="AA70" s="423"/>
      <c r="AB70" s="423"/>
      <c r="AC70" s="423"/>
      <c r="AD70" s="423"/>
      <c r="AE70" s="423"/>
      <c r="AF70" s="423"/>
    </row>
    <row r="71" spans="1:32" ht="59.25" customHeight="1" x14ac:dyDescent="0.35">
      <c r="A71" s="423"/>
      <c r="B71" s="423"/>
      <c r="C71" s="423"/>
      <c r="D71" s="423"/>
      <c r="E71" s="423"/>
      <c r="F71" s="423"/>
      <c r="G71" s="423"/>
      <c r="H71" s="423"/>
      <c r="I71" s="423"/>
      <c r="J71" s="423"/>
      <c r="K71" s="423"/>
      <c r="L71" s="423"/>
      <c r="M71" s="423"/>
      <c r="N71" s="423"/>
      <c r="O71" s="423"/>
      <c r="P71" s="423"/>
      <c r="Q71" s="423"/>
      <c r="R71" s="423"/>
      <c r="S71" s="423"/>
      <c r="T71" s="423"/>
      <c r="U71" s="423"/>
      <c r="V71" s="423"/>
      <c r="W71" s="423"/>
      <c r="X71" s="423"/>
      <c r="Y71" s="423"/>
      <c r="Z71" s="423"/>
      <c r="AA71" s="423"/>
      <c r="AB71" s="423"/>
      <c r="AC71" s="423"/>
      <c r="AD71" s="423"/>
      <c r="AE71" s="423"/>
      <c r="AF71" s="423"/>
    </row>
    <row r="72" spans="1:32" ht="59.25" customHeight="1" x14ac:dyDescent="0.35">
      <c r="A72" s="423"/>
      <c r="B72" s="423"/>
      <c r="C72" s="423"/>
      <c r="D72" s="423"/>
      <c r="E72" s="423"/>
      <c r="F72" s="423"/>
      <c r="G72" s="423"/>
      <c r="H72" s="423"/>
      <c r="I72" s="423"/>
      <c r="J72" s="423"/>
      <c r="K72" s="423"/>
      <c r="L72" s="423"/>
      <c r="M72" s="423"/>
      <c r="N72" s="423"/>
      <c r="O72" s="423"/>
      <c r="P72" s="423"/>
      <c r="Q72" s="423"/>
      <c r="R72" s="423"/>
      <c r="S72" s="423"/>
      <c r="T72" s="423"/>
      <c r="U72" s="423"/>
      <c r="V72" s="423"/>
      <c r="W72" s="423"/>
      <c r="X72" s="423"/>
      <c r="Y72" s="423"/>
      <c r="Z72" s="423"/>
      <c r="AA72" s="423"/>
      <c r="AB72" s="423"/>
      <c r="AC72" s="423"/>
      <c r="AD72" s="423"/>
      <c r="AE72" s="423"/>
      <c r="AF72" s="423"/>
    </row>
    <row r="73" spans="1:32" x14ac:dyDescent="0.35">
      <c r="A73" s="423"/>
      <c r="B73" s="423"/>
      <c r="C73" s="423"/>
      <c r="D73" s="423"/>
      <c r="E73" s="423"/>
      <c r="F73" s="423"/>
      <c r="G73" s="423"/>
      <c r="H73" s="423"/>
      <c r="I73" s="423"/>
      <c r="J73" s="423"/>
      <c r="K73" s="423"/>
      <c r="L73" s="423"/>
      <c r="M73" s="423"/>
      <c r="N73" s="423"/>
      <c r="O73" s="423"/>
      <c r="P73" s="423"/>
      <c r="Q73" s="423"/>
      <c r="R73" s="423"/>
      <c r="S73" s="423"/>
      <c r="T73" s="423"/>
      <c r="U73" s="423"/>
      <c r="V73" s="423"/>
      <c r="W73" s="423"/>
      <c r="X73" s="423"/>
      <c r="Y73" s="423"/>
      <c r="Z73" s="423"/>
      <c r="AA73" s="423"/>
      <c r="AB73" s="423"/>
      <c r="AC73" s="423"/>
      <c r="AD73" s="423"/>
      <c r="AE73" s="423"/>
      <c r="AF73" s="423"/>
    </row>
    <row r="74" spans="1:32" x14ac:dyDescent="0.35">
      <c r="A74" s="423"/>
      <c r="B74" s="423"/>
      <c r="C74" s="423"/>
      <c r="D74" s="423"/>
      <c r="E74" s="423"/>
      <c r="F74" s="423"/>
      <c r="G74" s="423"/>
      <c r="H74" s="423"/>
      <c r="I74" s="423"/>
      <c r="J74" s="423"/>
      <c r="K74" s="423"/>
      <c r="L74" s="423"/>
      <c r="M74" s="423"/>
      <c r="N74" s="423"/>
      <c r="O74" s="423"/>
      <c r="P74" s="423"/>
      <c r="Q74" s="423"/>
      <c r="R74" s="423"/>
      <c r="S74" s="423"/>
      <c r="T74" s="423"/>
      <c r="U74" s="423"/>
      <c r="V74" s="423"/>
      <c r="W74" s="423"/>
      <c r="X74" s="423"/>
      <c r="Y74" s="423"/>
      <c r="Z74" s="423"/>
      <c r="AA74" s="423"/>
      <c r="AB74" s="423"/>
      <c r="AC74" s="423"/>
      <c r="AD74" s="423"/>
      <c r="AE74" s="423"/>
      <c r="AF74" s="423"/>
    </row>
    <row r="75" spans="1:32" x14ac:dyDescent="0.35">
      <c r="A75" s="423"/>
      <c r="B75" s="423"/>
      <c r="C75" s="423"/>
      <c r="D75" s="423"/>
      <c r="E75" s="423"/>
      <c r="F75" s="423"/>
      <c r="G75" s="423"/>
      <c r="H75" s="423"/>
      <c r="I75" s="423"/>
      <c r="J75" s="423"/>
      <c r="K75" s="423"/>
      <c r="L75" s="423"/>
      <c r="M75" s="423"/>
      <c r="N75" s="423"/>
      <c r="O75" s="423"/>
      <c r="P75" s="423"/>
      <c r="Q75" s="423"/>
      <c r="R75" s="423"/>
      <c r="S75" s="423"/>
      <c r="T75" s="423"/>
      <c r="U75" s="423"/>
      <c r="V75" s="423"/>
      <c r="W75" s="423"/>
      <c r="X75" s="423"/>
      <c r="Y75" s="423"/>
      <c r="Z75" s="423"/>
      <c r="AA75" s="423"/>
      <c r="AB75" s="423"/>
      <c r="AC75" s="423"/>
      <c r="AD75" s="423"/>
      <c r="AE75" s="423"/>
      <c r="AF75" s="423"/>
    </row>
  </sheetData>
  <sheetProtection sheet="1" objects="1" scenarios="1"/>
  <mergeCells count="24">
    <mergeCell ref="R2:T3"/>
    <mergeCell ref="B2:K2"/>
    <mergeCell ref="B3:K3"/>
    <mergeCell ref="C15:D15"/>
    <mergeCell ref="C37:D37"/>
    <mergeCell ref="C31:E31"/>
    <mergeCell ref="L2:N3"/>
    <mergeCell ref="O2:P3"/>
    <mergeCell ref="J7:M7"/>
    <mergeCell ref="M31:Q31"/>
    <mergeCell ref="N8:O10"/>
    <mergeCell ref="P8:P10"/>
    <mergeCell ref="C60:E60"/>
    <mergeCell ref="F13:P13"/>
    <mergeCell ref="E13:E14"/>
    <mergeCell ref="F14:L14"/>
    <mergeCell ref="C16:D19"/>
    <mergeCell ref="C38:D48"/>
    <mergeCell ref="D49:D58"/>
    <mergeCell ref="D20:D29"/>
    <mergeCell ref="E35:E36"/>
    <mergeCell ref="F35:P35"/>
    <mergeCell ref="F36:L36"/>
    <mergeCell ref="M60:Q60"/>
  </mergeCells>
  <phoneticPr fontId="6" type="noConversion"/>
  <dataValidations count="5">
    <dataValidation allowBlank="1" showInputMessage="1" showErrorMessage="1" promptTitle="Other Material" prompt="Type name of other material" sqref="E49:E58 E20:E29" xr:uid="{11868EBD-6C6D-4864-B74F-B4143C80D25C}"/>
    <dataValidation allowBlank="1" sqref="L2:N3 C30:T30 B32:T34" xr:uid="{51B2A446-24B8-4682-9EB7-08F1DDF92446}"/>
    <dataValidation allowBlank="1" promptTitle="Other Material" prompt="Type name of other material" sqref="E59 E61" xr:uid="{D454A4D3-E147-4E97-B45E-30018F9709D8}"/>
    <dataValidation allowBlank="1" promptTitle="Other Material Types not listed" prompt="Type name of other material type(s) here, as needed." sqref="C60:D60 C31:D31" xr:uid="{4566D3C0-0F6D-41E6-91BD-587659E459B1}"/>
    <dataValidation type="whole" allowBlank="1" showInputMessage="1" showErrorMessage="1" errorTitle="Whole Numbers Only" error="Input whole numbers only, rounded to nearest ton." promptTitle="Input tons" prompt="Round to nearest ton" sqref="F38:P58 F16:P29" xr:uid="{98F19A16-5623-415E-BCBB-BC6096FAFFDB}">
      <formula1>1</formula1>
      <formula2>1000000</formula2>
    </dataValidation>
  </dataValidations>
  <hyperlinks>
    <hyperlink ref="L2" location="INTRODUCTION!C3" display="Click for Table of Contents" xr:uid="{61302548-2EA0-4B62-9232-D51D67E29040}"/>
    <hyperlink ref="O2:P3" location="'C.5. C&amp;D Mass Balance'!C4" display="Previous Sheet" xr:uid="{C2724EC8-5A0C-40A9-9BE7-CF43F1D4196E}"/>
    <hyperlink ref="R2:T3" location="'D.2. MSW Diverted'!D4" display="Next Sheet" xr:uid="{6C09A19B-B103-4619-A50C-AEA8D5B1E856}"/>
    <hyperlink ref="L2:N3" location="'INTRO and TABLE OF CONTENTS'!D15" display="'INTRO and TABLE OF CONTENTS'!D15" xr:uid="{D69AF34F-28A5-460B-AC59-5B089C60ABD1}"/>
    <hyperlink ref="C60" location="'C.4. C&amp;D Materials Disposed'!C3" display="Click to Return to Top" xr:uid="{6FC2D405-6662-405B-B66A-5305A43A92B1}"/>
    <hyperlink ref="C60:E60" location="'D.1. MSW Accepted'!D3" display="Click to Return to Top" xr:uid="{79870046-6B5C-4700-A5CE-32659CC3AF7D}"/>
    <hyperlink ref="C31" location="'C.4. C&amp;D Materials Disposed'!C3" display="Click to Return to Top" xr:uid="{1CF1622E-582B-47EB-B4CC-DE4F01BBCC85}"/>
    <hyperlink ref="C31:E31" location="'D.1. MSW Accepted'!D3" display="Click to Return to Top" xr:uid="{337727B0-BA6E-4263-ABC0-D35655B28348}"/>
    <hyperlink ref="I10:L10" location="'D.1. MSW Accepted'!D37:R58" display="[B] Other MSW Materials" xr:uid="{17B06FBD-2501-4772-9181-71C62C90C839}"/>
    <hyperlink ref="I9:L9" location="'D.1. MSW Accepted'!D15:R29" display="[A] MSW Materials" xr:uid="{5ADA2DE8-3439-4E74-BE17-FB5E91E72C76}"/>
  </hyperlinks>
  <pageMargins left="0.7" right="0.7" top="0.75" bottom="0.75" header="0.3" footer="0.3"/>
  <pageSetup orientation="portrait" r:id="rId1"/>
  <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Incorrect State Abbreviation" promptTitle="Other States of Origin" prompt="Type state abbreviation here" xr:uid="{B0464F26-6972-4CCD-BA02-E7AB5AF08F69}">
          <x14:formula1>
            <xm:f>'Validation Lists'!$G$5:$G$54</xm:f>
          </x14:formula1>
          <xm:sqref>M15:P15 M37:P37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97A7-BEEA-4A26-BE7D-6FCA93934FD5}">
  <sheetPr>
    <tabColor theme="0" tint="-0.14999847407452621"/>
  </sheetPr>
  <dimension ref="A1:AA50"/>
  <sheetViews>
    <sheetView workbookViewId="0">
      <selection activeCell="J2" sqref="J2:K3"/>
    </sheetView>
  </sheetViews>
  <sheetFormatPr defaultRowHeight="14.5" x14ac:dyDescent="0.35"/>
  <cols>
    <col min="1" max="2" width="2" customWidth="1"/>
    <col min="3" max="3" width="4.81640625" customWidth="1"/>
    <col min="4" max="4" width="2.54296875" customWidth="1"/>
    <col min="5" max="5" width="13.7265625" customWidth="1"/>
    <col min="6" max="6" width="40.453125" customWidth="1"/>
    <col min="7" max="7" width="10" customWidth="1"/>
    <col min="8" max="8" width="31.1796875" customWidth="1"/>
    <col min="9" max="9" width="30.1796875" customWidth="1"/>
    <col min="10" max="10" width="9.453125" customWidth="1"/>
    <col min="11" max="11" width="33.81640625" customWidth="1"/>
    <col min="12" max="12" width="27.81640625" hidden="1" customWidth="1"/>
    <col min="13" max="13" width="3.81640625" customWidth="1"/>
    <col min="15" max="23" width="28.1796875" customWidth="1"/>
  </cols>
  <sheetData>
    <row r="1" spans="1:27" ht="6.75" customHeight="1" thickBot="1" x14ac:dyDescent="0.4">
      <c r="A1" s="97"/>
      <c r="B1" s="97"/>
      <c r="C1" s="97"/>
      <c r="D1" s="97"/>
      <c r="E1" s="97"/>
      <c r="F1" s="97"/>
      <c r="G1" s="97"/>
      <c r="H1" s="97"/>
      <c r="I1" s="97"/>
      <c r="J1" s="97"/>
      <c r="K1" s="97"/>
      <c r="L1" s="97"/>
      <c r="M1" s="97"/>
      <c r="N1" s="97"/>
      <c r="O1" s="97"/>
      <c r="P1" s="97"/>
      <c r="Q1" s="97"/>
      <c r="R1" s="97"/>
      <c r="S1" s="97"/>
      <c r="T1" s="97"/>
      <c r="U1" s="97"/>
      <c r="V1" s="97"/>
      <c r="W1" s="97"/>
      <c r="X1" s="97"/>
      <c r="Y1" s="97"/>
      <c r="Z1" s="97"/>
      <c r="AA1" s="97"/>
    </row>
    <row r="2" spans="1:27" ht="6" customHeight="1" thickTop="1" x14ac:dyDescent="0.35">
      <c r="A2" s="423"/>
      <c r="B2" s="1062" t="s">
        <v>262</v>
      </c>
      <c r="C2" s="1063"/>
      <c r="D2" s="1063"/>
      <c r="E2" s="1063"/>
      <c r="F2" s="1064"/>
      <c r="G2" s="422"/>
      <c r="H2" s="1102" t="s">
        <v>57</v>
      </c>
      <c r="I2" s="1154" t="s">
        <v>93</v>
      </c>
      <c r="J2" s="1154" t="s">
        <v>58</v>
      </c>
      <c r="K2" s="1262"/>
      <c r="L2" s="99"/>
      <c r="M2" s="437"/>
      <c r="N2" s="97"/>
      <c r="O2" s="484"/>
      <c r="P2" s="97"/>
      <c r="Q2" s="97"/>
      <c r="R2" s="97"/>
      <c r="S2" s="97"/>
      <c r="T2" s="97"/>
      <c r="U2" s="97"/>
      <c r="V2" s="97"/>
      <c r="W2" s="97"/>
      <c r="X2" s="97"/>
      <c r="Y2" s="97"/>
      <c r="Z2" s="97"/>
      <c r="AA2" s="97"/>
    </row>
    <row r="3" spans="1:27" ht="29.25" customHeight="1" thickBot="1" x14ac:dyDescent="0.4">
      <c r="A3" s="423"/>
      <c r="B3" s="1096"/>
      <c r="C3" s="1097"/>
      <c r="D3" s="1097"/>
      <c r="E3" s="1097"/>
      <c r="F3" s="1098"/>
      <c r="G3" s="423"/>
      <c r="H3" s="1103"/>
      <c r="I3" s="1155"/>
      <c r="J3" s="1155"/>
      <c r="K3" s="1263"/>
      <c r="L3" s="24"/>
      <c r="M3" s="431"/>
      <c r="N3" s="97"/>
      <c r="O3" s="484"/>
      <c r="P3" s="97"/>
      <c r="Q3" s="97"/>
      <c r="R3" s="97"/>
      <c r="S3" s="97"/>
      <c r="T3" s="97"/>
      <c r="U3" s="97"/>
      <c r="V3" s="97"/>
      <c r="W3" s="97"/>
      <c r="X3" s="97"/>
      <c r="Y3" s="97"/>
      <c r="Z3" s="97"/>
      <c r="AA3" s="97"/>
    </row>
    <row r="4" spans="1:27" ht="23.25" customHeight="1" thickTop="1" thickBot="1" x14ac:dyDescent="0.4">
      <c r="A4" s="425"/>
      <c r="B4" s="1259" t="s">
        <v>263</v>
      </c>
      <c r="C4" s="1260"/>
      <c r="D4" s="1260"/>
      <c r="E4" s="1260"/>
      <c r="F4" s="1261"/>
      <c r="G4" s="423"/>
      <c r="H4" s="423"/>
      <c r="I4" s="46"/>
      <c r="J4" s="47"/>
      <c r="K4" s="47"/>
      <c r="L4" s="423"/>
      <c r="M4" s="431"/>
      <c r="N4" s="97"/>
      <c r="O4" s="423"/>
      <c r="P4" s="97"/>
      <c r="Q4" s="97"/>
      <c r="R4" s="97"/>
      <c r="S4" s="97"/>
      <c r="T4" s="97"/>
      <c r="U4" s="97"/>
      <c r="V4" s="97"/>
      <c r="W4" s="97"/>
      <c r="X4" s="97"/>
      <c r="Y4" s="97"/>
      <c r="Z4" s="97"/>
      <c r="AA4" s="97"/>
    </row>
    <row r="5" spans="1:27" ht="24.75" customHeight="1" thickTop="1" x14ac:dyDescent="0.35">
      <c r="A5" s="423"/>
      <c r="B5" s="429"/>
      <c r="C5" s="113"/>
      <c r="D5" s="425"/>
      <c r="E5" s="425"/>
      <c r="F5" s="425"/>
      <c r="G5" s="425"/>
      <c r="H5" s="423"/>
      <c r="I5" s="119"/>
      <c r="J5" s="120"/>
      <c r="K5" s="120"/>
      <c r="L5" s="120"/>
      <c r="M5" s="431"/>
      <c r="N5" s="97"/>
      <c r="O5" s="97"/>
      <c r="P5" s="97"/>
      <c r="Q5" s="97"/>
      <c r="R5" s="97"/>
      <c r="S5" s="97"/>
      <c r="T5" s="97"/>
      <c r="U5" s="97"/>
      <c r="V5" s="97"/>
      <c r="W5" s="97"/>
      <c r="X5" s="97"/>
      <c r="Y5" s="97"/>
      <c r="Z5" s="97"/>
      <c r="AA5" s="97"/>
    </row>
    <row r="6" spans="1:27" ht="24.75" customHeight="1" thickBot="1" x14ac:dyDescent="0.4">
      <c r="A6" s="423"/>
      <c r="B6" s="429"/>
      <c r="C6" s="425"/>
      <c r="D6" s="328"/>
      <c r="E6" s="328"/>
      <c r="F6" s="328"/>
      <c r="G6" s="328"/>
      <c r="H6" s="328"/>
      <c r="I6" s="328"/>
      <c r="J6" s="328"/>
      <c r="K6" s="328"/>
      <c r="L6" s="121"/>
      <c r="M6" s="432"/>
      <c r="N6" s="97"/>
      <c r="O6" s="97"/>
      <c r="P6" s="97"/>
      <c r="Q6" s="97"/>
      <c r="R6" s="97"/>
      <c r="S6" s="97"/>
      <c r="T6" s="97"/>
      <c r="U6" s="97"/>
      <c r="V6" s="97"/>
      <c r="W6" s="97"/>
      <c r="X6" s="97"/>
      <c r="Y6" s="97"/>
      <c r="Z6" s="97"/>
      <c r="AA6" s="97"/>
    </row>
    <row r="7" spans="1:27" ht="24.75" customHeight="1" x14ac:dyDescent="0.35">
      <c r="A7" s="423"/>
      <c r="B7" s="429"/>
      <c r="C7" s="35"/>
      <c r="D7" s="328"/>
      <c r="E7" s="328"/>
      <c r="F7" s="328"/>
      <c r="G7" s="328"/>
      <c r="H7" s="328"/>
      <c r="I7" s="1138" t="s">
        <v>264</v>
      </c>
      <c r="J7" s="1264">
        <f>SUM(MSW_Materials_Diverted[Tons])</f>
        <v>0</v>
      </c>
      <c r="K7" s="328"/>
      <c r="L7" s="121"/>
      <c r="M7" s="432"/>
      <c r="N7" s="97"/>
      <c r="O7" s="97"/>
      <c r="P7" s="97"/>
      <c r="Q7" s="97"/>
      <c r="R7" s="97"/>
      <c r="S7" s="97"/>
      <c r="T7" s="97"/>
      <c r="U7" s="97"/>
      <c r="V7" s="97"/>
      <c r="W7" s="97"/>
      <c r="X7" s="97"/>
      <c r="Y7" s="97"/>
      <c r="Z7" s="97"/>
      <c r="AA7" s="97"/>
    </row>
    <row r="8" spans="1:27" ht="24.75" customHeight="1" thickBot="1" x14ac:dyDescent="0.4">
      <c r="A8" s="423"/>
      <c r="B8" s="429"/>
      <c r="C8" s="35"/>
      <c r="D8" s="328"/>
      <c r="E8" s="328"/>
      <c r="F8" s="328"/>
      <c r="G8" s="328"/>
      <c r="H8" s="328"/>
      <c r="I8" s="1139"/>
      <c r="J8" s="1265"/>
      <c r="K8" s="328"/>
      <c r="L8" s="112"/>
      <c r="M8" s="432"/>
      <c r="N8" s="97"/>
      <c r="O8" s="97"/>
      <c r="P8" s="97"/>
      <c r="Q8" s="97"/>
      <c r="R8" s="97"/>
      <c r="S8" s="97"/>
      <c r="T8" s="97"/>
      <c r="U8" s="97"/>
      <c r="V8" s="97"/>
      <c r="W8" s="97"/>
      <c r="X8" s="97"/>
      <c r="Y8" s="97"/>
      <c r="Z8" s="97"/>
      <c r="AA8" s="97"/>
    </row>
    <row r="9" spans="1:27" ht="24.75" customHeight="1" x14ac:dyDescent="0.35">
      <c r="A9" s="423"/>
      <c r="B9" s="429"/>
      <c r="C9" s="35"/>
      <c r="D9" s="328"/>
      <c r="E9" s="328"/>
      <c r="F9" s="328"/>
      <c r="G9" s="328"/>
      <c r="H9" s="328"/>
      <c r="I9" s="328"/>
      <c r="J9" s="328"/>
      <c r="K9" s="328"/>
      <c r="L9" s="112"/>
      <c r="M9" s="432"/>
      <c r="N9" s="97"/>
      <c r="O9" s="97"/>
      <c r="P9" s="97"/>
      <c r="Q9" s="97"/>
      <c r="R9" s="97"/>
      <c r="S9" s="97"/>
      <c r="T9" s="97"/>
      <c r="U9" s="97"/>
      <c r="V9" s="97"/>
      <c r="W9" s="97"/>
      <c r="X9" s="97"/>
      <c r="Y9" s="97"/>
      <c r="Z9" s="97"/>
      <c r="AA9" s="97"/>
    </row>
    <row r="10" spans="1:27" ht="24.75" customHeight="1" x14ac:dyDescent="0.35">
      <c r="A10" s="423"/>
      <c r="B10" s="429"/>
      <c r="C10" s="35"/>
      <c r="D10" s="328"/>
      <c r="E10" s="328"/>
      <c r="F10" s="328"/>
      <c r="G10" s="328"/>
      <c r="H10" s="328"/>
      <c r="I10" s="328"/>
      <c r="J10" s="328"/>
      <c r="K10" s="328"/>
      <c r="L10" s="112"/>
      <c r="M10" s="432"/>
      <c r="N10" s="97"/>
      <c r="O10" s="97"/>
      <c r="P10" s="97"/>
      <c r="Q10" s="97"/>
      <c r="R10" s="97"/>
      <c r="S10" s="97"/>
      <c r="T10" s="97"/>
      <c r="U10" s="97"/>
      <c r="V10" s="97"/>
      <c r="W10" s="97"/>
      <c r="X10" s="97"/>
      <c r="Y10" s="97"/>
      <c r="Z10" s="97"/>
      <c r="AA10" s="97"/>
    </row>
    <row r="11" spans="1:27" ht="24.75" customHeight="1" x14ac:dyDescent="0.35">
      <c r="A11" s="423"/>
      <c r="B11" s="429"/>
      <c r="C11" s="35"/>
      <c r="D11" s="328"/>
      <c r="E11" s="328"/>
      <c r="F11" s="328"/>
      <c r="G11" s="328"/>
      <c r="H11" s="328"/>
      <c r="I11" s="328"/>
      <c r="J11" s="328"/>
      <c r="K11" s="328"/>
      <c r="L11" s="112"/>
      <c r="M11" s="432"/>
      <c r="N11" s="97"/>
      <c r="O11" s="97"/>
      <c r="P11" s="97"/>
      <c r="Q11" s="97"/>
      <c r="R11" s="97"/>
      <c r="S11" s="97"/>
      <c r="T11" s="97"/>
      <c r="U11" s="97"/>
      <c r="V11" s="97"/>
      <c r="W11" s="97"/>
      <c r="X11" s="97"/>
      <c r="Y11" s="97"/>
      <c r="Z11" s="97"/>
      <c r="AA11" s="97"/>
    </row>
    <row r="12" spans="1:27" ht="17.25" customHeight="1" thickBot="1" x14ac:dyDescent="0.4">
      <c r="A12" s="97"/>
      <c r="B12" s="429"/>
      <c r="C12" s="423"/>
      <c r="D12" s="423"/>
      <c r="E12" s="423"/>
      <c r="F12" s="423"/>
      <c r="G12" s="423"/>
      <c r="H12" s="423"/>
      <c r="I12" s="423"/>
      <c r="J12" s="423"/>
      <c r="K12" s="423"/>
      <c r="L12" s="7" t="s">
        <v>103</v>
      </c>
      <c r="M12" s="104"/>
      <c r="N12" s="97"/>
      <c r="O12" s="97"/>
      <c r="P12" s="97"/>
      <c r="Q12" s="97"/>
      <c r="R12" s="97"/>
      <c r="S12" s="97"/>
      <c r="T12" s="97"/>
      <c r="U12" s="97"/>
      <c r="V12" s="97"/>
      <c r="W12" s="97"/>
      <c r="X12" s="97"/>
      <c r="Y12" s="97"/>
      <c r="Z12" s="97"/>
      <c r="AA12" s="97"/>
    </row>
    <row r="13" spans="1:27" ht="30" customHeight="1" thickBot="1" x14ac:dyDescent="0.4">
      <c r="A13" s="97"/>
      <c r="B13" s="429"/>
      <c r="C13" s="423"/>
      <c r="D13" s="423"/>
      <c r="E13" s="423"/>
      <c r="F13" s="8" t="s">
        <v>112</v>
      </c>
      <c r="G13" s="9" t="s">
        <v>105</v>
      </c>
      <c r="H13" s="10" t="s">
        <v>175</v>
      </c>
      <c r="I13" s="10" t="s">
        <v>107</v>
      </c>
      <c r="J13" s="9" t="s">
        <v>108</v>
      </c>
      <c r="K13" s="44" t="s">
        <v>177</v>
      </c>
      <c r="L13" s="11" t="s">
        <v>124</v>
      </c>
      <c r="M13" s="104"/>
      <c r="N13" s="97"/>
      <c r="O13" s="97"/>
      <c r="P13" s="97"/>
      <c r="Q13" s="97"/>
      <c r="R13" s="97"/>
      <c r="S13" s="97"/>
      <c r="T13" s="97"/>
      <c r="U13" s="97"/>
      <c r="V13" s="97"/>
      <c r="W13" s="97"/>
      <c r="X13" s="97"/>
      <c r="Y13" s="97"/>
      <c r="Z13" s="97"/>
      <c r="AA13" s="97"/>
    </row>
    <row r="14" spans="1:27" ht="22.5" customHeight="1" x14ac:dyDescent="0.35">
      <c r="A14" s="97"/>
      <c r="B14" s="429"/>
      <c r="C14" s="423"/>
      <c r="D14" s="1255" t="s">
        <v>265</v>
      </c>
      <c r="E14" s="1256"/>
      <c r="F14" s="196"/>
      <c r="G14" s="190"/>
      <c r="H14" s="191"/>
      <c r="I14" s="191"/>
      <c r="J14" s="61"/>
      <c r="K14" s="62"/>
      <c r="L14" s="90" t="s">
        <v>266</v>
      </c>
      <c r="M14" s="104"/>
      <c r="N14" s="97"/>
      <c r="O14" s="97"/>
      <c r="P14" s="97"/>
      <c r="Q14" s="97"/>
      <c r="R14" s="97"/>
      <c r="S14" s="97"/>
      <c r="T14" s="97"/>
      <c r="U14" s="97"/>
      <c r="V14" s="97"/>
      <c r="W14" s="97"/>
      <c r="X14" s="97"/>
      <c r="Y14" s="97"/>
      <c r="Z14" s="97"/>
      <c r="AA14" s="97"/>
    </row>
    <row r="15" spans="1:27" ht="22.5" customHeight="1" x14ac:dyDescent="0.35">
      <c r="A15" s="97"/>
      <c r="B15" s="429"/>
      <c r="C15" s="423"/>
      <c r="D15" s="1257"/>
      <c r="E15" s="1258"/>
      <c r="F15" s="197"/>
      <c r="G15" s="192"/>
      <c r="H15" s="193"/>
      <c r="I15" s="193"/>
      <c r="J15" s="67"/>
      <c r="K15" s="68"/>
      <c r="L15" s="91" t="s">
        <v>266</v>
      </c>
      <c r="M15" s="104"/>
      <c r="N15" s="97"/>
      <c r="O15" s="97"/>
      <c r="P15" s="97"/>
      <c r="Q15" s="97"/>
      <c r="R15" s="97"/>
      <c r="S15" s="97"/>
      <c r="T15" s="97"/>
      <c r="U15" s="97"/>
      <c r="V15" s="97"/>
      <c r="W15" s="97"/>
      <c r="X15" s="97"/>
      <c r="Y15" s="97"/>
      <c r="Z15" s="97"/>
      <c r="AA15" s="97"/>
    </row>
    <row r="16" spans="1:27" ht="22.5" customHeight="1" x14ac:dyDescent="0.35">
      <c r="A16" s="97"/>
      <c r="B16" s="429"/>
      <c r="C16" s="423"/>
      <c r="D16" s="1257"/>
      <c r="E16" s="1258"/>
      <c r="F16" s="197"/>
      <c r="G16" s="192"/>
      <c r="H16" s="193" t="s">
        <v>180</v>
      </c>
      <c r="I16" s="193" t="s">
        <v>180</v>
      </c>
      <c r="J16" s="67"/>
      <c r="K16" s="68"/>
      <c r="L16" s="91" t="s">
        <v>266</v>
      </c>
      <c r="M16" s="104"/>
      <c r="N16" s="97"/>
      <c r="O16" s="97"/>
      <c r="P16" s="97"/>
      <c r="Q16" s="97"/>
      <c r="R16" s="97"/>
      <c r="S16" s="97"/>
      <c r="T16" s="97"/>
      <c r="U16" s="97"/>
      <c r="V16" s="97"/>
      <c r="W16" s="97"/>
      <c r="X16" s="97"/>
      <c r="Y16" s="97"/>
      <c r="Z16" s="97"/>
      <c r="AA16" s="97"/>
    </row>
    <row r="17" spans="1:27" ht="22.5" customHeight="1" x14ac:dyDescent="0.35">
      <c r="A17" s="97"/>
      <c r="B17" s="429"/>
      <c r="C17" s="423"/>
      <c r="D17" s="1257"/>
      <c r="E17" s="1258"/>
      <c r="F17" s="197"/>
      <c r="G17" s="192"/>
      <c r="H17" s="193" t="s">
        <v>180</v>
      </c>
      <c r="I17" s="193" t="s">
        <v>180</v>
      </c>
      <c r="J17" s="67"/>
      <c r="K17" s="68"/>
      <c r="L17" s="91" t="s">
        <v>266</v>
      </c>
      <c r="M17" s="104"/>
      <c r="N17" s="97"/>
      <c r="O17" s="97"/>
      <c r="P17" s="97"/>
      <c r="Q17" s="97"/>
      <c r="R17" s="97"/>
      <c r="S17" s="97"/>
      <c r="T17" s="97"/>
      <c r="U17" s="97"/>
      <c r="V17" s="97"/>
      <c r="W17" s="97"/>
      <c r="X17" s="97"/>
      <c r="Y17" s="97"/>
      <c r="Z17" s="97"/>
      <c r="AA17" s="97"/>
    </row>
    <row r="18" spans="1:27" ht="22.5" customHeight="1" x14ac:dyDescent="0.35">
      <c r="A18" s="97"/>
      <c r="B18" s="429"/>
      <c r="C18" s="423"/>
      <c r="D18" s="1257"/>
      <c r="E18" s="1258"/>
      <c r="F18" s="197"/>
      <c r="G18" s="192"/>
      <c r="H18" s="193" t="s">
        <v>180</v>
      </c>
      <c r="I18" s="193" t="s">
        <v>180</v>
      </c>
      <c r="J18" s="67"/>
      <c r="K18" s="68"/>
      <c r="L18" s="91" t="s">
        <v>266</v>
      </c>
      <c r="M18" s="104"/>
      <c r="N18" s="97"/>
      <c r="O18" s="97"/>
      <c r="P18" s="97"/>
      <c r="Q18" s="97"/>
      <c r="R18" s="97"/>
      <c r="S18" s="97"/>
      <c r="T18" s="97"/>
      <c r="U18" s="97"/>
      <c r="V18" s="97"/>
      <c r="W18" s="97"/>
      <c r="X18" s="97"/>
      <c r="Y18" s="97"/>
      <c r="Z18" s="97"/>
      <c r="AA18" s="97"/>
    </row>
    <row r="19" spans="1:27" ht="22.5" customHeight="1" x14ac:dyDescent="0.35">
      <c r="A19" s="97"/>
      <c r="B19" s="429"/>
      <c r="C19" s="423"/>
      <c r="D19" s="1257"/>
      <c r="E19" s="1258"/>
      <c r="F19" s="197"/>
      <c r="G19" s="192"/>
      <c r="H19" s="193" t="s">
        <v>180</v>
      </c>
      <c r="I19" s="193" t="s">
        <v>180</v>
      </c>
      <c r="J19" s="67"/>
      <c r="K19" s="68"/>
      <c r="L19" s="91" t="s">
        <v>266</v>
      </c>
      <c r="M19" s="104"/>
      <c r="N19" s="97"/>
      <c r="O19" s="97"/>
      <c r="P19" s="97"/>
      <c r="Q19" s="97"/>
      <c r="R19" s="97"/>
      <c r="S19" s="97"/>
      <c r="T19" s="97"/>
      <c r="U19" s="97"/>
      <c r="V19" s="97"/>
      <c r="W19" s="97"/>
      <c r="X19" s="97"/>
      <c r="Y19" s="97"/>
      <c r="Z19" s="97"/>
      <c r="AA19" s="97"/>
    </row>
    <row r="20" spans="1:27" ht="22.5" customHeight="1" x14ac:dyDescent="0.35">
      <c r="A20" s="97"/>
      <c r="B20" s="429"/>
      <c r="C20" s="423"/>
      <c r="D20" s="1257"/>
      <c r="E20" s="1258"/>
      <c r="F20" s="197"/>
      <c r="G20" s="192"/>
      <c r="H20" s="193" t="s">
        <v>180</v>
      </c>
      <c r="I20" s="193" t="s">
        <v>180</v>
      </c>
      <c r="J20" s="67"/>
      <c r="K20" s="68"/>
      <c r="L20" s="91" t="s">
        <v>266</v>
      </c>
      <c r="M20" s="104"/>
      <c r="N20" s="97"/>
      <c r="O20" s="97"/>
      <c r="P20" s="97"/>
      <c r="Q20" s="97"/>
      <c r="R20" s="97"/>
      <c r="S20" s="97"/>
      <c r="T20" s="97"/>
      <c r="U20" s="97"/>
      <c r="V20" s="97"/>
      <c r="W20" s="97"/>
      <c r="X20" s="97"/>
      <c r="Y20" s="97"/>
      <c r="Z20" s="97"/>
      <c r="AA20" s="97"/>
    </row>
    <row r="21" spans="1:27" ht="22.5" customHeight="1" x14ac:dyDescent="0.35">
      <c r="A21" s="97"/>
      <c r="B21" s="429"/>
      <c r="C21" s="423"/>
      <c r="D21" s="1257"/>
      <c r="E21" s="1258"/>
      <c r="F21" s="197"/>
      <c r="G21" s="192"/>
      <c r="H21" s="193" t="s">
        <v>180</v>
      </c>
      <c r="I21" s="193" t="s">
        <v>180</v>
      </c>
      <c r="J21" s="67"/>
      <c r="K21" s="68"/>
      <c r="L21" s="91" t="s">
        <v>266</v>
      </c>
      <c r="M21" s="104"/>
      <c r="N21" s="97"/>
      <c r="O21" s="97"/>
      <c r="P21" s="97"/>
      <c r="Q21" s="97"/>
      <c r="R21" s="97"/>
      <c r="S21" s="97"/>
      <c r="T21" s="97"/>
      <c r="U21" s="97"/>
      <c r="V21" s="97"/>
      <c r="W21" s="97"/>
      <c r="X21" s="97"/>
      <c r="Y21" s="97"/>
      <c r="Z21" s="97"/>
      <c r="AA21" s="97"/>
    </row>
    <row r="22" spans="1:27" ht="22.5" customHeight="1" x14ac:dyDescent="0.35">
      <c r="A22" s="97"/>
      <c r="B22" s="429"/>
      <c r="C22" s="423"/>
      <c r="D22" s="1257"/>
      <c r="E22" s="1258"/>
      <c r="F22" s="197"/>
      <c r="G22" s="192"/>
      <c r="H22" s="193" t="s">
        <v>180</v>
      </c>
      <c r="I22" s="193" t="s">
        <v>180</v>
      </c>
      <c r="J22" s="67"/>
      <c r="K22" s="68"/>
      <c r="L22" s="91" t="s">
        <v>266</v>
      </c>
      <c r="M22" s="104"/>
      <c r="N22" s="97"/>
      <c r="O22" s="97"/>
      <c r="P22" s="97"/>
      <c r="Q22" s="97"/>
      <c r="R22" s="97"/>
      <c r="S22" s="97"/>
      <c r="T22" s="97"/>
      <c r="U22" s="97"/>
      <c r="V22" s="97"/>
      <c r="W22" s="97"/>
      <c r="X22" s="97"/>
      <c r="Y22" s="97"/>
      <c r="Z22" s="97"/>
      <c r="AA22" s="97"/>
    </row>
    <row r="23" spans="1:27" ht="22.5" customHeight="1" thickBot="1" x14ac:dyDescent="0.4">
      <c r="A23" s="97"/>
      <c r="B23" s="429"/>
      <c r="C23" s="423"/>
      <c r="D23" s="1257"/>
      <c r="E23" s="1258"/>
      <c r="F23" s="197"/>
      <c r="G23" s="192"/>
      <c r="H23" s="193" t="s">
        <v>180</v>
      </c>
      <c r="I23" s="193" t="s">
        <v>180</v>
      </c>
      <c r="J23" s="67"/>
      <c r="K23" s="68"/>
      <c r="L23" s="91" t="s">
        <v>266</v>
      </c>
      <c r="M23" s="104"/>
      <c r="N23" s="97"/>
      <c r="O23" s="97"/>
      <c r="P23" s="97"/>
      <c r="Q23" s="97"/>
      <c r="R23" s="97"/>
      <c r="S23" s="97"/>
      <c r="T23" s="97"/>
      <c r="U23" s="97"/>
      <c r="V23" s="97"/>
      <c r="W23" s="97"/>
      <c r="X23" s="97"/>
      <c r="Y23" s="97"/>
      <c r="Z23" s="97"/>
      <c r="AA23" s="97"/>
    </row>
    <row r="24" spans="1:27" ht="22.5" customHeight="1" thickTop="1" x14ac:dyDescent="0.35">
      <c r="A24" s="97"/>
      <c r="B24" s="429"/>
      <c r="C24" s="423"/>
      <c r="D24" s="276"/>
      <c r="E24" s="991" t="s">
        <v>138</v>
      </c>
      <c r="F24" s="278"/>
      <c r="G24" s="192"/>
      <c r="H24" s="193"/>
      <c r="I24" s="193"/>
      <c r="J24" s="67"/>
      <c r="K24" s="68"/>
      <c r="L24" s="91" t="s">
        <v>266</v>
      </c>
      <c r="M24" s="104"/>
      <c r="N24" s="97"/>
      <c r="O24" s="97"/>
      <c r="P24" s="97"/>
      <c r="Q24" s="97"/>
      <c r="R24" s="97"/>
      <c r="S24" s="97"/>
      <c r="T24" s="97"/>
      <c r="U24" s="97"/>
      <c r="V24" s="97"/>
      <c r="W24" s="97"/>
      <c r="X24" s="97"/>
      <c r="Y24" s="97"/>
      <c r="Z24" s="97"/>
      <c r="AA24" s="97"/>
    </row>
    <row r="25" spans="1:27" ht="22.5" customHeight="1" x14ac:dyDescent="0.35">
      <c r="A25" s="97"/>
      <c r="B25" s="429"/>
      <c r="C25" s="423"/>
      <c r="D25" s="276"/>
      <c r="E25" s="992"/>
      <c r="F25" s="279"/>
      <c r="G25" s="192"/>
      <c r="H25" s="193"/>
      <c r="I25" s="193"/>
      <c r="J25" s="67"/>
      <c r="K25" s="68"/>
      <c r="L25" s="91" t="s">
        <v>266</v>
      </c>
      <c r="M25" s="104"/>
      <c r="N25" s="97"/>
      <c r="O25" s="97"/>
      <c r="P25" s="97"/>
      <c r="Q25" s="97"/>
      <c r="R25" s="97"/>
      <c r="S25" s="97"/>
      <c r="T25" s="97"/>
      <c r="U25" s="97"/>
      <c r="V25" s="97"/>
      <c r="W25" s="97"/>
      <c r="X25" s="97"/>
      <c r="Y25" s="97"/>
      <c r="Z25" s="97"/>
      <c r="AA25" s="97"/>
    </row>
    <row r="26" spans="1:27" ht="22.5" customHeight="1" x14ac:dyDescent="0.35">
      <c r="A26" s="97"/>
      <c r="B26" s="429"/>
      <c r="C26" s="423"/>
      <c r="D26" s="276"/>
      <c r="E26" s="992"/>
      <c r="F26" s="279"/>
      <c r="G26" s="192"/>
      <c r="H26" s="193"/>
      <c r="I26" s="193"/>
      <c r="J26" s="67"/>
      <c r="K26" s="68"/>
      <c r="L26" s="91" t="s">
        <v>266</v>
      </c>
      <c r="M26" s="104"/>
      <c r="N26" s="97"/>
      <c r="O26" s="97"/>
      <c r="P26" s="97"/>
      <c r="Q26" s="97"/>
      <c r="R26" s="97"/>
      <c r="S26" s="97"/>
      <c r="T26" s="97"/>
      <c r="U26" s="97"/>
      <c r="V26" s="97"/>
      <c r="W26" s="97"/>
      <c r="X26" s="97"/>
      <c r="Y26" s="97"/>
      <c r="Z26" s="97"/>
      <c r="AA26" s="97"/>
    </row>
    <row r="27" spans="1:27" ht="22.5" customHeight="1" x14ac:dyDescent="0.35">
      <c r="A27" s="97"/>
      <c r="B27" s="429"/>
      <c r="C27" s="423"/>
      <c r="D27" s="276"/>
      <c r="E27" s="992"/>
      <c r="F27" s="279"/>
      <c r="G27" s="192"/>
      <c r="H27" s="193"/>
      <c r="I27" s="193"/>
      <c r="J27" s="67"/>
      <c r="K27" s="68"/>
      <c r="L27" s="91" t="s">
        <v>266</v>
      </c>
      <c r="M27" s="104"/>
      <c r="N27" s="97"/>
      <c r="O27" s="97"/>
      <c r="P27" s="97"/>
      <c r="Q27" s="97"/>
      <c r="R27" s="97"/>
      <c r="S27" s="97"/>
      <c r="T27" s="97"/>
      <c r="U27" s="97"/>
      <c r="V27" s="97"/>
      <c r="W27" s="97"/>
      <c r="X27" s="97"/>
      <c r="Y27" s="97"/>
      <c r="Z27" s="97"/>
      <c r="AA27" s="97"/>
    </row>
    <row r="28" spans="1:27" ht="22.5" customHeight="1" x14ac:dyDescent="0.35">
      <c r="A28" s="97"/>
      <c r="B28" s="429"/>
      <c r="C28" s="423"/>
      <c r="D28" s="276"/>
      <c r="E28" s="992"/>
      <c r="F28" s="279"/>
      <c r="G28" s="192"/>
      <c r="H28" s="193"/>
      <c r="I28" s="193"/>
      <c r="J28" s="67"/>
      <c r="K28" s="68"/>
      <c r="L28" s="91" t="s">
        <v>266</v>
      </c>
      <c r="M28" s="104"/>
      <c r="N28" s="97"/>
      <c r="O28" s="97"/>
      <c r="P28" s="97"/>
      <c r="Q28" s="97"/>
      <c r="R28" s="97"/>
      <c r="S28" s="97"/>
      <c r="T28" s="97"/>
      <c r="U28" s="97"/>
      <c r="V28" s="97"/>
      <c r="W28" s="97"/>
      <c r="X28" s="97"/>
      <c r="Y28" s="97"/>
      <c r="Z28" s="97"/>
      <c r="AA28" s="97"/>
    </row>
    <row r="29" spans="1:27" ht="22.5" customHeight="1" x14ac:dyDescent="0.35">
      <c r="A29" s="97"/>
      <c r="B29" s="429"/>
      <c r="C29" s="423"/>
      <c r="D29" s="276"/>
      <c r="E29" s="992"/>
      <c r="F29" s="279"/>
      <c r="G29" s="192"/>
      <c r="H29" s="193"/>
      <c r="I29" s="193"/>
      <c r="J29" s="67"/>
      <c r="K29" s="68"/>
      <c r="L29" s="91" t="s">
        <v>266</v>
      </c>
      <c r="M29" s="104"/>
      <c r="N29" s="97"/>
      <c r="O29" s="97"/>
      <c r="P29" s="97"/>
      <c r="Q29" s="97"/>
      <c r="R29" s="97"/>
      <c r="S29" s="97"/>
      <c r="T29" s="97"/>
      <c r="U29" s="97"/>
      <c r="V29" s="97"/>
      <c r="W29" s="97"/>
      <c r="X29" s="97"/>
      <c r="Y29" s="97"/>
      <c r="Z29" s="97"/>
      <c r="AA29" s="97"/>
    </row>
    <row r="30" spans="1:27" ht="22.5" customHeight="1" x14ac:dyDescent="0.35">
      <c r="A30" s="97"/>
      <c r="B30" s="429"/>
      <c r="C30" s="423"/>
      <c r="D30" s="276"/>
      <c r="E30" s="992"/>
      <c r="F30" s="279"/>
      <c r="G30" s="192"/>
      <c r="H30" s="193"/>
      <c r="I30" s="193"/>
      <c r="J30" s="67"/>
      <c r="K30" s="68"/>
      <c r="L30" s="91" t="s">
        <v>266</v>
      </c>
      <c r="M30" s="104"/>
      <c r="N30" s="97"/>
      <c r="O30" s="97"/>
      <c r="P30" s="97"/>
      <c r="Q30" s="97"/>
      <c r="R30" s="97"/>
      <c r="S30" s="97"/>
      <c r="T30" s="97"/>
      <c r="U30" s="97"/>
      <c r="V30" s="97"/>
      <c r="W30" s="97"/>
      <c r="X30" s="97"/>
      <c r="Y30" s="97"/>
      <c r="Z30" s="97"/>
      <c r="AA30" s="97"/>
    </row>
    <row r="31" spans="1:27" ht="22.5" customHeight="1" x14ac:dyDescent="0.35">
      <c r="A31" s="97"/>
      <c r="B31" s="429"/>
      <c r="C31" s="423"/>
      <c r="D31" s="276"/>
      <c r="E31" s="992"/>
      <c r="F31" s="279"/>
      <c r="G31" s="192"/>
      <c r="H31" s="193"/>
      <c r="I31" s="193"/>
      <c r="J31" s="67"/>
      <c r="K31" s="68"/>
      <c r="L31" s="91" t="s">
        <v>266</v>
      </c>
      <c r="M31" s="104"/>
      <c r="N31" s="97"/>
      <c r="O31" s="97"/>
      <c r="P31" s="97"/>
      <c r="Q31" s="97"/>
      <c r="R31" s="97"/>
      <c r="S31" s="97"/>
      <c r="T31" s="97"/>
      <c r="U31" s="97"/>
      <c r="V31" s="97"/>
      <c r="W31" s="97"/>
      <c r="X31" s="97"/>
      <c r="Y31" s="97"/>
      <c r="Z31" s="97"/>
      <c r="AA31" s="97"/>
    </row>
    <row r="32" spans="1:27" ht="22.5" customHeight="1" x14ac:dyDescent="0.35">
      <c r="A32" s="97"/>
      <c r="B32" s="429"/>
      <c r="C32" s="423"/>
      <c r="D32" s="276"/>
      <c r="E32" s="992"/>
      <c r="F32" s="279"/>
      <c r="G32" s="192"/>
      <c r="H32" s="193"/>
      <c r="I32" s="193"/>
      <c r="J32" s="67"/>
      <c r="K32" s="68"/>
      <c r="L32" s="91" t="s">
        <v>266</v>
      </c>
      <c r="M32" s="104"/>
      <c r="N32" s="97"/>
      <c r="O32" s="97"/>
      <c r="P32" s="97"/>
      <c r="Q32" s="97"/>
      <c r="R32" s="97"/>
      <c r="S32" s="97"/>
      <c r="T32" s="97"/>
      <c r="U32" s="97"/>
      <c r="V32" s="97"/>
      <c r="W32" s="97"/>
      <c r="X32" s="97"/>
      <c r="Y32" s="97"/>
      <c r="Z32" s="97"/>
      <c r="AA32" s="97"/>
    </row>
    <row r="33" spans="1:27" ht="22.5" customHeight="1" thickBot="1" x14ac:dyDescent="0.4">
      <c r="A33" s="97"/>
      <c r="B33" s="429"/>
      <c r="C33" s="423"/>
      <c r="D33" s="277"/>
      <c r="E33" s="993"/>
      <c r="F33" s="280"/>
      <c r="G33" s="194"/>
      <c r="H33" s="195" t="s">
        <v>180</v>
      </c>
      <c r="I33" s="195" t="s">
        <v>180</v>
      </c>
      <c r="J33" s="82"/>
      <c r="K33" s="83"/>
      <c r="L33" s="139" t="s">
        <v>266</v>
      </c>
      <c r="M33" s="104"/>
      <c r="N33" s="97"/>
      <c r="O33" s="97"/>
      <c r="P33" s="97"/>
      <c r="Q33" s="97"/>
      <c r="R33" s="97"/>
      <c r="S33" s="97"/>
      <c r="T33" s="97"/>
      <c r="U33" s="97"/>
      <c r="V33" s="97"/>
      <c r="W33" s="97"/>
      <c r="X33" s="97"/>
      <c r="Y33" s="97"/>
      <c r="Z33" s="97"/>
      <c r="AA33" s="97"/>
    </row>
    <row r="34" spans="1:27" ht="9.75" customHeight="1" thickBot="1" x14ac:dyDescent="0.4">
      <c r="A34" s="97"/>
      <c r="B34" s="429"/>
      <c r="C34" s="423"/>
      <c r="D34" s="423"/>
      <c r="E34" s="423"/>
      <c r="F34" s="17"/>
      <c r="G34" s="204"/>
      <c r="H34" s="17"/>
      <c r="I34" s="17"/>
      <c r="J34" s="115"/>
      <c r="K34" s="178"/>
      <c r="L34" s="123"/>
      <c r="M34" s="104"/>
      <c r="N34" s="97"/>
      <c r="O34" s="97"/>
      <c r="P34" s="97"/>
      <c r="Q34" s="97"/>
      <c r="R34" s="97"/>
      <c r="S34" s="97"/>
      <c r="T34" s="97"/>
      <c r="U34" s="97"/>
      <c r="V34" s="97"/>
      <c r="W34" s="97"/>
      <c r="X34" s="97"/>
      <c r="Y34" s="97"/>
      <c r="Z34" s="97"/>
      <c r="AA34" s="97"/>
    </row>
    <row r="35" spans="1:27" ht="33.75" customHeight="1" thickBot="1" x14ac:dyDescent="0.4">
      <c r="A35" s="97"/>
      <c r="B35" s="429"/>
      <c r="C35" s="423"/>
      <c r="D35" s="423"/>
      <c r="E35" s="423"/>
      <c r="F35" s="212" t="s">
        <v>139</v>
      </c>
      <c r="G35" s="204"/>
      <c r="H35" s="17"/>
      <c r="I35" s="17"/>
      <c r="J35" s="115"/>
      <c r="K35" s="178"/>
      <c r="L35" s="123"/>
      <c r="M35" s="104"/>
      <c r="N35" s="97"/>
      <c r="O35" s="97"/>
      <c r="P35" s="97"/>
      <c r="Q35" s="97"/>
      <c r="R35" s="97"/>
      <c r="S35" s="97"/>
      <c r="T35" s="97"/>
      <c r="U35" s="97"/>
      <c r="V35" s="97"/>
      <c r="W35" s="97"/>
      <c r="X35" s="97"/>
      <c r="Y35" s="97"/>
      <c r="Z35" s="97"/>
      <c r="AA35" s="97"/>
    </row>
    <row r="36" spans="1:27" ht="15" thickBot="1" x14ac:dyDescent="0.4">
      <c r="A36" s="97"/>
      <c r="B36" s="101"/>
      <c r="C36" s="102"/>
      <c r="D36" s="102"/>
      <c r="E36" s="102"/>
      <c r="F36" s="102"/>
      <c r="G36" s="102"/>
      <c r="H36" s="102"/>
      <c r="I36" s="102"/>
      <c r="J36" s="102"/>
      <c r="K36" s="102"/>
      <c r="L36" s="102"/>
      <c r="M36" s="103"/>
      <c r="N36" s="97"/>
      <c r="O36" s="97"/>
      <c r="P36" s="97"/>
      <c r="Q36" s="97"/>
      <c r="R36" s="97"/>
      <c r="S36" s="97"/>
      <c r="T36" s="97"/>
      <c r="U36" s="97"/>
      <c r="V36" s="97"/>
      <c r="W36" s="97"/>
      <c r="X36" s="97"/>
      <c r="Y36" s="97"/>
      <c r="Z36" s="97"/>
      <c r="AA36" s="97"/>
    </row>
    <row r="37" spans="1:27" ht="15" thickTop="1" x14ac:dyDescent="0.35">
      <c r="A37" s="97"/>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row>
    <row r="38" spans="1:27" ht="59.25" customHeight="1" x14ac:dyDescent="0.35">
      <c r="A38" s="97"/>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row>
    <row r="39" spans="1:27" ht="59.25" customHeight="1" x14ac:dyDescent="0.35">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row>
    <row r="40" spans="1:27" ht="59.25" customHeight="1" x14ac:dyDescent="0.35">
      <c r="A40" s="97"/>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row>
    <row r="41" spans="1:27" ht="59.25" customHeight="1" x14ac:dyDescent="0.35">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c r="AA41" s="97"/>
    </row>
    <row r="42" spans="1:27" ht="59.25" customHeight="1" x14ac:dyDescent="0.35">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row>
    <row r="43" spans="1:27" ht="59.25" customHeight="1" x14ac:dyDescent="0.35">
      <c r="A43" s="97"/>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row>
    <row r="44" spans="1:27" ht="59.25" customHeight="1" x14ac:dyDescent="0.35">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row>
    <row r="45" spans="1:27" x14ac:dyDescent="0.35">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c r="AA45" s="97"/>
    </row>
    <row r="46" spans="1:27" x14ac:dyDescent="0.35">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row>
    <row r="47" spans="1:27" x14ac:dyDescent="0.35">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row>
    <row r="48" spans="1:27" x14ac:dyDescent="0.35">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row>
    <row r="49" spans="1:27" x14ac:dyDescent="0.35">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c r="AA49" s="97"/>
    </row>
    <row r="50" spans="1:27" x14ac:dyDescent="0.35">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row>
  </sheetData>
  <sheetProtection sheet="1" objects="1" scenarios="1"/>
  <mergeCells count="9">
    <mergeCell ref="D14:E23"/>
    <mergeCell ref="E24:E33"/>
    <mergeCell ref="B4:F4"/>
    <mergeCell ref="J2:K3"/>
    <mergeCell ref="B2:F3"/>
    <mergeCell ref="H2:H3"/>
    <mergeCell ref="I2:I3"/>
    <mergeCell ref="I7:I8"/>
    <mergeCell ref="J7:J8"/>
  </mergeCells>
  <dataValidations count="4">
    <dataValidation allowBlank="1" showInputMessage="1" showErrorMessage="1" promptTitle="Other Material Types not listed" prompt="Type name of other material type(s) here, as needed." sqref="F24:F33" xr:uid="{D60895B7-19B4-4880-B867-41DDFBB21447}"/>
    <dataValidation allowBlank="1" sqref="H2:H3" xr:uid="{EA61ABCE-5DC4-4FAA-AB37-C8E3AC0B594B}"/>
    <dataValidation allowBlank="1" promptTitle="Other Material Types not listed" prompt="Type name of other material type(s) here, as needed." sqref="F34:G36" xr:uid="{5D8D328C-0D58-4E87-8E9F-26E95DC85283}"/>
    <dataValidation type="whole" allowBlank="1" showInputMessage="1" showErrorMessage="1" errorTitle="Whole Numbers Only" error="Input whole numbers only, rounded to nearest ton." promptTitle="Input tons" prompt="Round to nearest ton" sqref="G14:G33" xr:uid="{35F507E0-642C-4A81-B94D-03A251CB7CE0}">
      <formula1>1</formula1>
      <formula2>1000000</formula2>
    </dataValidation>
  </dataValidations>
  <hyperlinks>
    <hyperlink ref="F35" location="'D.2. MSW Diverted'!C3" display="Click to Return to Top" xr:uid="{6250ECA9-9B20-4936-B948-95F0101DC3E1}"/>
    <hyperlink ref="I2:I3" location="'D.1. MSW Accepted'!D3" display="Previous Sheet" xr:uid="{04F64E45-ECFB-4F5F-A5AB-32C021547BBC}"/>
    <hyperlink ref="J2:J3" location="'D.4. MSW Mass Balance'!C4" display="Next Sheet" xr:uid="{5859451E-154F-4A18-B39A-3AB9E4533E9D}"/>
    <hyperlink ref="J2:K3" location="'D.3. MSW Disposed'!C4" display="Next Sheet" xr:uid="{35D74DC7-ECDA-4070-9CB1-8863323F2419}"/>
    <hyperlink ref="H2" location="INTRODUCTION!C3" display="Click for Table of Contents" xr:uid="{30E7FB88-3FBB-4F90-AD3F-3BA2862CA8BE}"/>
    <hyperlink ref="H2:H3" location="'INTRO and TABLE OF CONTENTS'!D15" display="Click for Table of Contents" xr:uid="{2E0B226A-63F2-4988-9DCC-C400470B8DBA}"/>
  </hyperlink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Material Type" prompt="Select from list" xr:uid="{D931900B-14A3-49BD-8286-BE7F1A876E3B}">
          <x14:formula1>
            <xm:f>'Validation Lists'!$W$5:$W$16</xm:f>
          </x14:formula1>
          <xm:sqref>F14:F23</xm:sqref>
        </x14:dataValidation>
        <x14:dataValidation type="list" allowBlank="1" showInputMessage="1" showErrorMessage="1" xr:uid="{107CCD02-CAD5-43BD-ABCB-EBBCD8B24A35}">
          <x14:formula1>
            <xm:f>'Validation Lists'!$G$5:$G$54</xm:f>
          </x14:formula1>
          <xm:sqref>J14:J33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FDC66EFB00CA4E8D8B4F9D04147784" ma:contentTypeVersion="16" ma:contentTypeDescription="Create a new document." ma:contentTypeScope="" ma:versionID="4e76c46320aa71fff61b935ac40e3510">
  <xsd:schema xmlns:xsd="http://www.w3.org/2001/XMLSchema" xmlns:xs="http://www.w3.org/2001/XMLSchema" xmlns:p="http://schemas.microsoft.com/office/2006/metadata/properties" xmlns:ns2="247a40a7-8c40-4940-a2db-c179524ae6c4" xmlns:ns3="7b83dbe2-6fd2-449a-a932-0d75829bf641" targetNamespace="http://schemas.microsoft.com/office/2006/metadata/properties" ma:root="true" ma:fieldsID="a63c038247717628d2ffe525442c0e5e" ns2:_="" ns3:_="">
    <xsd:import namespace="247a40a7-8c40-4940-a2db-c179524ae6c4"/>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a40a7-8c40-4940-a2db-c179524ae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47a40a7-8c40-4940-a2db-c179524ae6c4">
      <Terms xmlns="http://schemas.microsoft.com/office/infopath/2007/PartnerControls"/>
    </lcf76f155ced4ddcb4097134ff3c332f>
    <TaxCatchAll xmlns="7b83dbe2-6fd2-449a-a932-0d75829bf641" xsi:nil="true"/>
    <SharedWithUsers xmlns="7b83dbe2-6fd2-449a-a932-0d75829bf641">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003152-91DD-4547-A6F8-A6F89B4F4B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a40a7-8c40-4940-a2db-c179524ae6c4"/>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C3E37A-49F1-44F8-ADD4-3FEBDC04F69A}">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purl.org/dc/dcmitype/"/>
    <ds:schemaRef ds:uri="7b83dbe2-6fd2-449a-a932-0d75829bf641"/>
    <ds:schemaRef ds:uri="247a40a7-8c40-4940-a2db-c179524ae6c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402BDA4-770C-4BDD-8724-AEA7FED83FE2}">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29</vt:i4>
      </vt:variant>
    </vt:vector>
  </HeadingPairs>
  <TitlesOfParts>
    <vt:vector size="44" baseType="lpstr">
      <vt:lpstr>INTRO and TABLE OF CONTENTS</vt:lpstr>
      <vt:lpstr>A &amp; B--Info &amp; Facility Details</vt:lpstr>
      <vt:lpstr>C.1. C&amp;D Accepted</vt:lpstr>
      <vt:lpstr>C.2. C&amp;D Recycled or Used</vt:lpstr>
      <vt:lpstr>C.3. C&amp;D Materials Transferred</vt:lpstr>
      <vt:lpstr>C.4. C&amp;D Materials Disposed</vt:lpstr>
      <vt:lpstr>C.5. C&amp;D Mass Balance</vt:lpstr>
      <vt:lpstr>D.1. MSW Accepted</vt:lpstr>
      <vt:lpstr>D.2. MSW Diverted</vt:lpstr>
      <vt:lpstr>D.3. MSW Disposed</vt:lpstr>
      <vt:lpstr>D.4. MSW Mass Balance</vt:lpstr>
      <vt:lpstr>E. Combined Mass Balance</vt:lpstr>
      <vt:lpstr>F. Waste Bans</vt:lpstr>
      <vt:lpstr>Validation Lists</vt:lpstr>
      <vt:lpstr>Summary Data</vt:lpstr>
      <vt:lpstr>C1.CD.Fines</vt:lpstr>
      <vt:lpstr>C1.CD.Residuals</vt:lpstr>
      <vt:lpstr>c1.mixed.cd.accepted.validated.materials.totals</vt:lpstr>
      <vt:lpstr>C1.Mixed.CD.Bulky.Waste</vt:lpstr>
      <vt:lpstr>'C.1. C&amp;D Accepted'!C1.Mixed.CD.Other.Materials.Totals</vt:lpstr>
      <vt:lpstr>C1.Mixed.CD.Waste</vt:lpstr>
      <vt:lpstr>C1.Mixed.CD.Wood</vt:lpstr>
      <vt:lpstr>C2.Material.and.Tons.Fuel.Spec.Prod.Materials</vt:lpstr>
      <vt:lpstr>C2.Material.and.Tons.Recycled.Reused.Materials</vt:lpstr>
      <vt:lpstr>C3.Material.and.Tons.Separated.Recyclable.Materials</vt:lpstr>
      <vt:lpstr>C4.CD.Materials.Disposed</vt:lpstr>
      <vt:lpstr>CD_Materials_Mass_Balance_Discrepancy_Explanation</vt:lpstr>
      <vt:lpstr>City_Town</vt:lpstr>
      <vt:lpstr>Combined_Mass_Balance_Discrepancy_Explanation</vt:lpstr>
      <vt:lpstr>Days_of_Operation</vt:lpstr>
      <vt:lpstr>'C.3. C&amp;D Materials Transferred'!Diverted_Material</vt:lpstr>
      <vt:lpstr>MSW_Mass_Balance_Discrepancy_Explanation</vt:lpstr>
      <vt:lpstr>'C.1. C&amp;D Accepted'!Print_Area</vt:lpstr>
      <vt:lpstr>'C.2. C&amp;D Recycled or Used'!Print_Area</vt:lpstr>
      <vt:lpstr>'C.3. C&amp;D Materials Transferred'!Print_Area</vt:lpstr>
      <vt:lpstr>'INTRO and TABLE OF CONTENTS'!Print_Area</vt:lpstr>
      <vt:lpstr>Report_Calendar_Year</vt:lpstr>
      <vt:lpstr>Report_Comments_or_Suggestions</vt:lpstr>
      <vt:lpstr>Report_Quarter_or_Month</vt:lpstr>
      <vt:lpstr>Report_Type</vt:lpstr>
      <vt:lpstr>Site_Account</vt:lpstr>
      <vt:lpstr>Site_Name</vt:lpstr>
      <vt:lpstr>State</vt:lpstr>
      <vt:lpstr>Street_Address</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Greene, Jacob (DEP)</dc:creator>
  <cp:keywords/>
  <dc:description/>
  <cp:lastModifiedBy>Elliott, Michael (DEP)</cp:lastModifiedBy>
  <cp:revision/>
  <dcterms:created xsi:type="dcterms:W3CDTF">2025-06-06T15:57:56Z</dcterms:created>
  <dcterms:modified xsi:type="dcterms:W3CDTF">2025-09-29T14:51:50Z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0x010100B7FDC66EFB00CA4E8D8B4F9D04147784</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