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OMF\CONTRACT\Rate Tables\FY25\"/>
    </mc:Choice>
  </mc:AlternateContent>
  <xr:revisionPtr revIDLastSave="0" documentId="13_ncr:1_{11704AA9-F0A1-41FB-9B85-80EDCF881653}" xr6:coauthVersionLast="47" xr6:coauthVersionMax="47" xr10:uidLastSave="{00000000-0000-0000-0000-000000000000}"/>
  <bookViews>
    <workbookView xWindow="-110" yWindow="-110" windowWidth="19420" windowHeight="10420" tabRatio="855" xr2:uid="{00000000-000D-0000-FFFF-FFFF00000000}"/>
  </bookViews>
  <sheets>
    <sheet name="Summary" sheetId="33" r:id="rId1"/>
    <sheet name="Shared Living" sheetId="3" r:id="rId2"/>
    <sheet name="ALTR" sheetId="31" r:id="rId3"/>
    <sheet name="In Home Supp" sheetId="18" r:id="rId4"/>
    <sheet name="Emp &amp; Day" sheetId="19" r:id="rId5"/>
    <sheet name="Family Supports" sheetId="20" r:id="rId6"/>
    <sheet name="AWC" sheetId="32" r:id="rId7"/>
    <sheet name="ABI Visual" sheetId="12" r:id="rId8"/>
    <sheet name="Corp Rep Payee" sheetId="13" r:id="rId9"/>
    <sheet name="Clinical Team" sheetId="15" r:id="rId10"/>
    <sheet name="Autism" sheetId="28" r:id="rId11"/>
    <sheet name="Assistive Tech" sheetId="34" r:id="rId12"/>
    <sheet name="Remote Supports" sheetId="30" r:id="rId13"/>
  </sheets>
  <definedNames>
    <definedName name="_xlnm._FilterDatabase" localSheetId="0" hidden="1">Summary!$B$2:$D$48</definedName>
    <definedName name="_Hlk346582437" localSheetId="2">ALTR!#REF!</definedName>
    <definedName name="_xlnm.Print_Area" localSheetId="2">ALTR!$A$1:$C$3</definedName>
    <definedName name="_xlnm.Print_Area" localSheetId="1">'Shared Living'!$A$1:$C$53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6" i="31" l="1"/>
  <c r="I56" i="31"/>
  <c r="I26" i="31"/>
  <c r="N112" i="31" l="1"/>
  <c r="N113" i="31"/>
  <c r="N114" i="31"/>
  <c r="N115" i="31"/>
  <c r="N116" i="31"/>
  <c r="N117" i="31"/>
  <c r="N118" i="31"/>
  <c r="N119" i="31"/>
  <c r="N120" i="31"/>
  <c r="N121" i="31"/>
  <c r="N122" i="31"/>
  <c r="N123" i="31"/>
  <c r="N124" i="31"/>
  <c r="N125" i="31"/>
  <c r="N126" i="31"/>
  <c r="N127" i="31"/>
  <c r="N128" i="31"/>
  <c r="N129" i="31"/>
  <c r="N111" i="31"/>
  <c r="N110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84" i="31"/>
  <c r="I83" i="31"/>
  <c r="E6" i="34" l="1"/>
  <c r="F6" i="34" s="1"/>
  <c r="E17" i="28"/>
  <c r="E18" i="28"/>
  <c r="E19" i="28"/>
  <c r="E16" i="28"/>
  <c r="D14" i="32" l="1"/>
  <c r="E8" i="20"/>
  <c r="E7" i="20"/>
  <c r="E20" i="20" l="1"/>
  <c r="F14" i="18" l="1"/>
  <c r="D20" i="32"/>
  <c r="N109" i="31"/>
  <c r="N108" i="31"/>
  <c r="N107" i="31"/>
  <c r="N106" i="31"/>
  <c r="N105" i="31"/>
  <c r="N104" i="31"/>
  <c r="N103" i="31"/>
  <c r="N102" i="31"/>
  <c r="N101" i="31"/>
  <c r="N100" i="31"/>
  <c r="N99" i="31"/>
  <c r="N98" i="31"/>
  <c r="N97" i="31"/>
  <c r="N96" i="31"/>
  <c r="N95" i="31"/>
  <c r="N94" i="31"/>
  <c r="N93" i="31"/>
  <c r="N92" i="31"/>
  <c r="N91" i="31"/>
  <c r="N90" i="31"/>
  <c r="N89" i="31"/>
  <c r="N88" i="31"/>
  <c r="N87" i="31"/>
  <c r="N86" i="31"/>
  <c r="N85" i="31"/>
  <c r="N84" i="31"/>
  <c r="N83" i="31"/>
  <c r="N82" i="31"/>
  <c r="I82" i="31"/>
  <c r="N81" i="31"/>
  <c r="I81" i="31"/>
  <c r="N80" i="31"/>
  <c r="I80" i="31"/>
  <c r="N79" i="31"/>
  <c r="I79" i="31"/>
  <c r="N78" i="31"/>
  <c r="I78" i="31"/>
  <c r="N77" i="31"/>
  <c r="I77" i="31"/>
  <c r="N76" i="31"/>
  <c r="I76" i="31"/>
  <c r="N75" i="31"/>
  <c r="I75" i="31"/>
  <c r="N74" i="31"/>
  <c r="I74" i="31"/>
  <c r="N73" i="31"/>
  <c r="I73" i="31"/>
  <c r="N72" i="31"/>
  <c r="I72" i="31"/>
  <c r="N71" i="31"/>
  <c r="I71" i="31"/>
  <c r="N70" i="31"/>
  <c r="I70" i="31"/>
  <c r="N69" i="31"/>
  <c r="I69" i="31"/>
  <c r="N68" i="31"/>
  <c r="I68" i="31"/>
  <c r="N67" i="31"/>
  <c r="I67" i="31"/>
  <c r="N66" i="31"/>
  <c r="I66" i="31"/>
  <c r="N65" i="31"/>
  <c r="I65" i="31"/>
  <c r="N64" i="31"/>
  <c r="I64" i="31"/>
  <c r="N63" i="31"/>
  <c r="I63" i="31"/>
  <c r="N62" i="31"/>
  <c r="I62" i="31"/>
  <c r="N61" i="31"/>
  <c r="I61" i="31"/>
  <c r="N60" i="31"/>
  <c r="I60" i="31"/>
  <c r="N59" i="31"/>
  <c r="I59" i="31"/>
  <c r="N58" i="31"/>
  <c r="I58" i="31"/>
  <c r="N57" i="31"/>
  <c r="I57" i="31"/>
  <c r="N56" i="31"/>
  <c r="N55" i="31"/>
  <c r="I55" i="31"/>
  <c r="N54" i="31"/>
  <c r="I54" i="31"/>
  <c r="N53" i="31"/>
  <c r="I53" i="31"/>
  <c r="N52" i="31"/>
  <c r="I52" i="31"/>
  <c r="N51" i="31"/>
  <c r="I51" i="31"/>
  <c r="N50" i="31"/>
  <c r="I50" i="31"/>
  <c r="N49" i="31"/>
  <c r="I49" i="31"/>
  <c r="N48" i="31"/>
  <c r="I48" i="31"/>
  <c r="N47" i="31"/>
  <c r="I47" i="31"/>
  <c r="N46" i="31"/>
  <c r="N45" i="31"/>
  <c r="I45" i="31"/>
  <c r="N44" i="31"/>
  <c r="I44" i="31"/>
  <c r="N43" i="31"/>
  <c r="I43" i="31"/>
  <c r="N42" i="31"/>
  <c r="I42" i="31"/>
  <c r="N41" i="31"/>
  <c r="I41" i="31"/>
  <c r="N40" i="31"/>
  <c r="I40" i="31"/>
  <c r="N39" i="31"/>
  <c r="I39" i="31"/>
  <c r="N38" i="31"/>
  <c r="I38" i="31"/>
  <c r="N37" i="31"/>
  <c r="I37" i="31"/>
  <c r="N36" i="31"/>
  <c r="I36" i="31"/>
  <c r="N35" i="31"/>
  <c r="I35" i="31"/>
  <c r="N34" i="31"/>
  <c r="I34" i="31"/>
  <c r="N33" i="31"/>
  <c r="I33" i="31"/>
  <c r="N32" i="31"/>
  <c r="I32" i="31"/>
  <c r="N31" i="31"/>
  <c r="I31" i="31"/>
  <c r="N30" i="31"/>
  <c r="I30" i="31"/>
  <c r="N29" i="31"/>
  <c r="I29" i="31"/>
  <c r="N28" i="31"/>
  <c r="I28" i="31"/>
  <c r="N27" i="31"/>
  <c r="I27" i="31"/>
  <c r="N26" i="31"/>
  <c r="N25" i="31"/>
  <c r="I25" i="31"/>
  <c r="N24" i="31"/>
  <c r="I24" i="31"/>
  <c r="N23" i="31"/>
  <c r="I23" i="31"/>
  <c r="N22" i="31"/>
  <c r="I22" i="31"/>
  <c r="N21" i="31"/>
  <c r="I21" i="31"/>
  <c r="N20" i="31"/>
  <c r="I20" i="31"/>
  <c r="N19" i="31"/>
  <c r="I19" i="31"/>
  <c r="N18" i="31"/>
  <c r="I18" i="31"/>
  <c r="N17" i="31"/>
  <c r="I17" i="31"/>
  <c r="N16" i="31"/>
  <c r="I16" i="31"/>
  <c r="D16" i="31"/>
  <c r="N15" i="31"/>
  <c r="I15" i="31"/>
  <c r="D15" i="31"/>
  <c r="N14" i="31"/>
  <c r="I14" i="31"/>
  <c r="D14" i="31"/>
  <c r="N13" i="31"/>
  <c r="I13" i="31"/>
  <c r="D13" i="31"/>
  <c r="N12" i="31"/>
  <c r="I12" i="31"/>
  <c r="D12" i="31"/>
  <c r="N11" i="31"/>
  <c r="I11" i="31"/>
  <c r="D11" i="31"/>
  <c r="N10" i="31"/>
  <c r="I10" i="31"/>
  <c r="D10" i="31"/>
  <c r="N9" i="31"/>
  <c r="I9" i="31"/>
  <c r="D9" i="31"/>
  <c r="N8" i="31"/>
  <c r="I8" i="31"/>
  <c r="D8" i="31"/>
  <c r="N7" i="31"/>
  <c r="I7" i="31"/>
  <c r="D7" i="31"/>
  <c r="C26" i="3" l="1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25" i="3"/>
  <c r="D27" i="19"/>
  <c r="D26" i="19"/>
  <c r="D25" i="19"/>
  <c r="F7" i="18" l="1"/>
  <c r="F8" i="18"/>
  <c r="F9" i="18"/>
  <c r="F10" i="18"/>
  <c r="F11" i="18"/>
  <c r="F12" i="18"/>
  <c r="F13" i="18"/>
  <c r="F15" i="18"/>
  <c r="F16" i="18"/>
  <c r="F6" i="18"/>
</calcChain>
</file>

<file path=xl/sharedStrings.xml><?xml version="1.0" encoding="utf-8"?>
<sst xmlns="http://schemas.openxmlformats.org/spreadsheetml/2006/main" count="819" uniqueCount="495">
  <si>
    <t>Rate</t>
  </si>
  <si>
    <t>Unit</t>
  </si>
  <si>
    <t>A</t>
  </si>
  <si>
    <t>B</t>
  </si>
  <si>
    <t>C</t>
  </si>
  <si>
    <t>Level</t>
  </si>
  <si>
    <t>Activity Code</t>
  </si>
  <si>
    <t>Unit of Service</t>
  </si>
  <si>
    <t>Operational Rate Level</t>
  </si>
  <si>
    <t>Minimum Stipend Level</t>
  </si>
  <si>
    <t>Maximum Stipend Level</t>
  </si>
  <si>
    <t xml:space="preserve">Service </t>
  </si>
  <si>
    <t>Units</t>
  </si>
  <si>
    <t>Per Placement Per Day</t>
  </si>
  <si>
    <t>Per Hour</t>
  </si>
  <si>
    <t>OPERATIONAL RATES</t>
  </si>
  <si>
    <t>STIPEND RATES</t>
  </si>
  <si>
    <t>Activity</t>
  </si>
  <si>
    <t>ABI and Visually Impaired Services</t>
  </si>
  <si>
    <t>Orientation and Mobility (Level 1)</t>
  </si>
  <si>
    <t>Service Description</t>
  </si>
  <si>
    <t xml:space="preserve">Services for Visually Impaired </t>
  </si>
  <si>
    <t>General Programs: Disability Services 101 CMR 422.00 (MCB regulation)</t>
  </si>
  <si>
    <t>Shared Living</t>
  </si>
  <si>
    <t xml:space="preserve"> </t>
  </si>
  <si>
    <t>22*</t>
  </si>
  <si>
    <t>23*</t>
  </si>
  <si>
    <t>24*</t>
  </si>
  <si>
    <t>25*</t>
  </si>
  <si>
    <t>Registered Nurse</t>
  </si>
  <si>
    <t>Licensed Practical Nurse</t>
  </si>
  <si>
    <t>Corporate Representative Payee</t>
  </si>
  <si>
    <t>Rates for Certain Developmental and Support Services 101 CMR 424.00</t>
  </si>
  <si>
    <t>Client Per Month</t>
  </si>
  <si>
    <t>Basic Intensity</t>
  </si>
  <si>
    <t>Moderate Intensity</t>
  </si>
  <si>
    <t>High Intensity</t>
  </si>
  <si>
    <t>Level I</t>
  </si>
  <si>
    <t>Level II</t>
  </si>
  <si>
    <t>Level III</t>
  </si>
  <si>
    <t>Level IV</t>
  </si>
  <si>
    <t>Clinical Team</t>
  </si>
  <si>
    <t>Vocational Rehab Assistanct</t>
  </si>
  <si>
    <t xml:space="preserve">In-Home Supports - 3798 </t>
  </si>
  <si>
    <t>In-Home Basic Supports 101 CMR 423.00</t>
  </si>
  <si>
    <t>Program Type</t>
  </si>
  <si>
    <t>In Home Supports</t>
  </si>
  <si>
    <t>15 minutes</t>
  </si>
  <si>
    <t>D</t>
  </si>
  <si>
    <t>E</t>
  </si>
  <si>
    <t>F</t>
  </si>
  <si>
    <t>G</t>
  </si>
  <si>
    <t>H</t>
  </si>
  <si>
    <t>I</t>
  </si>
  <si>
    <t>J</t>
  </si>
  <si>
    <t>K</t>
  </si>
  <si>
    <t>Rates for Community-Based Day Support Services 101 CMR 415.00</t>
  </si>
  <si>
    <t>Activity code</t>
  </si>
  <si>
    <t>Rates for Supported Employment Services 101 CMR 419.00</t>
  </si>
  <si>
    <t>Group Employment: Standard</t>
  </si>
  <si>
    <t>Group Employment: High Intensity</t>
  </si>
  <si>
    <t>Group Employment: 1:1 Staffing in Std. program</t>
  </si>
  <si>
    <t>Group Employment: 1:3 Staffing in Std. program</t>
  </si>
  <si>
    <t>Transportation (to/from job):  Trip Duration</t>
  </si>
  <si>
    <t>Individualized Home Supports 101 CMR 423.00</t>
  </si>
  <si>
    <t>Family Stabilization Services 101 CMR 414.00</t>
  </si>
  <si>
    <t>Family Navigation</t>
  </si>
  <si>
    <t>Respite in Recipient’s Home</t>
  </si>
  <si>
    <t>Day</t>
  </si>
  <si>
    <t>Respite in Caregiver’s Home Level 1</t>
  </si>
  <si>
    <t>Respite in Caregiver’s Home Level 2</t>
  </si>
  <si>
    <t>Respite in Caregiver’s Home Level 3</t>
  </si>
  <si>
    <t>101 CMR 423.00 In Home Basic Living Supports</t>
  </si>
  <si>
    <t xml:space="preserve">Child Respite in Caregiver's Home </t>
  </si>
  <si>
    <t>Adult Companion Services Group of 2</t>
  </si>
  <si>
    <t>Adult Companion Services Group of 3</t>
  </si>
  <si>
    <t>Family Training</t>
  </si>
  <si>
    <t>Family Training Group of 2</t>
  </si>
  <si>
    <t>Family Training Group of 5</t>
  </si>
  <si>
    <t>Behavioral Support Services Bachelor's</t>
  </si>
  <si>
    <t>Behavioral Support Services Master’s</t>
  </si>
  <si>
    <t>Behavioral Support Services PhD</t>
  </si>
  <si>
    <t>Stabilization Care Giver's Home Level 1</t>
  </si>
  <si>
    <t>Stabilization Care Giver's Home Level 2</t>
  </si>
  <si>
    <t>Stabilization Care Giver's Home Level 3</t>
  </si>
  <si>
    <t>Peer Support</t>
  </si>
  <si>
    <t>Peer Support Group of 2</t>
  </si>
  <si>
    <t>Peer Support Group of 5</t>
  </si>
  <si>
    <t>Respite in Recipient’s Home. 1:1</t>
  </si>
  <si>
    <t>Respite in Recipient’s Home. 1:2</t>
  </si>
  <si>
    <t>Respite in Recipient’s Home. 1:3</t>
  </si>
  <si>
    <t>3770. 3771 and 3772</t>
  </si>
  <si>
    <t>Autism Support Center/Family Support Center</t>
  </si>
  <si>
    <t>Month</t>
  </si>
  <si>
    <t>Intensive Flexible Family Support Services</t>
  </si>
  <si>
    <t>Enrolled day</t>
  </si>
  <si>
    <t>Medically Complex Programs</t>
  </si>
  <si>
    <t>Financial Assistance Administration</t>
  </si>
  <si>
    <t>Transaction</t>
  </si>
  <si>
    <t>Agency w/choice Admin Fee</t>
  </si>
  <si>
    <t>Program Manager</t>
  </si>
  <si>
    <t>Position Title</t>
  </si>
  <si>
    <t xml:space="preserve">* Stipend Levels only available by special application to DDS </t>
  </si>
  <si>
    <t>101 CMR 420.00:  ALTR Services</t>
  </si>
  <si>
    <t>Adult Companion</t>
  </si>
  <si>
    <t>Shared Living (3150 and 3752)</t>
  </si>
  <si>
    <t>Psychiatrist</t>
  </si>
  <si>
    <t>Individual Supported Employment: Initial Supports</t>
  </si>
  <si>
    <t>Individual Supported Employment: Ongoing Supports</t>
  </si>
  <si>
    <t>15-minute Trip</t>
  </si>
  <si>
    <t>30-minute Trip</t>
  </si>
  <si>
    <t>60-minute Trip</t>
  </si>
  <si>
    <t>101 CMR 411.00: Rates for Certain Placement and Support Services</t>
  </si>
  <si>
    <t>Center Size</t>
  </si>
  <si>
    <t>Autism Support Center/Family Support Center*</t>
  </si>
  <si>
    <t>Day Habilitation Program Services: 101 CMR 348.00</t>
  </si>
  <si>
    <t>DC Worker Level I</t>
  </si>
  <si>
    <t>Hour</t>
  </si>
  <si>
    <t>Site Cost Range</t>
  </si>
  <si>
    <t>DC Worker Level II</t>
  </si>
  <si>
    <t>$21.69 - $26.15</t>
  </si>
  <si>
    <t>Clinician</t>
  </si>
  <si>
    <t>Psychologist / Psychiatrist (PhD)</t>
  </si>
  <si>
    <t>Sedan</t>
  </si>
  <si>
    <t>Minivan</t>
  </si>
  <si>
    <t>Van</t>
  </si>
  <si>
    <t>Wheelchair Van</t>
  </si>
  <si>
    <t>Vehicle Upgrade</t>
  </si>
  <si>
    <t>Sedan to Minivan</t>
  </si>
  <si>
    <t>Sedan to Van</t>
  </si>
  <si>
    <t>Sedan to Wheelchair Van</t>
  </si>
  <si>
    <t>Minivan to Van</t>
  </si>
  <si>
    <t>Minivan to Wheelchair Van</t>
  </si>
  <si>
    <t>Van to Wheelchair Van</t>
  </si>
  <si>
    <t>Southeast</t>
  </si>
  <si>
    <t>Northeast</t>
  </si>
  <si>
    <t>Model Name</t>
  </si>
  <si>
    <t>B03.0A</t>
  </si>
  <si>
    <t>I03.0A</t>
  </si>
  <si>
    <t>I03.5A</t>
  </si>
  <si>
    <t>I04.0A</t>
  </si>
  <si>
    <t>I04.5A</t>
  </si>
  <si>
    <t>I05.0A</t>
  </si>
  <si>
    <t>I05.5A</t>
  </si>
  <si>
    <t>I06.0A</t>
  </si>
  <si>
    <t>I06.5A</t>
  </si>
  <si>
    <t>I07.0A</t>
  </si>
  <si>
    <t>B03.5B</t>
  </si>
  <si>
    <t>B04.0B</t>
  </si>
  <si>
    <t>B04.5B</t>
  </si>
  <si>
    <t>B05.0B</t>
  </si>
  <si>
    <t>B05.5B</t>
  </si>
  <si>
    <t>B06.0B</t>
  </si>
  <si>
    <t>B06.5B</t>
  </si>
  <si>
    <t>B07.0B</t>
  </si>
  <si>
    <t>B07.5B</t>
  </si>
  <si>
    <t>B08.0B</t>
  </si>
  <si>
    <t>B08.5B</t>
  </si>
  <si>
    <t>B09.0B</t>
  </si>
  <si>
    <t>I03.5B</t>
  </si>
  <si>
    <t>I04.0B</t>
  </si>
  <si>
    <t>I04.5B</t>
  </si>
  <si>
    <t>I05.0B</t>
  </si>
  <si>
    <t>I05.5B</t>
  </si>
  <si>
    <t>I06.0B</t>
  </si>
  <si>
    <t>I06.5B</t>
  </si>
  <si>
    <t>I07.0B</t>
  </si>
  <si>
    <t>I07.5B</t>
  </si>
  <si>
    <t>I08.0B</t>
  </si>
  <si>
    <t>I08.5B</t>
  </si>
  <si>
    <t>I09.0B</t>
  </si>
  <si>
    <t>I09.5B</t>
  </si>
  <si>
    <t>I10.0B</t>
  </si>
  <si>
    <t>I10.5B</t>
  </si>
  <si>
    <t>I11.0B</t>
  </si>
  <si>
    <t>M03.5B1</t>
  </si>
  <si>
    <t>M04.0B1</t>
  </si>
  <si>
    <t>M04.5B1</t>
  </si>
  <si>
    <t>M05.0B1</t>
  </si>
  <si>
    <t>M05.5B1</t>
  </si>
  <si>
    <t>M06.0B1</t>
  </si>
  <si>
    <t>M06.5B1</t>
  </si>
  <si>
    <t>M07.0B1</t>
  </si>
  <si>
    <t>M07.5B1</t>
  </si>
  <si>
    <t>M08.0B1</t>
  </si>
  <si>
    <t>M08.5B1</t>
  </si>
  <si>
    <t>M09.0B1</t>
  </si>
  <si>
    <t>M09.5B1</t>
  </si>
  <si>
    <t>M10.0B1</t>
  </si>
  <si>
    <t>M10.5B1</t>
  </si>
  <si>
    <t>M11.0B1</t>
  </si>
  <si>
    <t>M03.5B2</t>
  </si>
  <si>
    <t>M04.0B2</t>
  </si>
  <si>
    <t>M04.5B2</t>
  </si>
  <si>
    <t>M05.0B2</t>
  </si>
  <si>
    <t>M05.5B2</t>
  </si>
  <si>
    <t>M06.0B2</t>
  </si>
  <si>
    <t>M06.5B2</t>
  </si>
  <si>
    <t>M07.0B2</t>
  </si>
  <si>
    <t>M07.5B2</t>
  </si>
  <si>
    <t>M08.0B2</t>
  </si>
  <si>
    <t>M08.5B2</t>
  </si>
  <si>
    <t>M09.0B2</t>
  </si>
  <si>
    <t>M09.5B2</t>
  </si>
  <si>
    <t>M10.0B2</t>
  </si>
  <si>
    <t>M10.5B2</t>
  </si>
  <si>
    <t>M11.0B2</t>
  </si>
  <si>
    <t>M03.5B3</t>
  </si>
  <si>
    <t>M04.0B3</t>
  </si>
  <si>
    <t>M04.5B3</t>
  </si>
  <si>
    <t>M05.0B3</t>
  </si>
  <si>
    <t>M05.5B3</t>
  </si>
  <si>
    <t>M06.0B3</t>
  </si>
  <si>
    <t>M06.5B3</t>
  </si>
  <si>
    <t>M07.0B3</t>
  </si>
  <si>
    <t>M07.5B3</t>
  </si>
  <si>
    <t>M08.0B3</t>
  </si>
  <si>
    <t>M08.5B3</t>
  </si>
  <si>
    <t>M09.0B3</t>
  </si>
  <si>
    <t>M09.5B3</t>
  </si>
  <si>
    <t>M10.0B3</t>
  </si>
  <si>
    <t>M10.5B3</t>
  </si>
  <si>
    <t>M11.0B3</t>
  </si>
  <si>
    <t>B03.5C</t>
  </si>
  <si>
    <t>B04.0C</t>
  </si>
  <si>
    <t>B04.5C</t>
  </si>
  <si>
    <t>B05.0C</t>
  </si>
  <si>
    <t>B05.5C</t>
  </si>
  <si>
    <t>B06.0C</t>
  </si>
  <si>
    <t>B06.5C</t>
  </si>
  <si>
    <t>B07.0C</t>
  </si>
  <si>
    <t>B07.5C</t>
  </si>
  <si>
    <t>B08.0C</t>
  </si>
  <si>
    <t>B08.5C</t>
  </si>
  <si>
    <t>B09.0C</t>
  </si>
  <si>
    <t>B09.5C</t>
  </si>
  <si>
    <t>B10.0C</t>
  </si>
  <si>
    <t>B10.5C</t>
  </si>
  <si>
    <t>B11.0C</t>
  </si>
  <si>
    <t>B11.5C</t>
  </si>
  <si>
    <t>B12.0C</t>
  </si>
  <si>
    <t>B12.5C</t>
  </si>
  <si>
    <t>I04.0C</t>
  </si>
  <si>
    <t>I04.5C</t>
  </si>
  <si>
    <t>I05.0C</t>
  </si>
  <si>
    <t>I05.5C</t>
  </si>
  <si>
    <t>I06.0C</t>
  </si>
  <si>
    <t>I06.5C</t>
  </si>
  <si>
    <t>I07.0C</t>
  </si>
  <si>
    <t>I07.5C</t>
  </si>
  <si>
    <t>I08.0C</t>
  </si>
  <si>
    <t>I08.5C</t>
  </si>
  <si>
    <t>I09.0C</t>
  </si>
  <si>
    <t>I09.5C</t>
  </si>
  <si>
    <t>I10.0C</t>
  </si>
  <si>
    <t>I10.5C</t>
  </si>
  <si>
    <t>I11.0C</t>
  </si>
  <si>
    <t>I11.5C</t>
  </si>
  <si>
    <t>I12.0C</t>
  </si>
  <si>
    <t>I12.5C</t>
  </si>
  <si>
    <t>I13.0C</t>
  </si>
  <si>
    <t>I13.5C</t>
  </si>
  <si>
    <t>I14.0C</t>
  </si>
  <si>
    <t>I14.5C</t>
  </si>
  <si>
    <t>I15.0C</t>
  </si>
  <si>
    <t>I15.5C</t>
  </si>
  <si>
    <t>M06.0C1</t>
  </si>
  <si>
    <t>M06.5C1</t>
  </si>
  <si>
    <t>M07.0C1</t>
  </si>
  <si>
    <t>M07.5C1</t>
  </si>
  <si>
    <t>M08.0C1</t>
  </si>
  <si>
    <t>M08.5C1</t>
  </si>
  <si>
    <t>M09.0C1</t>
  </si>
  <si>
    <t>M09.5C1</t>
  </si>
  <si>
    <t>M10.0C1</t>
  </si>
  <si>
    <t>M10.5C1</t>
  </si>
  <si>
    <t>M11.0C1</t>
  </si>
  <si>
    <t>M11.5C1</t>
  </si>
  <si>
    <t>M12.0C1</t>
  </si>
  <si>
    <t>M12.5C1</t>
  </si>
  <si>
    <t>M13.0C1</t>
  </si>
  <si>
    <t>M13.5C1</t>
  </si>
  <si>
    <t>M14.0C1</t>
  </si>
  <si>
    <t>M14.5C1</t>
  </si>
  <si>
    <t>M15.0C1</t>
  </si>
  <si>
    <t>M15.5C1</t>
  </si>
  <si>
    <t>M06.0C2</t>
  </si>
  <si>
    <t>M06.5C2</t>
  </si>
  <si>
    <t>M07.0C2</t>
  </si>
  <si>
    <t>M07.5C2</t>
  </si>
  <si>
    <t>M08.0C2</t>
  </si>
  <si>
    <t>M08.5C2</t>
  </si>
  <si>
    <t>M09.0C2</t>
  </si>
  <si>
    <t>M09.5C2</t>
  </si>
  <si>
    <t>M10.0C2</t>
  </si>
  <si>
    <t>M10.5C2</t>
  </si>
  <si>
    <t>M11.0C2</t>
  </si>
  <si>
    <t>M11.5C2</t>
  </si>
  <si>
    <t>M12.0C2</t>
  </si>
  <si>
    <t>M12.5C2</t>
  </si>
  <si>
    <t>M13.0C2</t>
  </si>
  <si>
    <t>M13.5C2</t>
  </si>
  <si>
    <t>M14.0C2</t>
  </si>
  <si>
    <t>M14.5C2</t>
  </si>
  <si>
    <t>M15.0C2</t>
  </si>
  <si>
    <t>M15.5C2</t>
  </si>
  <si>
    <t>M06.0C3</t>
  </si>
  <si>
    <t>M06.5C3</t>
  </si>
  <si>
    <t>M07.0C3</t>
  </si>
  <si>
    <t>M07.5C3</t>
  </si>
  <si>
    <t>M08.0C3</t>
  </si>
  <si>
    <t>M08.5C3</t>
  </si>
  <si>
    <t>M09.0C3</t>
  </si>
  <si>
    <t>M09.5C3</t>
  </si>
  <si>
    <t>M10.0C3</t>
  </si>
  <si>
    <t>M10.5C3</t>
  </si>
  <si>
    <t>M11.0C3</t>
  </si>
  <si>
    <t>M11.5C3</t>
  </si>
  <si>
    <t>M12.0C3</t>
  </si>
  <si>
    <t>M12.5C3</t>
  </si>
  <si>
    <t>M13.0C3</t>
  </si>
  <si>
    <t>M13.5C3</t>
  </si>
  <si>
    <t>M14.0C3</t>
  </si>
  <si>
    <t>M14.5C3</t>
  </si>
  <si>
    <t>M15.0C3</t>
  </si>
  <si>
    <t>M15.5C3</t>
  </si>
  <si>
    <t>Add-Ons</t>
  </si>
  <si>
    <t>1 Capacity</t>
  </si>
  <si>
    <t>2-3 Capacity</t>
  </si>
  <si>
    <t>4+ Capacity</t>
  </si>
  <si>
    <t>Annualized</t>
  </si>
  <si>
    <t>$0.01 - $3.84</t>
  </si>
  <si>
    <t>Clinical Team Specialist</t>
  </si>
  <si>
    <t>Level V</t>
  </si>
  <si>
    <t>Rate
(15-Minute)</t>
  </si>
  <si>
    <t>Rate
(Hourly)</t>
  </si>
  <si>
    <t>Direct Care</t>
  </si>
  <si>
    <t>45-minute Trip</t>
  </si>
  <si>
    <t>Nurse (LPN, RN, APRN)</t>
  </si>
  <si>
    <t>Direct Care (Clerical, DC III, Social Worker, Case Manager)</t>
  </si>
  <si>
    <t>Vehicle Add-Ons</t>
  </si>
  <si>
    <t>Central West</t>
  </si>
  <si>
    <t>Metro</t>
  </si>
  <si>
    <t>Region</t>
  </si>
  <si>
    <t>Per Diem Rate</t>
  </si>
  <si>
    <t>FTE</t>
  </si>
  <si>
    <t xml:space="preserve">Employment &amp; Day Services </t>
  </si>
  <si>
    <t>Family Support Services</t>
  </si>
  <si>
    <t>Per 15 Minutes</t>
  </si>
  <si>
    <t>Stipend Level
Annualized</t>
  </si>
  <si>
    <t>Rate
Jan-Jun</t>
  </si>
  <si>
    <t xml:space="preserve">  Masters Level</t>
  </si>
  <si>
    <t xml:space="preserve">  Bachelors Level (High Intensity)</t>
  </si>
  <si>
    <t xml:space="preserve">  Bachelors Level (Med Intensity)</t>
  </si>
  <si>
    <t xml:space="preserve">  Bachelors Level  (Low Intensity)</t>
  </si>
  <si>
    <t xml:space="preserve">   Masters Level </t>
  </si>
  <si>
    <t xml:space="preserve">   Bachelors Level </t>
  </si>
  <si>
    <t>Pre EngagementCoaching</t>
  </si>
  <si>
    <t>College Navigation</t>
  </si>
  <si>
    <t>Autism Pre-Engagement Coaching and College Navigation</t>
  </si>
  <si>
    <t>W</t>
  </si>
  <si>
    <t>Rates for Active Treatment 101 CMR 415.00</t>
  </si>
  <si>
    <t>15 Minutes</t>
  </si>
  <si>
    <t>Assistive Technology</t>
  </si>
  <si>
    <t xml:space="preserve">Remote Supports and Monitoring </t>
  </si>
  <si>
    <t>Enrolled Day</t>
  </si>
  <si>
    <t>Day Rate</t>
  </si>
  <si>
    <t>Evaluation and Training</t>
  </si>
  <si>
    <t>Supports and Monitoring</t>
  </si>
  <si>
    <t>101 CMR 426.00: Rates for Certain Adult Community Mental Health Services</t>
  </si>
  <si>
    <t>101 CMR 420 Adult Long Term Residential Services</t>
  </si>
  <si>
    <t>Aquired Brain Injury</t>
  </si>
  <si>
    <r>
      <rPr>
        <b/>
        <sz val="14"/>
        <rFont val="Calibri Light"/>
        <family val="1"/>
        <scheme val="major"/>
      </rPr>
      <t>Occupancy Rates</t>
    </r>
    <r>
      <rPr>
        <b/>
        <sz val="11"/>
        <rFont val="Calibri Light"/>
        <family val="1"/>
        <scheme val="major"/>
      </rPr>
      <t xml:space="preserve">
</t>
    </r>
    <r>
      <rPr>
        <b/>
        <i/>
        <sz val="11"/>
        <rFont val="Calibri Light"/>
        <family val="1"/>
        <scheme val="major"/>
      </rPr>
      <t>Rates Effective July 1, 2022</t>
    </r>
  </si>
  <si>
    <r>
      <t xml:space="preserve">Regional New Site Occupancy Caps
</t>
    </r>
    <r>
      <rPr>
        <b/>
        <i/>
        <sz val="10"/>
        <rFont val="Calibri Light"/>
        <family val="1"/>
        <scheme val="major"/>
      </rPr>
      <t>Caps Effective July 1, 2022</t>
    </r>
  </si>
  <si>
    <t xml:space="preserve">A = Integrated Team with GLE/SIE </t>
  </si>
  <si>
    <t xml:space="preserve">B = Support Independent Environments Model B </t>
  </si>
  <si>
    <t>Rates Effective: July 1, 2022</t>
  </si>
  <si>
    <t>Rates Effective January 1, 2023</t>
  </si>
  <si>
    <t>Rates Effective January 1, 2021</t>
  </si>
  <si>
    <t>Agency with Choice</t>
  </si>
  <si>
    <t xml:space="preserve">**Individualized Home Supports </t>
  </si>
  <si>
    <t xml:space="preserve">***Individualized Day Supports </t>
  </si>
  <si>
    <t>*** Rate is pegged to Supported Employment - Individual Supported Employment: Initial Supports</t>
  </si>
  <si>
    <t>*Rate Cap</t>
  </si>
  <si>
    <t>Service Navigation</t>
  </si>
  <si>
    <t xml:space="preserve">* The Rate Cap represents the limit that individuals may negotiate up to. </t>
  </si>
  <si>
    <t xml:space="preserve">** Rate is pegged to In Home Basic Supports - Level F </t>
  </si>
  <si>
    <t>Adult Nursing Facility Active Treatment</t>
  </si>
  <si>
    <t xml:space="preserve">Pediatric Nursing Facility Active Treatment </t>
  </si>
  <si>
    <t>Rates Effective: July 1, 2023</t>
  </si>
  <si>
    <t>Site Based Respite for Children</t>
  </si>
  <si>
    <t>Adult Site-Based Respite</t>
  </si>
  <si>
    <t xml:space="preserve">Adult Long Term Residential Services (3153/3753, 3751/3713 and 3182) </t>
  </si>
  <si>
    <t>**Points to DMH rates**</t>
  </si>
  <si>
    <t>Rates Effective: January 1, 2024</t>
  </si>
  <si>
    <t>Rates Effective January 1, 2024</t>
  </si>
  <si>
    <t>Rates Effective: July 1, 2024</t>
  </si>
  <si>
    <t>Level 1    (S5102-U1)</t>
  </si>
  <si>
    <t>Level 2    (S5102-U2)</t>
  </si>
  <si>
    <t>Level 3   (S5102- U3)</t>
  </si>
  <si>
    <t>Level 4   (S5102- U4)</t>
  </si>
  <si>
    <t>Rates Effective: August 1, 2024</t>
  </si>
  <si>
    <t>Rates Effective: January 1, 2023</t>
  </si>
  <si>
    <t>Tab</t>
  </si>
  <si>
    <t>Regulation</t>
  </si>
  <si>
    <t>ALTR</t>
  </si>
  <si>
    <t>101 CMR 420.00: Rates for Adult Long-Term Residential Services</t>
  </si>
  <si>
    <t>Family Supports</t>
  </si>
  <si>
    <t>In Home Support</t>
  </si>
  <si>
    <t>101 CMR 423.00: Rates for Certain In-Home Basic Living Supports</t>
  </si>
  <si>
    <t>AWC</t>
  </si>
  <si>
    <t>Autism</t>
  </si>
  <si>
    <t>Emp &amp; Day</t>
  </si>
  <si>
    <t>101 CMR 415.00: Rates for Community-Based Day Support Services</t>
  </si>
  <si>
    <t>101 CMR 419.00: Rates for Supported Employment Services</t>
  </si>
  <si>
    <t>101 CMR 348.00: Rates for Day Habilitation Services</t>
  </si>
  <si>
    <t>101 CMR 414.00: Rates for Family Stabilization Services</t>
  </si>
  <si>
    <t>ABI Visual</t>
  </si>
  <si>
    <t>3751 3713 3752</t>
  </si>
  <si>
    <t>101 CMR 359.00: Rates for Home and Community-based Services Waivers</t>
  </si>
  <si>
    <t>Corp Rep Payee</t>
  </si>
  <si>
    <t>101 CMR 424.00: Rates for Certain Developmental and Support Services</t>
  </si>
  <si>
    <t>Remote Supports and Monitoring</t>
  </si>
  <si>
    <t>Assistive Tech</t>
  </si>
  <si>
    <t>Remote Supports</t>
  </si>
  <si>
    <t>S03.5B</t>
  </si>
  <si>
    <t>S04.0B</t>
  </si>
  <si>
    <t>S04.5B</t>
  </si>
  <si>
    <t>S05.0B</t>
  </si>
  <si>
    <t>S05.5B</t>
  </si>
  <si>
    <t>S06.0B</t>
  </si>
  <si>
    <t>S06.5B</t>
  </si>
  <si>
    <t>S07.0B</t>
  </si>
  <si>
    <t>S07.5B</t>
  </si>
  <si>
    <t>S08.0B</t>
  </si>
  <si>
    <t>S08.5B</t>
  </si>
  <si>
    <t>S09.0B</t>
  </si>
  <si>
    <t>S09.5B</t>
  </si>
  <si>
    <t>S10.0B</t>
  </si>
  <si>
    <t>S10.5B</t>
  </si>
  <si>
    <t>S11.0B</t>
  </si>
  <si>
    <t>S06.0C</t>
  </si>
  <si>
    <t>S06.5C</t>
  </si>
  <si>
    <t>S07.0C</t>
  </si>
  <si>
    <t>S07.5C</t>
  </si>
  <si>
    <t>S08.0C</t>
  </si>
  <si>
    <t>S08.5C</t>
  </si>
  <si>
    <t>S09.0C</t>
  </si>
  <si>
    <t>S09.5C</t>
  </si>
  <si>
    <t>S10.0C</t>
  </si>
  <si>
    <t>S10.5C</t>
  </si>
  <si>
    <t>S11.0C</t>
  </si>
  <si>
    <t>S11.5C</t>
  </si>
  <si>
    <t>S12.0C</t>
  </si>
  <si>
    <t>S12.5C</t>
  </si>
  <si>
    <t>S13.0C</t>
  </si>
  <si>
    <t>S13.5C</t>
  </si>
  <si>
    <t>S14.0C</t>
  </si>
  <si>
    <t>S14.5C</t>
  </si>
  <si>
    <t>S15.0C</t>
  </si>
  <si>
    <t>S15.5C</t>
  </si>
  <si>
    <t>Add-on: Remote Supports &amp; Monitoring</t>
  </si>
  <si>
    <t>$3.85 - $8.30</t>
  </si>
  <si>
    <t>$8.31 - $12.76</t>
  </si>
  <si>
    <t>$12.77 - $17.22</t>
  </si>
  <si>
    <t>$17.23 - $21.68</t>
  </si>
  <si>
    <t>$26.16 - $30.60</t>
  </si>
  <si>
    <t>$30.61 - $35.07</t>
  </si>
  <si>
    <t>$35.08 - $39.52</t>
  </si>
  <si>
    <t>$39.53 - $43.98</t>
  </si>
  <si>
    <t>$43.99 - $48.44</t>
  </si>
  <si>
    <t>$48.45 - $52.90</t>
  </si>
  <si>
    <t>$52.91 - $57.36</t>
  </si>
  <si>
    <t>$57.37 - $61.82</t>
  </si>
  <si>
    <t>$61.83 - $66.28</t>
  </si>
  <si>
    <t>$66.29 - $70.74</t>
  </si>
  <si>
    <t>$70.75 - $75.20</t>
  </si>
  <si>
    <t>$75.21 - $79.66</t>
  </si>
  <si>
    <t>$79.67 - $84.12</t>
  </si>
  <si>
    <t>$84.13 - $88.58</t>
  </si>
  <si>
    <t>$88.59 - $94.15</t>
  </si>
  <si>
    <t>$94.16 - $99.73</t>
  </si>
  <si>
    <t>$99.74 - $103.07</t>
  </si>
  <si>
    <t>$103.08 - $107.53</t>
  </si>
  <si>
    <t>$107.54 - $111.99</t>
  </si>
  <si>
    <t>$112.00 - $116.45</t>
  </si>
  <si>
    <t>$116.46 - $120.91</t>
  </si>
  <si>
    <t>$120.92 - $125.37</t>
  </si>
  <si>
    <t>$125.38 - $129.83</t>
  </si>
  <si>
    <t>$129.84 - $134.29</t>
  </si>
  <si>
    <t>$134.30 - $138.75</t>
  </si>
  <si>
    <t>$138.76 - $143.21</t>
  </si>
  <si>
    <t>$143.22 +</t>
  </si>
  <si>
    <t>Specialized Behavioral</t>
  </si>
  <si>
    <t>101 CMR 422.00: Rates for General Programs-Disability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</si>
</sst>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"/>
    <numFmt numFmtId="166" formatCode="&quot;$&quot;#,##0.0000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 Light"/>
      <family val="1"/>
      <scheme val="major"/>
    </font>
    <font>
      <sz val="11"/>
      <color rgb="FF000000"/>
      <name val="Calibri Light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Tahoma"/>
      <family val="2"/>
    </font>
    <font>
      <b/>
      <sz val="12"/>
      <name val="Calibri Light"/>
      <family val="1"/>
      <scheme val="major"/>
    </font>
    <font>
      <b/>
      <sz val="12"/>
      <color rgb="FFFF0000"/>
      <name val="Calibri Light"/>
      <family val="1"/>
      <scheme val="major"/>
    </font>
    <font>
      <sz val="12"/>
      <color rgb="FFFF0000"/>
      <name val="Calibri Light"/>
      <family val="1"/>
      <scheme val="major"/>
    </font>
    <font>
      <sz val="11"/>
      <color rgb="FFFF0000"/>
      <name val="Calibri Light"/>
      <family val="1"/>
      <scheme val="major"/>
    </font>
    <font>
      <b/>
      <i/>
      <sz val="11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name val="Calibri Light"/>
      <family val="1"/>
      <scheme val="major"/>
    </font>
    <font>
      <b/>
      <i/>
      <sz val="10"/>
      <name val="Calibri Light"/>
      <family val="1"/>
      <scheme val="major"/>
    </font>
    <font>
      <b/>
      <i/>
      <sz val="11"/>
      <color rgb="FF000000"/>
      <name val="Calibri Light"/>
      <family val="1"/>
      <scheme val="major"/>
    </font>
    <font>
      <b/>
      <sz val="11"/>
      <color rgb="FF000000"/>
      <name val="Calibri Light"/>
      <family val="1"/>
      <scheme val="major"/>
    </font>
    <font>
      <sz val="11"/>
      <color theme="1"/>
      <name val="Times New Roman"/>
      <family val="1"/>
    </font>
    <font>
      <b/>
      <i/>
      <sz val="11"/>
      <color theme="1"/>
      <name val="Calibri Light"/>
      <family val="1"/>
      <scheme val="maj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2"/>
      <color theme="1"/>
      <name val="Calibri Light"/>
      <family val="1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rgb="FF002060"/>
        <bgColor rgb="FF000000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1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8" applyNumberFormat="0" applyAlignment="0" applyProtection="0"/>
    <xf numFmtId="0" fontId="17" fillId="21" borderId="9" applyNumberFormat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0" borderId="13" applyNumberFormat="0" applyFill="0" applyAlignment="0" applyProtection="0"/>
    <xf numFmtId="0" fontId="25" fillId="22" borderId="0" applyNumberFormat="0" applyBorder="0" applyAlignment="0" applyProtection="0"/>
    <xf numFmtId="0" fontId="1" fillId="0" borderId="0"/>
    <xf numFmtId="0" fontId="26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23" borderId="14" applyNumberFormat="0" applyFont="0" applyAlignment="0" applyProtection="0"/>
    <xf numFmtId="0" fontId="28" fillId="20" borderId="15" applyNumberForma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1" fillId="0" borderId="0"/>
    <xf numFmtId="0" fontId="7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24" borderId="23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33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0" fillId="0" borderId="0" applyNumberFormat="0" applyFill="0" applyBorder="0" applyAlignment="0" applyProtection="0"/>
  </cellStyleXfs>
  <cellXfs count="347">
    <xf numFmtId="0" fontId="0" fillId="0" borderId="0" xfId="0"/>
    <xf numFmtId="0" fontId="5" fillId="0" borderId="0" xfId="4" applyFont="1"/>
    <xf numFmtId="0" fontId="9" fillId="0" borderId="0" xfId="4" applyFont="1"/>
    <xf numFmtId="0" fontId="10" fillId="0" borderId="0" xfId="0" applyFont="1"/>
    <xf numFmtId="0" fontId="11" fillId="0" borderId="0" xfId="0" applyFont="1"/>
    <xf numFmtId="0" fontId="10" fillId="0" borderId="5" xfId="0" applyFont="1" applyBorder="1"/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0" fontId="6" fillId="0" borderId="0" xfId="4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8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165" fontId="10" fillId="0" borderId="0" xfId="0" applyNumberFormat="1" applyFont="1" applyAlignment="1">
      <alignment horizontal="left" vertical="top"/>
    </xf>
    <xf numFmtId="165" fontId="10" fillId="0" borderId="0" xfId="0" applyNumberFormat="1" applyFont="1"/>
    <xf numFmtId="165" fontId="5" fillId="0" borderId="5" xfId="0" applyNumberFormat="1" applyFont="1" applyBorder="1" applyAlignment="1">
      <alignment horizontal="center" vertical="center" wrapText="1"/>
    </xf>
    <xf numFmtId="166" fontId="10" fillId="0" borderId="0" xfId="0" applyNumberFormat="1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9" fillId="0" borderId="0" xfId="0" applyFont="1"/>
    <xf numFmtId="0" fontId="6" fillId="0" borderId="0" xfId="0" applyFont="1"/>
    <xf numFmtId="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43" fillId="0" borderId="0" xfId="4" applyFont="1"/>
    <xf numFmtId="0" fontId="43" fillId="0" borderId="0" xfId="0" applyFont="1"/>
    <xf numFmtId="0" fontId="44" fillId="0" borderId="0" xfId="0" applyFont="1"/>
    <xf numFmtId="0" fontId="5" fillId="0" borderId="0" xfId="0" applyFont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6" fontId="5" fillId="0" borderId="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166" fontId="5" fillId="0" borderId="18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166" fontId="5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165" fontId="11" fillId="0" borderId="5" xfId="0" applyNumberFormat="1" applyFont="1" applyBorder="1" applyAlignment="1">
      <alignment horizontal="center" vertical="center" wrapText="1"/>
    </xf>
    <xf numFmtId="165" fontId="4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7" fillId="0" borderId="0" xfId="0" applyFont="1"/>
    <xf numFmtId="0" fontId="35" fillId="0" borderId="0" xfId="0" applyFont="1" applyAlignment="1">
      <alignment horizontal="center" vertical="center" wrapText="1"/>
    </xf>
    <xf numFmtId="8" fontId="10" fillId="0" borderId="0" xfId="0" applyNumberFormat="1" applyFont="1" applyAlignment="1">
      <alignment horizontal="center" vertical="center"/>
    </xf>
    <xf numFmtId="8" fontId="10" fillId="0" borderId="0" xfId="0" applyNumberFormat="1" applyFont="1"/>
    <xf numFmtId="0" fontId="45" fillId="0" borderId="0" xfId="0" applyFont="1"/>
    <xf numFmtId="0" fontId="11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4" fontId="6" fillId="0" borderId="5" xfId="169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66" fontId="11" fillId="0" borderId="6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33" xfId="0" applyFont="1" applyBorder="1"/>
    <xf numFmtId="0" fontId="10" fillId="0" borderId="33" xfId="0" applyFont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166" fontId="11" fillId="0" borderId="33" xfId="0" applyNumberFormat="1" applyFont="1" applyBorder="1" applyAlignment="1">
      <alignment horizontal="center" vertical="center" wrapText="1"/>
    </xf>
    <xf numFmtId="44" fontId="6" fillId="0" borderId="33" xfId="169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/>
    </xf>
    <xf numFmtId="8" fontId="10" fillId="0" borderId="33" xfId="0" applyNumberFormat="1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top" wrapText="1"/>
    </xf>
    <xf numFmtId="6" fontId="35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8" fontId="5" fillId="0" borderId="33" xfId="0" applyNumberFormat="1" applyFont="1" applyBorder="1" applyAlignment="1">
      <alignment horizontal="center" vertical="center" wrapText="1"/>
    </xf>
    <xf numFmtId="44" fontId="6" fillId="0" borderId="33" xfId="169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33" xfId="0" applyFont="1" applyBorder="1" applyAlignment="1">
      <alignment horizontal="center" vertical="center" wrapText="1"/>
    </xf>
    <xf numFmtId="8" fontId="10" fillId="0" borderId="33" xfId="0" applyNumberFormat="1" applyFont="1" applyBorder="1" applyAlignment="1">
      <alignment horizontal="center" vertical="center" wrapText="1"/>
    </xf>
    <xf numFmtId="8" fontId="10" fillId="0" borderId="33" xfId="0" applyNumberFormat="1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4" xfId="4" applyFont="1" applyBorder="1" applyAlignment="1">
      <alignment horizontal="center" vertical="center"/>
    </xf>
    <xf numFmtId="0" fontId="5" fillId="0" borderId="0" xfId="4" applyFont="1" applyAlignment="1">
      <alignment vertical="center"/>
    </xf>
    <xf numFmtId="44" fontId="6" fillId="0" borderId="3" xfId="169" applyFont="1" applyFill="1" applyBorder="1" applyAlignment="1">
      <alignment horizontal="center" vertical="center" wrapText="1"/>
    </xf>
    <xf numFmtId="165" fontId="5" fillId="0" borderId="26" xfId="4" applyNumberFormat="1" applyFont="1" applyBorder="1" applyAlignment="1">
      <alignment horizontal="center"/>
    </xf>
    <xf numFmtId="44" fontId="5" fillId="0" borderId="31" xfId="4" applyNumberFormat="1" applyFont="1" applyBorder="1"/>
    <xf numFmtId="0" fontId="5" fillId="0" borderId="29" xfId="4" applyFont="1" applyBorder="1" applyAlignment="1">
      <alignment horizontal="center" vertical="center"/>
    </xf>
    <xf numFmtId="165" fontId="5" fillId="0" borderId="0" xfId="4" applyNumberFormat="1" applyFont="1" applyAlignment="1">
      <alignment horizontal="center"/>
    </xf>
    <xf numFmtId="44" fontId="5" fillId="0" borderId="29" xfId="4" applyNumberFormat="1" applyFont="1" applyBorder="1"/>
    <xf numFmtId="0" fontId="5" fillId="0" borderId="2" xfId="4" applyFont="1" applyBorder="1" applyAlignment="1">
      <alignment horizontal="center" vertical="center"/>
    </xf>
    <xf numFmtId="0" fontId="6" fillId="0" borderId="0" xfId="4" applyFont="1" applyAlignment="1">
      <alignment vertical="center" wrapText="1"/>
    </xf>
    <xf numFmtId="165" fontId="5" fillId="0" borderId="27" xfId="4" applyNumberFormat="1" applyFont="1" applyBorder="1" applyAlignment="1">
      <alignment horizontal="center"/>
    </xf>
    <xf numFmtId="44" fontId="5" fillId="0" borderId="2" xfId="4" applyNumberFormat="1" applyFont="1" applyBorder="1"/>
    <xf numFmtId="0" fontId="5" fillId="0" borderId="0" xfId="4" applyFont="1" applyAlignment="1">
      <alignment horizontal="center"/>
    </xf>
    <xf numFmtId="44" fontId="5" fillId="0" borderId="0" xfId="169" applyFont="1" applyFill="1" applyBorder="1" applyAlignment="1">
      <alignment horizontal="center"/>
    </xf>
    <xf numFmtId="44" fontId="5" fillId="0" borderId="0" xfId="4" applyNumberFormat="1" applyFont="1"/>
    <xf numFmtId="44" fontId="6" fillId="0" borderId="26" xfId="169" applyFont="1" applyFill="1" applyBorder="1" applyAlignment="1">
      <alignment horizontal="center" vertical="center" wrapText="1"/>
    </xf>
    <xf numFmtId="44" fontId="6" fillId="0" borderId="5" xfId="169" applyFont="1" applyFill="1" applyBorder="1" applyAlignment="1">
      <alignment horizontal="center" wrapText="1"/>
    </xf>
    <xf numFmtId="8" fontId="35" fillId="0" borderId="5" xfId="0" applyNumberFormat="1" applyFont="1" applyBorder="1" applyAlignment="1">
      <alignment horizontal="center" vertical="center" wrapText="1"/>
    </xf>
    <xf numFmtId="44" fontId="6" fillId="0" borderId="5" xfId="169" applyFont="1" applyFill="1" applyBorder="1" applyAlignment="1">
      <alignment horizontal="center" vertical="center" wrapText="1"/>
    </xf>
    <xf numFmtId="8" fontId="35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44" fontId="6" fillId="0" borderId="30" xfId="169" applyFont="1" applyFill="1" applyBorder="1" applyAlignment="1">
      <alignment horizontal="center" vertical="center" wrapText="1"/>
    </xf>
    <xf numFmtId="0" fontId="42" fillId="0" borderId="0" xfId="4" applyFont="1" applyAlignment="1">
      <alignment horizontal="left"/>
    </xf>
    <xf numFmtId="0" fontId="5" fillId="0" borderId="0" xfId="4" applyFont="1" applyAlignment="1">
      <alignment horizontal="left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3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5" fillId="0" borderId="31" xfId="4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1" xfId="4" applyFont="1" applyBorder="1" applyAlignment="1">
      <alignment horizontal="center"/>
    </xf>
    <xf numFmtId="0" fontId="6" fillId="0" borderId="26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5" fillId="0" borderId="30" xfId="4" applyFont="1" applyBorder="1" applyAlignment="1">
      <alignment horizontal="center"/>
    </xf>
    <xf numFmtId="0" fontId="5" fillId="0" borderId="31" xfId="4" applyFont="1" applyBorder="1" applyAlignment="1">
      <alignment horizontal="center"/>
    </xf>
    <xf numFmtId="0" fontId="5" fillId="0" borderId="28" xfId="4" applyFont="1" applyBorder="1" applyAlignment="1">
      <alignment horizontal="center"/>
    </xf>
    <xf numFmtId="0" fontId="5" fillId="0" borderId="29" xfId="4" applyFont="1" applyBorder="1" applyAlignment="1">
      <alignment horizontal="center"/>
    </xf>
    <xf numFmtId="8" fontId="35" fillId="0" borderId="33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horizontal="center"/>
    </xf>
    <xf numFmtId="8" fontId="35" fillId="0" borderId="37" xfId="0" applyNumberFormat="1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42" xfId="0" applyFont="1" applyBorder="1" applyAlignment="1">
      <alignment horizontal="center"/>
    </xf>
    <xf numFmtId="8" fontId="35" fillId="0" borderId="42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/>
    </xf>
    <xf numFmtId="166" fontId="5" fillId="0" borderId="33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8" fontId="52" fillId="0" borderId="33" xfId="0" applyNumberFormat="1" applyFont="1" applyBorder="1" applyAlignment="1">
      <alignment horizontal="center" vertical="center"/>
    </xf>
    <xf numFmtId="44" fontId="6" fillId="0" borderId="18" xfId="169" applyFont="1" applyFill="1" applyBorder="1" applyAlignment="1">
      <alignment horizontal="center" vertical="center" wrapText="1"/>
    </xf>
    <xf numFmtId="8" fontId="35" fillId="0" borderId="38" xfId="0" applyNumberFormat="1" applyFont="1" applyBorder="1" applyAlignment="1">
      <alignment horizontal="center" vertical="center" wrapText="1"/>
    </xf>
    <xf numFmtId="8" fontId="35" fillId="0" borderId="40" xfId="0" applyNumberFormat="1" applyFont="1" applyBorder="1" applyAlignment="1">
      <alignment horizontal="center" vertical="center" wrapText="1"/>
    </xf>
    <xf numFmtId="8" fontId="35" fillId="0" borderId="43" xfId="0" applyNumberFormat="1" applyFont="1" applyBorder="1" applyAlignment="1">
      <alignment horizontal="center" vertical="center" wrapText="1"/>
    </xf>
    <xf numFmtId="8" fontId="10" fillId="0" borderId="0" xfId="0" applyNumberFormat="1" applyFont="1" applyAlignment="1">
      <alignment horizontal="center" vertical="center" wrapText="1"/>
    </xf>
    <xf numFmtId="44" fontId="6" fillId="0" borderId="0" xfId="169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8" fontId="10" fillId="0" borderId="5" xfId="0" applyNumberFormat="1" applyFont="1" applyBorder="1" applyAlignment="1">
      <alignment horizontal="center"/>
    </xf>
    <xf numFmtId="44" fontId="5" fillId="0" borderId="33" xfId="0" applyNumberFormat="1" applyFont="1" applyBorder="1" applyAlignment="1">
      <alignment horizontal="center" vertical="center" wrapText="1"/>
    </xf>
    <xf numFmtId="8" fontId="11" fillId="0" borderId="0" xfId="0" applyNumberFormat="1" applyFont="1" applyAlignment="1">
      <alignment horizontal="left"/>
    </xf>
    <xf numFmtId="0" fontId="53" fillId="0" borderId="0" xfId="0" applyFont="1"/>
    <xf numFmtId="0" fontId="55" fillId="0" borderId="0" xfId="0" applyFont="1"/>
    <xf numFmtId="0" fontId="3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8" fontId="13" fillId="0" borderId="33" xfId="0" applyNumberFormat="1" applyFont="1" applyBorder="1" applyAlignment="1">
      <alignment horizontal="center" vertical="center"/>
    </xf>
    <xf numFmtId="0" fontId="10" fillId="0" borderId="0" xfId="0" applyFont="1"/>
    <xf numFmtId="0" fontId="6" fillId="0" borderId="30" xfId="4" applyFont="1" applyBorder="1" applyAlignment="1">
      <alignment horizontal="center" vertical="center" wrapText="1"/>
    </xf>
    <xf numFmtId="0" fontId="6" fillId="0" borderId="26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27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29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5" fillId="0" borderId="30" xfId="4" applyFont="1" applyBorder="1" applyAlignment="1">
      <alignment horizontal="center"/>
    </xf>
    <xf numFmtId="0" fontId="5" fillId="0" borderId="26" xfId="4" applyFont="1" applyBorder="1" applyAlignment="1">
      <alignment horizontal="center"/>
    </xf>
    <xf numFmtId="0" fontId="5" fillId="0" borderId="28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6" fillId="0" borderId="3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 wrapText="1"/>
    </xf>
    <xf numFmtId="0" fontId="6" fillId="0" borderId="28" xfId="4" applyFont="1" applyBorder="1" applyAlignment="1">
      <alignment horizontal="center" vertical="center" wrapText="1"/>
    </xf>
    <xf numFmtId="0" fontId="6" fillId="0" borderId="29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43" fillId="0" borderId="0" xfId="4" applyFont="1" applyAlignment="1">
      <alignment horizontal="left"/>
    </xf>
    <xf numFmtId="0" fontId="6" fillId="0" borderId="30" xfId="4" applyFont="1" applyBorder="1" applyAlignment="1">
      <alignment horizontal="center"/>
    </xf>
    <xf numFmtId="0" fontId="6" fillId="0" borderId="26" xfId="4" applyFont="1" applyBorder="1" applyAlignment="1">
      <alignment horizontal="center"/>
    </xf>
    <xf numFmtId="0" fontId="6" fillId="0" borderId="31" xfId="4" applyFont="1" applyBorder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8" fontId="10" fillId="0" borderId="26" xfId="0" applyNumberFormat="1" applyFont="1" applyFill="1" applyBorder="1" applyAlignment="1">
      <alignment horizontal="left" vertical="center" indent="1"/>
    </xf>
    <xf numFmtId="8" fontId="10" fillId="0" borderId="0" xfId="0" applyNumberFormat="1" applyFont="1" applyFill="1" applyAlignment="1">
      <alignment horizontal="left" vertical="center" indent="1"/>
    </xf>
    <xf numFmtId="8" fontId="10" fillId="0" borderId="27" xfId="0" applyNumberFormat="1" applyFont="1" applyFill="1" applyBorder="1" applyAlignment="1">
      <alignment horizontal="left" vertical="center" indent="1"/>
    </xf>
    <xf numFmtId="165" fontId="5" fillId="0" borderId="46" xfId="4" applyNumberFormat="1" applyFont="1" applyBorder="1" applyAlignment="1">
      <alignment horizontal="center"/>
    </xf>
    <xf numFmtId="44" fontId="5" fillId="0" borderId="47" xfId="4" applyNumberFormat="1" applyFont="1" applyBorder="1"/>
    <xf numFmtId="0" fontId="5" fillId="0" borderId="30" xfId="4" applyFont="1" applyFill="1" applyBorder="1" applyAlignment="1">
      <alignment horizontal="center"/>
    </xf>
    <xf numFmtId="165" fontId="5" fillId="0" borderId="26" xfId="4" applyNumberFormat="1" applyFont="1" applyFill="1" applyBorder="1" applyAlignment="1">
      <alignment horizontal="center"/>
    </xf>
    <xf numFmtId="44" fontId="58" fillId="0" borderId="26" xfId="169" applyFont="1" applyFill="1" applyBorder="1"/>
    <xf numFmtId="44" fontId="5" fillId="0" borderId="31" xfId="4" applyNumberFormat="1" applyFont="1" applyFill="1" applyBorder="1"/>
    <xf numFmtId="0" fontId="5" fillId="0" borderId="28" xfId="4" applyFont="1" applyFill="1" applyBorder="1" applyAlignment="1">
      <alignment horizontal="center"/>
    </xf>
    <xf numFmtId="165" fontId="5" fillId="0" borderId="0" xfId="4" applyNumberFormat="1" applyFont="1" applyFill="1" applyAlignment="1">
      <alignment horizontal="center"/>
    </xf>
    <xf numFmtId="44" fontId="58" fillId="0" borderId="0" xfId="169" applyFont="1" applyFill="1" applyBorder="1"/>
    <xf numFmtId="44" fontId="5" fillId="0" borderId="29" xfId="4" applyNumberFormat="1" applyFont="1" applyFill="1" applyBorder="1"/>
    <xf numFmtId="0" fontId="5" fillId="0" borderId="1" xfId="4" applyFont="1" applyFill="1" applyBorder="1" applyAlignment="1">
      <alignment horizontal="center"/>
    </xf>
    <xf numFmtId="165" fontId="5" fillId="0" borderId="27" xfId="4" applyNumberFormat="1" applyFont="1" applyFill="1" applyBorder="1" applyAlignment="1">
      <alignment horizontal="center"/>
    </xf>
    <xf numFmtId="44" fontId="58" fillId="0" borderId="27" xfId="169" applyFont="1" applyFill="1" applyBorder="1"/>
    <xf numFmtId="44" fontId="5" fillId="0" borderId="2" xfId="4" applyNumberFormat="1" applyFont="1" applyFill="1" applyBorder="1"/>
    <xf numFmtId="8" fontId="10" fillId="0" borderId="26" xfId="0" applyNumberFormat="1" applyFont="1" applyFill="1" applyBorder="1" applyAlignment="1">
      <alignment horizontal="center" vertical="center"/>
    </xf>
    <xf numFmtId="8" fontId="10" fillId="0" borderId="0" xfId="0" applyNumberFormat="1" applyFont="1" applyFill="1" applyAlignment="1">
      <alignment horizontal="center" vertical="center"/>
    </xf>
    <xf numFmtId="0" fontId="5" fillId="0" borderId="45" xfId="4" applyFont="1" applyFill="1" applyBorder="1" applyAlignment="1">
      <alignment horizontal="center"/>
    </xf>
    <xf numFmtId="165" fontId="5" fillId="0" borderId="46" xfId="4" applyNumberFormat="1" applyFont="1" applyFill="1" applyBorder="1" applyAlignment="1">
      <alignment horizontal="center"/>
    </xf>
    <xf numFmtId="8" fontId="10" fillId="0" borderId="46" xfId="0" applyNumberFormat="1" applyFont="1" applyFill="1" applyBorder="1" applyAlignment="1">
      <alignment horizontal="center" vertical="center"/>
    </xf>
    <xf numFmtId="44" fontId="5" fillId="0" borderId="47" xfId="4" applyNumberFormat="1" applyFont="1" applyFill="1" applyBorder="1"/>
    <xf numFmtId="8" fontId="35" fillId="0" borderId="46" xfId="0" applyNumberFormat="1" applyFont="1" applyFill="1" applyBorder="1" applyAlignment="1">
      <alignment horizontal="center" vertical="center"/>
    </xf>
    <xf numFmtId="8" fontId="35" fillId="0" borderId="27" xfId="0" applyNumberFormat="1" applyFont="1" applyFill="1" applyBorder="1" applyAlignment="1">
      <alignment horizontal="center" vertical="center"/>
    </xf>
    <xf numFmtId="165" fontId="59" fillId="0" borderId="26" xfId="4" applyNumberFormat="1" applyFont="1" applyBorder="1" applyAlignment="1">
      <alignment horizontal="center"/>
    </xf>
    <xf numFmtId="165" fontId="59" fillId="0" borderId="0" xfId="4" applyNumberFormat="1" applyFont="1" applyAlignment="1">
      <alignment horizontal="center"/>
    </xf>
    <xf numFmtId="165" fontId="59" fillId="0" borderId="27" xfId="4" applyNumberFormat="1" applyFont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0" fontId="5" fillId="0" borderId="0" xfId="4" applyFont="1" applyFill="1"/>
    <xf numFmtId="0" fontId="5" fillId="0" borderId="0" xfId="4" applyFont="1" applyFill="1" applyAlignment="1">
      <alignment horizontal="center"/>
    </xf>
    <xf numFmtId="0" fontId="6" fillId="0" borderId="30" xfId="4" applyFont="1" applyFill="1" applyBorder="1" applyAlignment="1">
      <alignment horizontal="center" vertical="center"/>
    </xf>
    <xf numFmtId="0" fontId="59" fillId="0" borderId="30" xfId="4" applyFont="1" applyFill="1" applyBorder="1" applyAlignment="1">
      <alignment horizontal="center"/>
    </xf>
    <xf numFmtId="0" fontId="59" fillId="0" borderId="28" xfId="4" applyFont="1" applyFill="1" applyBorder="1" applyAlignment="1">
      <alignment horizontal="center"/>
    </xf>
    <xf numFmtId="0" fontId="59" fillId="0" borderId="1" xfId="4" applyFont="1" applyFill="1" applyBorder="1" applyAlignment="1">
      <alignment horizontal="center"/>
    </xf>
    <xf numFmtId="8" fontId="5" fillId="0" borderId="28" xfId="4" applyNumberFormat="1" applyFont="1" applyFill="1" applyBorder="1" applyAlignment="1">
      <alignment horizontal="center"/>
    </xf>
    <xf numFmtId="8" fontId="5" fillId="0" borderId="1" xfId="4" applyNumberFormat="1" applyFont="1" applyFill="1" applyBorder="1" applyAlignment="1">
      <alignment horizontal="center"/>
    </xf>
    <xf numFmtId="0" fontId="59" fillId="0" borderId="30" xfId="4" applyFont="1" applyBorder="1" applyAlignment="1">
      <alignment horizontal="left"/>
    </xf>
    <xf numFmtId="0" fontId="59" fillId="0" borderId="26" xfId="4" applyFont="1" applyBorder="1" applyAlignment="1">
      <alignment horizontal="left"/>
    </xf>
    <xf numFmtId="0" fontId="59" fillId="0" borderId="28" xfId="4" applyFont="1" applyBorder="1" applyAlignment="1">
      <alignment horizontal="left"/>
    </xf>
    <xf numFmtId="0" fontId="59" fillId="0" borderId="0" xfId="4" applyFont="1" applyAlignment="1">
      <alignment horizontal="left"/>
    </xf>
    <xf numFmtId="0" fontId="59" fillId="0" borderId="1" xfId="4" applyFont="1" applyBorder="1" applyAlignment="1">
      <alignment horizontal="left"/>
    </xf>
    <xf numFmtId="0" fontId="59" fillId="0" borderId="27" xfId="4" applyFont="1" applyBorder="1" applyAlignment="1">
      <alignment horizontal="left"/>
    </xf>
    <xf numFmtId="0" fontId="59" fillId="0" borderId="1" xfId="4" applyFont="1" applyBorder="1" applyAlignment="1">
      <alignment horizontal="left" vertical="center" wrapText="1"/>
    </xf>
    <xf numFmtId="0" fontId="59" fillId="0" borderId="27" xfId="4" applyFont="1" applyBorder="1" applyAlignment="1">
      <alignment horizontal="left" vertical="center" wrapText="1"/>
    </xf>
    <xf numFmtId="0" fontId="57" fillId="0" borderId="3" xfId="4" applyFont="1" applyFill="1" applyBorder="1" applyAlignment="1">
      <alignment horizontal="center" vertical="center" wrapText="1"/>
    </xf>
    <xf numFmtId="0" fontId="57" fillId="0" borderId="25" xfId="4" applyFont="1" applyFill="1" applyBorder="1" applyAlignment="1">
      <alignment horizontal="center" vertical="center" wrapText="1"/>
    </xf>
    <xf numFmtId="0" fontId="57" fillId="0" borderId="4" xfId="4" applyFont="1" applyFill="1" applyBorder="1" applyAlignment="1">
      <alignment horizontal="center" vertical="center" wrapText="1"/>
    </xf>
    <xf numFmtId="44" fontId="6" fillId="0" borderId="25" xfId="169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/>
    </xf>
    <xf numFmtId="0" fontId="59" fillId="0" borderId="3" xfId="4" applyFont="1" applyFill="1" applyBorder="1" applyAlignment="1">
      <alignment horizontal="center" wrapText="1"/>
    </xf>
    <xf numFmtId="0" fontId="59" fillId="0" borderId="25" xfId="4" applyFont="1" applyFill="1" applyBorder="1" applyAlignment="1">
      <alignment horizontal="center" wrapText="1"/>
    </xf>
    <xf numFmtId="0" fontId="59" fillId="0" borderId="4" xfId="4" applyFont="1" applyFill="1" applyBorder="1" applyAlignment="1">
      <alignment horizontal="center" wrapText="1"/>
    </xf>
    <xf numFmtId="0" fontId="5" fillId="0" borderId="4" xfId="4" applyFont="1" applyFill="1" applyBorder="1" applyAlignment="1">
      <alignment horizontal="center" vertical="center"/>
    </xf>
    <xf numFmtId="44" fontId="10" fillId="0" borderId="25" xfId="169" applyFont="1" applyFill="1" applyBorder="1" applyAlignment="1">
      <alignment horizontal="center"/>
    </xf>
    <xf numFmtId="44" fontId="5" fillId="0" borderId="30" xfId="169" applyFont="1" applyFill="1" applyBorder="1" applyAlignment="1">
      <alignment horizontal="center"/>
    </xf>
    <xf numFmtId="44" fontId="5" fillId="0" borderId="28" xfId="169" applyFont="1" applyFill="1" applyBorder="1" applyAlignment="1">
      <alignment horizontal="center"/>
    </xf>
    <xf numFmtId="44" fontId="5" fillId="0" borderId="1" xfId="169" applyFont="1" applyFill="1" applyBorder="1" applyAlignment="1">
      <alignment horizontal="center"/>
    </xf>
    <xf numFmtId="44" fontId="5" fillId="0" borderId="29" xfId="169" applyFont="1" applyFill="1" applyBorder="1" applyAlignment="1">
      <alignment horizontal="center"/>
    </xf>
    <xf numFmtId="44" fontId="5" fillId="0" borderId="2" xfId="169" applyFont="1" applyFill="1" applyBorder="1" applyAlignment="1">
      <alignment horizontal="center"/>
    </xf>
    <xf numFmtId="44" fontId="10" fillId="0" borderId="28" xfId="169" applyFont="1" applyFill="1" applyBorder="1" applyAlignment="1">
      <alignment horizontal="center"/>
    </xf>
    <xf numFmtId="44" fontId="10" fillId="0" borderId="1" xfId="169" applyFont="1" applyFill="1" applyBorder="1" applyAlignment="1">
      <alignment horizontal="center"/>
    </xf>
    <xf numFmtId="44" fontId="10" fillId="0" borderId="30" xfId="169" applyFont="1" applyFill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5" fillId="0" borderId="48" xfId="4" applyFont="1" applyFill="1" applyBorder="1" applyAlignment="1">
      <alignment horizontal="center"/>
    </xf>
    <xf numFmtId="0" fontId="42" fillId="0" borderId="0" xfId="4" applyFont="1" applyFill="1" applyAlignment="1">
      <alignment horizontal="left"/>
    </xf>
    <xf numFmtId="0" fontId="54" fillId="25" borderId="49" xfId="0" applyFont="1" applyFill="1" applyBorder="1" applyAlignment="1">
      <alignment horizontal="center" vertical="center" wrapText="1"/>
    </xf>
    <xf numFmtId="0" fontId="54" fillId="25" borderId="50" xfId="0" applyFont="1" applyFill="1" applyBorder="1" applyAlignment="1">
      <alignment horizontal="center" vertical="center" wrapText="1"/>
    </xf>
    <xf numFmtId="0" fontId="54" fillId="25" borderId="51" xfId="0" applyFont="1" applyFill="1" applyBorder="1" applyAlignment="1">
      <alignment horizontal="center" vertical="center" wrapText="1"/>
    </xf>
    <xf numFmtId="0" fontId="55" fillId="0" borderId="52" xfId="0" applyFont="1" applyFill="1" applyBorder="1" applyAlignment="1">
      <alignment horizontal="center" vertical="center"/>
    </xf>
    <xf numFmtId="0" fontId="55" fillId="0" borderId="61" xfId="0" applyFont="1" applyFill="1" applyBorder="1" applyAlignment="1">
      <alignment horizontal="center" vertical="center"/>
    </xf>
    <xf numFmtId="0" fontId="55" fillId="0" borderId="62" xfId="0" applyFont="1" applyFill="1" applyBorder="1" applyAlignment="1">
      <alignment horizontal="center" vertical="center"/>
    </xf>
    <xf numFmtId="0" fontId="55" fillId="0" borderId="63" xfId="0" applyFont="1" applyFill="1" applyBorder="1" applyAlignment="1">
      <alignment horizontal="center" vertical="center"/>
    </xf>
    <xf numFmtId="0" fontId="56" fillId="0" borderId="61" xfId="0" applyFont="1" applyFill="1" applyBorder="1" applyAlignment="1">
      <alignment horizontal="center" vertical="center"/>
    </xf>
    <xf numFmtId="0" fontId="55" fillId="0" borderId="64" xfId="0" applyFont="1" applyFill="1" applyBorder="1" applyAlignment="1">
      <alignment horizontal="center" vertical="center"/>
    </xf>
    <xf numFmtId="0" fontId="56" fillId="0" borderId="65" xfId="0" applyFont="1" applyFill="1" applyBorder="1" applyAlignment="1">
      <alignment horizontal="center" vertical="center" wrapText="1"/>
    </xf>
    <xf numFmtId="0" fontId="55" fillId="0" borderId="65" xfId="0" applyFont="1" applyFill="1" applyBorder="1" applyAlignment="1">
      <alignment horizontal="center" vertical="center"/>
    </xf>
    <xf numFmtId="0" fontId="55" fillId="0" borderId="66" xfId="0" applyFont="1" applyFill="1" applyBorder="1" applyAlignment="1">
      <alignment horizontal="center" vertical="center"/>
    </xf>
    <xf numFmtId="0" fontId="56" fillId="0" borderId="74" xfId="0" applyFont="1" applyFill="1" applyBorder="1" applyAlignment="1">
      <alignment horizontal="center" vertical="center"/>
    </xf>
    <xf numFmtId="0" fontId="60" fillId="0" borderId="39" xfId="170" applyFill="1" applyBorder="1" applyAlignment="1">
      <alignment horizontal="center" vertical="center"/>
    </xf>
    <xf numFmtId="0" fontId="60" fillId="0" borderId="60" xfId="170" applyFill="1" applyBorder="1" applyAlignment="1">
      <alignment horizontal="center" vertical="center"/>
    </xf>
    <xf numFmtId="0" fontId="60" fillId="0" borderId="67" xfId="170" applyFill="1" applyBorder="1" applyAlignment="1">
      <alignment horizontal="center" vertical="center"/>
    </xf>
    <xf numFmtId="0" fontId="60" fillId="0" borderId="68" xfId="170" applyFill="1" applyBorder="1" applyAlignment="1">
      <alignment horizontal="center" vertical="center"/>
    </xf>
    <xf numFmtId="0" fontId="60" fillId="0" borderId="69" xfId="170" applyFill="1" applyBorder="1" applyAlignment="1">
      <alignment horizontal="center" vertical="center"/>
    </xf>
    <xf numFmtId="0" fontId="60" fillId="0" borderId="70" xfId="170" applyFill="1" applyBorder="1" applyAlignment="1">
      <alignment horizontal="center" vertical="center"/>
    </xf>
    <xf numFmtId="0" fontId="60" fillId="0" borderId="71" xfId="170" applyFill="1" applyBorder="1" applyAlignment="1">
      <alignment horizontal="center" vertical="center"/>
    </xf>
    <xf numFmtId="0" fontId="60" fillId="0" borderId="39" xfId="170" applyFill="1" applyBorder="1" applyAlignment="1">
      <alignment horizontal="center" vertical="center"/>
    </xf>
    <xf numFmtId="0" fontId="60" fillId="0" borderId="70" xfId="170" applyFill="1" applyBorder="1" applyAlignment="1">
      <alignment horizontal="center" vertical="center"/>
    </xf>
    <xf numFmtId="0" fontId="60" fillId="0" borderId="71" xfId="170" applyFill="1" applyBorder="1" applyAlignment="1">
      <alignment horizontal="center" vertical="center"/>
    </xf>
    <xf numFmtId="0" fontId="60" fillId="0" borderId="60" xfId="170" applyFill="1" applyBorder="1" applyAlignment="1">
      <alignment horizontal="center" vertical="center"/>
    </xf>
    <xf numFmtId="0" fontId="60" fillId="0" borderId="72" xfId="170" applyFill="1" applyBorder="1" applyAlignment="1">
      <alignment horizontal="center" vertical="center"/>
    </xf>
    <xf numFmtId="0" fontId="60" fillId="0" borderId="73" xfId="170" applyFill="1" applyBorder="1" applyAlignment="1">
      <alignment horizontal="center" vertical="center"/>
    </xf>
    <xf numFmtId="0" fontId="60" fillId="0" borderId="53" xfId="170" applyBorder="1" applyAlignment="1">
      <alignment horizontal="center" vertical="center" wrapText="1"/>
    </xf>
    <xf numFmtId="0" fontId="60" fillId="0" borderId="54" xfId="170" applyBorder="1" applyAlignment="1">
      <alignment horizontal="center" vertical="center" wrapText="1"/>
    </xf>
    <xf numFmtId="0" fontId="60" fillId="0" borderId="55" xfId="170" applyBorder="1" applyAlignment="1">
      <alignment horizontal="center" vertical="center" wrapText="1"/>
    </xf>
    <xf numFmtId="0" fontId="60" fillId="0" borderId="56" xfId="170" applyBorder="1" applyAlignment="1">
      <alignment horizontal="center" vertical="center" wrapText="1"/>
    </xf>
    <xf numFmtId="0" fontId="60" fillId="0" borderId="57" xfId="170" applyBorder="1" applyAlignment="1">
      <alignment horizontal="center" vertical="center" wrapText="1"/>
    </xf>
    <xf numFmtId="0" fontId="60" fillId="0" borderId="58" xfId="170" applyBorder="1" applyAlignment="1">
      <alignment horizontal="center" vertical="center" wrapText="1"/>
    </xf>
    <xf numFmtId="0" fontId="60" fillId="0" borderId="59" xfId="170" applyBorder="1" applyAlignment="1">
      <alignment horizontal="center" vertical="center" wrapText="1"/>
    </xf>
    <xf numFmtId="0" fontId="34" fillId="0" borderId="0" xfId="0" applyFont="1"/>
    <xf numFmtId="0" fontId="61" fillId="0" borderId="0" xfId="0" applyFont="1" applyAlignment="1">
      <alignment horizontal="left"/>
    </xf>
    <xf numFmtId="0" fontId="34" fillId="0" borderId="0" xfId="0" applyFont="1" applyAlignment="1">
      <alignment vertical="center" wrapText="1"/>
    </xf>
    <xf numFmtId="0" fontId="59" fillId="0" borderId="5" xfId="0" applyFont="1" applyBorder="1" applyAlignment="1">
      <alignment horizontal="center"/>
    </xf>
    <xf numFmtId="0" fontId="59" fillId="0" borderId="5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8" fontId="58" fillId="0" borderId="33" xfId="0" applyNumberFormat="1" applyFont="1" applyBorder="1" applyAlignment="1">
      <alignment horizontal="center" vertical="center" wrapText="1"/>
    </xf>
    <xf numFmtId="8" fontId="58" fillId="0" borderId="33" xfId="0" applyNumberFormat="1" applyFont="1" applyBorder="1" applyAlignment="1">
      <alignment horizontal="center"/>
    </xf>
    <xf numFmtId="0" fontId="59" fillId="0" borderId="33" xfId="0" applyFont="1" applyBorder="1" applyAlignment="1">
      <alignment horizontal="center"/>
    </xf>
    <xf numFmtId="0" fontId="59" fillId="0" borderId="33" xfId="0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/>
    </xf>
    <xf numFmtId="0" fontId="59" fillId="0" borderId="7" xfId="0" applyFont="1" applyBorder="1" applyAlignment="1">
      <alignment horizontal="center" vertical="center" wrapText="1"/>
    </xf>
    <xf numFmtId="0" fontId="59" fillId="0" borderId="44" xfId="0" applyFont="1" applyBorder="1" applyAlignment="1">
      <alignment horizontal="center" vertical="center" wrapText="1"/>
    </xf>
    <xf numFmtId="8" fontId="58" fillId="0" borderId="7" xfId="0" applyNumberFormat="1" applyFont="1" applyBorder="1" applyAlignment="1">
      <alignment horizontal="center" vertical="center" wrapText="1"/>
    </xf>
    <xf numFmtId="8" fontId="58" fillId="0" borderId="7" xfId="0" applyNumberFormat="1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166" fontId="5" fillId="0" borderId="6" xfId="0" applyNumberFormat="1" applyFont="1" applyFill="1" applyBorder="1" applyAlignment="1">
      <alignment horizontal="center" vertical="center" wrapText="1"/>
    </xf>
    <xf numFmtId="166" fontId="5" fillId="0" borderId="34" xfId="0" applyNumberFormat="1" applyFont="1" applyFill="1" applyBorder="1" applyAlignment="1">
      <alignment horizontal="center" vertical="center" wrapText="1"/>
    </xf>
    <xf numFmtId="166" fontId="5" fillId="0" borderId="35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 wrapText="1"/>
    </xf>
    <xf numFmtId="0" fontId="5" fillId="0" borderId="0" xfId="0" applyFont="1"/>
    <xf numFmtId="0" fontId="6" fillId="0" borderId="0" xfId="4" applyFont="1"/>
    <xf numFmtId="0" fontId="57" fillId="0" borderId="0" xfId="4" applyFont="1" applyAlignment="1">
      <alignment horizontal="left"/>
    </xf>
    <xf numFmtId="0" fontId="57" fillId="0" borderId="0" xfId="4" applyFont="1" applyFill="1" applyAlignment="1">
      <alignment horizontal="left"/>
    </xf>
    <xf numFmtId="0" fontId="11" fillId="0" borderId="76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/>
    </xf>
    <xf numFmtId="0" fontId="11" fillId="0" borderId="0" xfId="0" applyFont="1" applyFill="1" applyAlignment="1">
      <alignment horizontal="left"/>
    </xf>
  </cellXfs>
  <cellStyles count="171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ad 2" xfId="30" xr:uid="{00000000-0005-0000-0000-000018000000}"/>
    <cellStyle name="Calculation 2" xfId="31" xr:uid="{00000000-0005-0000-0000-000019000000}"/>
    <cellStyle name="Check Cell 2" xfId="32" xr:uid="{00000000-0005-0000-0000-00001A000000}"/>
    <cellStyle name="Comma 2" xfId="5" xr:uid="{00000000-0005-0000-0000-00001B000000}"/>
    <cellStyle name="Comma 2 2" xfId="131" xr:uid="{00000000-0005-0000-0000-00001C000000}"/>
    <cellStyle name="Comma 3" xfId="33" xr:uid="{00000000-0005-0000-0000-00001D000000}"/>
    <cellStyle name="Comma 3 2" xfId="34" xr:uid="{00000000-0005-0000-0000-00001E000000}"/>
    <cellStyle name="Comma 3 3" xfId="35" xr:uid="{00000000-0005-0000-0000-00001F000000}"/>
    <cellStyle name="Comma 3 4" xfId="111" xr:uid="{00000000-0005-0000-0000-000020000000}"/>
    <cellStyle name="Comma 4" xfId="36" xr:uid="{00000000-0005-0000-0000-000021000000}"/>
    <cellStyle name="Comma 4 2" xfId="37" xr:uid="{00000000-0005-0000-0000-000022000000}"/>
    <cellStyle name="Comma 5" xfId="38" xr:uid="{00000000-0005-0000-0000-000023000000}"/>
    <cellStyle name="Comma 5 2" xfId="124" xr:uid="{00000000-0005-0000-0000-000024000000}"/>
    <cellStyle name="Comma 6" xfId="39" xr:uid="{00000000-0005-0000-0000-000025000000}"/>
    <cellStyle name="Comma 6 2" xfId="40" xr:uid="{00000000-0005-0000-0000-000026000000}"/>
    <cellStyle name="Comma 7" xfId="41" xr:uid="{00000000-0005-0000-0000-000027000000}"/>
    <cellStyle name="Comma 8" xfId="132" xr:uid="{00000000-0005-0000-0000-000028000000}"/>
    <cellStyle name="Currency" xfId="169" builtinId="4"/>
    <cellStyle name="Currency [0] 2" xfId="114" xr:uid="{00000000-0005-0000-0000-00002A000000}"/>
    <cellStyle name="Currency 10" xfId="158" xr:uid="{00000000-0005-0000-0000-00002B000000}"/>
    <cellStyle name="Currency 11" xfId="162" xr:uid="{00000000-0005-0000-0000-00002C000000}"/>
    <cellStyle name="Currency 12" xfId="166" xr:uid="{00000000-0005-0000-0000-00002D000000}"/>
    <cellStyle name="Currency 13" xfId="165" xr:uid="{00000000-0005-0000-0000-00002E000000}"/>
    <cellStyle name="Currency 14" xfId="163" xr:uid="{00000000-0005-0000-0000-00002F000000}"/>
    <cellStyle name="Currency 15" xfId="167" xr:uid="{00000000-0005-0000-0000-000030000000}"/>
    <cellStyle name="Currency 16" xfId="164" xr:uid="{00000000-0005-0000-0000-000031000000}"/>
    <cellStyle name="Currency 2" xfId="1" xr:uid="{00000000-0005-0000-0000-000032000000}"/>
    <cellStyle name="Currency 2 2" xfId="43" xr:uid="{00000000-0005-0000-0000-000033000000}"/>
    <cellStyle name="Currency 2 2 2" xfId="133" xr:uid="{00000000-0005-0000-0000-000034000000}"/>
    <cellStyle name="Currency 2 2 2 3" xfId="134" xr:uid="{00000000-0005-0000-0000-000035000000}"/>
    <cellStyle name="Currency 2 3" xfId="44" xr:uid="{00000000-0005-0000-0000-000036000000}"/>
    <cellStyle name="Currency 2 4" xfId="42" xr:uid="{00000000-0005-0000-0000-000037000000}"/>
    <cellStyle name="Currency 2 4 2" xfId="168" xr:uid="{00000000-0005-0000-0000-000038000000}"/>
    <cellStyle name="Currency 3" xfId="45" xr:uid="{00000000-0005-0000-0000-000039000000}"/>
    <cellStyle name="Currency 3 2" xfId="46" xr:uid="{00000000-0005-0000-0000-00003A000000}"/>
    <cellStyle name="Currency 3 3" xfId="47" xr:uid="{00000000-0005-0000-0000-00003B000000}"/>
    <cellStyle name="Currency 4" xfId="48" xr:uid="{00000000-0005-0000-0000-00003C000000}"/>
    <cellStyle name="Currency 4 2" xfId="49" xr:uid="{00000000-0005-0000-0000-00003D000000}"/>
    <cellStyle name="Currency 4 2 2" xfId="50" xr:uid="{00000000-0005-0000-0000-00003E000000}"/>
    <cellStyle name="Currency 4 2 2 2" xfId="135" xr:uid="{00000000-0005-0000-0000-00003F000000}"/>
    <cellStyle name="Currency 4 3" xfId="51" xr:uid="{00000000-0005-0000-0000-000040000000}"/>
    <cellStyle name="Currency 4 3 2" xfId="123" xr:uid="{00000000-0005-0000-0000-000041000000}"/>
    <cellStyle name="Currency 4 4" xfId="52" xr:uid="{00000000-0005-0000-0000-000042000000}"/>
    <cellStyle name="Currency 5" xfId="53" xr:uid="{00000000-0005-0000-0000-000043000000}"/>
    <cellStyle name="Currency 5 2" xfId="54" xr:uid="{00000000-0005-0000-0000-000044000000}"/>
    <cellStyle name="Currency 5 3" xfId="55" xr:uid="{00000000-0005-0000-0000-000045000000}"/>
    <cellStyle name="Currency 5 4" xfId="115" xr:uid="{00000000-0005-0000-0000-000046000000}"/>
    <cellStyle name="Currency 6" xfId="56" xr:uid="{00000000-0005-0000-0000-000047000000}"/>
    <cellStyle name="Currency 6 2" xfId="116" xr:uid="{00000000-0005-0000-0000-000048000000}"/>
    <cellStyle name="Currency 7" xfId="57" xr:uid="{00000000-0005-0000-0000-000049000000}"/>
    <cellStyle name="Currency 7 2" xfId="127" xr:uid="{00000000-0005-0000-0000-00004A000000}"/>
    <cellStyle name="Currency 8" xfId="130" xr:uid="{00000000-0005-0000-0000-00004B000000}"/>
    <cellStyle name="Currency 8 2" xfId="160" xr:uid="{00000000-0005-0000-0000-00004C000000}"/>
    <cellStyle name="Currency 9" xfId="113" xr:uid="{00000000-0005-0000-0000-00004D000000}"/>
    <cellStyle name="Explanatory Text 2" xfId="58" xr:uid="{00000000-0005-0000-0000-00004E000000}"/>
    <cellStyle name="Explanatory Text 2 2" xfId="136" xr:uid="{00000000-0005-0000-0000-00004F000000}"/>
    <cellStyle name="Good 2" xfId="59" xr:uid="{00000000-0005-0000-0000-000050000000}"/>
    <cellStyle name="Heading 1 2" xfId="60" xr:uid="{00000000-0005-0000-0000-000051000000}"/>
    <cellStyle name="Heading 1 2 2" xfId="137" xr:uid="{00000000-0005-0000-0000-000052000000}"/>
    <cellStyle name="Heading 2 2" xfId="61" xr:uid="{00000000-0005-0000-0000-000053000000}"/>
    <cellStyle name="Heading 2 2 2" xfId="138" xr:uid="{00000000-0005-0000-0000-000054000000}"/>
    <cellStyle name="Heading 3 2" xfId="62" xr:uid="{00000000-0005-0000-0000-000055000000}"/>
    <cellStyle name="Heading 3 2 2" xfId="139" xr:uid="{00000000-0005-0000-0000-000056000000}"/>
    <cellStyle name="Heading 4 2" xfId="63" xr:uid="{00000000-0005-0000-0000-000057000000}"/>
    <cellStyle name="Heading 4 2 2" xfId="140" xr:uid="{00000000-0005-0000-0000-000058000000}"/>
    <cellStyle name="Hyperlink" xfId="170" builtinId="8"/>
    <cellStyle name="Input 2" xfId="64" xr:uid="{00000000-0005-0000-0000-000059000000}"/>
    <cellStyle name="Linked Cell 2" xfId="65" xr:uid="{00000000-0005-0000-0000-00005A000000}"/>
    <cellStyle name="Linked Cell 2 2" xfId="141" xr:uid="{00000000-0005-0000-0000-00005B000000}"/>
    <cellStyle name="Neutral 2" xfId="66" xr:uid="{00000000-0005-0000-0000-00005C000000}"/>
    <cellStyle name="Normal" xfId="0" builtinId="0"/>
    <cellStyle name="Normal 10" xfId="67" xr:uid="{00000000-0005-0000-0000-00005E000000}"/>
    <cellStyle name="Normal 11" xfId="68" xr:uid="{00000000-0005-0000-0000-00005F000000}"/>
    <cellStyle name="Normal 12" xfId="142" xr:uid="{00000000-0005-0000-0000-000060000000}"/>
    <cellStyle name="Normal 13" xfId="117" xr:uid="{00000000-0005-0000-0000-000061000000}"/>
    <cellStyle name="Normal 14" xfId="155" xr:uid="{00000000-0005-0000-0000-000062000000}"/>
    <cellStyle name="Normal 15" xfId="157" xr:uid="{00000000-0005-0000-0000-000063000000}"/>
    <cellStyle name="Normal 16" xfId="112" xr:uid="{00000000-0005-0000-0000-000064000000}"/>
    <cellStyle name="Normal 2" xfId="2" xr:uid="{00000000-0005-0000-0000-000065000000}"/>
    <cellStyle name="Normal 2 2" xfId="69" xr:uid="{00000000-0005-0000-0000-000066000000}"/>
    <cellStyle name="Normal 2 2 2" xfId="70" xr:uid="{00000000-0005-0000-0000-000067000000}"/>
    <cellStyle name="Normal 2 3" xfId="71" xr:uid="{00000000-0005-0000-0000-000068000000}"/>
    <cellStyle name="Normal 2 4" xfId="143" xr:uid="{00000000-0005-0000-0000-000069000000}"/>
    <cellStyle name="Normal 3" xfId="3" xr:uid="{00000000-0005-0000-0000-00006A000000}"/>
    <cellStyle name="Normal 3 2" xfId="73" xr:uid="{00000000-0005-0000-0000-00006B000000}"/>
    <cellStyle name="Normal 3 2 2" xfId="110" xr:uid="{00000000-0005-0000-0000-00006C000000}"/>
    <cellStyle name="Normal 3 2 3" xfId="144" xr:uid="{00000000-0005-0000-0000-00006D000000}"/>
    <cellStyle name="Normal 3 3" xfId="74" xr:uid="{00000000-0005-0000-0000-00006E000000}"/>
    <cellStyle name="Normal 3 4" xfId="75" xr:uid="{00000000-0005-0000-0000-00006F000000}"/>
    <cellStyle name="Normal 3 5" xfId="72" xr:uid="{00000000-0005-0000-0000-000070000000}"/>
    <cellStyle name="Normal 4" xfId="76" xr:uid="{00000000-0005-0000-0000-000071000000}"/>
    <cellStyle name="Normal 4 2" xfId="77" xr:uid="{00000000-0005-0000-0000-000072000000}"/>
    <cellStyle name="Normal 4 2 2" xfId="78" xr:uid="{00000000-0005-0000-0000-000073000000}"/>
    <cellStyle name="Normal 4 3" xfId="79" xr:uid="{00000000-0005-0000-0000-000074000000}"/>
    <cellStyle name="Normal 4 3 2" xfId="145" xr:uid="{00000000-0005-0000-0000-000075000000}"/>
    <cellStyle name="Normal 5" xfId="80" xr:uid="{00000000-0005-0000-0000-000076000000}"/>
    <cellStyle name="Normal 5 2" xfId="118" xr:uid="{00000000-0005-0000-0000-000077000000}"/>
    <cellStyle name="Normal 6" xfId="81" xr:uid="{00000000-0005-0000-0000-000078000000}"/>
    <cellStyle name="Normal 6 2" xfId="82" xr:uid="{00000000-0005-0000-0000-000079000000}"/>
    <cellStyle name="Normal 6 2 2" xfId="147" xr:uid="{00000000-0005-0000-0000-00007A000000}"/>
    <cellStyle name="Normal 6 2 3" xfId="146" xr:uid="{00000000-0005-0000-0000-00007B000000}"/>
    <cellStyle name="Normal 6 3" xfId="83" xr:uid="{00000000-0005-0000-0000-00007C000000}"/>
    <cellStyle name="Normal 6 4" xfId="109" xr:uid="{00000000-0005-0000-0000-00007D000000}"/>
    <cellStyle name="Normal 7" xfId="84" xr:uid="{00000000-0005-0000-0000-00007E000000}"/>
    <cellStyle name="Normal 7 2" xfId="85" xr:uid="{00000000-0005-0000-0000-00007F000000}"/>
    <cellStyle name="Normal 8" xfId="86" xr:uid="{00000000-0005-0000-0000-000080000000}"/>
    <cellStyle name="Normal 8 2" xfId="161" xr:uid="{00000000-0005-0000-0000-000081000000}"/>
    <cellStyle name="Normal 8 3" xfId="128" xr:uid="{00000000-0005-0000-0000-000082000000}"/>
    <cellStyle name="Normal 9" xfId="87" xr:uid="{00000000-0005-0000-0000-000083000000}"/>
    <cellStyle name="Normal 9 2" xfId="148" xr:uid="{00000000-0005-0000-0000-000084000000}"/>
    <cellStyle name="Normal_Rates Estimate" xfId="4" xr:uid="{00000000-0005-0000-0000-000085000000}"/>
    <cellStyle name="Note 2" xfId="88" xr:uid="{00000000-0005-0000-0000-000086000000}"/>
    <cellStyle name="Note 2 2" xfId="149" xr:uid="{00000000-0005-0000-0000-000087000000}"/>
    <cellStyle name="Output 2" xfId="89" xr:uid="{00000000-0005-0000-0000-000088000000}"/>
    <cellStyle name="Percent 10" xfId="156" xr:uid="{00000000-0005-0000-0000-000089000000}"/>
    <cellStyle name="Percent 11" xfId="122" xr:uid="{00000000-0005-0000-0000-00008A000000}"/>
    <cellStyle name="Percent 2" xfId="90" xr:uid="{00000000-0005-0000-0000-00008B000000}"/>
    <cellStyle name="Percent 2 2" xfId="91" xr:uid="{00000000-0005-0000-0000-00008C000000}"/>
    <cellStyle name="Percent 2 2 2" xfId="108" xr:uid="{00000000-0005-0000-0000-00008D000000}"/>
    <cellStyle name="Percent 3" xfId="92" xr:uid="{00000000-0005-0000-0000-00008E000000}"/>
    <cellStyle name="Percent 3 2" xfId="93" xr:uid="{00000000-0005-0000-0000-00008F000000}"/>
    <cellStyle name="Percent 3 2 2" xfId="150" xr:uid="{00000000-0005-0000-0000-000090000000}"/>
    <cellStyle name="Percent 4" xfId="94" xr:uid="{00000000-0005-0000-0000-000091000000}"/>
    <cellStyle name="Percent 4 2" xfId="95" xr:uid="{00000000-0005-0000-0000-000092000000}"/>
    <cellStyle name="Percent 4 2 2" xfId="151" xr:uid="{00000000-0005-0000-0000-000093000000}"/>
    <cellStyle name="Percent 4 3" xfId="107" xr:uid="{00000000-0005-0000-0000-000094000000}"/>
    <cellStyle name="Percent 5" xfId="96" xr:uid="{00000000-0005-0000-0000-000095000000}"/>
    <cellStyle name="Percent 5 2" xfId="97" xr:uid="{00000000-0005-0000-0000-000096000000}"/>
    <cellStyle name="Percent 5 3" xfId="106" xr:uid="{00000000-0005-0000-0000-000097000000}"/>
    <cellStyle name="Percent 5 4" xfId="119" xr:uid="{00000000-0005-0000-0000-000098000000}"/>
    <cellStyle name="Percent 6" xfId="98" xr:uid="{00000000-0005-0000-0000-000099000000}"/>
    <cellStyle name="Percent 6 2" xfId="99" xr:uid="{00000000-0005-0000-0000-00009A000000}"/>
    <cellStyle name="Percent 6 3" xfId="100" xr:uid="{00000000-0005-0000-0000-00009B000000}"/>
    <cellStyle name="Percent 6 4" xfId="120" xr:uid="{00000000-0005-0000-0000-00009C000000}"/>
    <cellStyle name="Percent 7" xfId="101" xr:uid="{00000000-0005-0000-0000-00009D000000}"/>
    <cellStyle name="Percent 7 2" xfId="126" xr:uid="{00000000-0005-0000-0000-00009E000000}"/>
    <cellStyle name="Percent 7 3" xfId="121" xr:uid="{00000000-0005-0000-0000-00009F000000}"/>
    <cellStyle name="Percent 8" xfId="102" xr:uid="{00000000-0005-0000-0000-0000A0000000}"/>
    <cellStyle name="Percent 8 2" xfId="125" xr:uid="{00000000-0005-0000-0000-0000A1000000}"/>
    <cellStyle name="Percent 9" xfId="129" xr:uid="{00000000-0005-0000-0000-0000A2000000}"/>
    <cellStyle name="Percent 9 2" xfId="159" xr:uid="{00000000-0005-0000-0000-0000A3000000}"/>
    <cellStyle name="Title 2" xfId="103" xr:uid="{00000000-0005-0000-0000-0000A5000000}"/>
    <cellStyle name="Title 2 2" xfId="152" xr:uid="{00000000-0005-0000-0000-0000A6000000}"/>
    <cellStyle name="Total 2" xfId="104" xr:uid="{00000000-0005-0000-0000-0000A7000000}"/>
    <cellStyle name="Total 2 2" xfId="153" xr:uid="{00000000-0005-0000-0000-0000A8000000}"/>
    <cellStyle name="Warning Text 2" xfId="105" xr:uid="{00000000-0005-0000-0000-0000A9000000}"/>
    <cellStyle name="Warning Text 2 2" xfId="154" xr:uid="{00000000-0005-0000-0000-0000A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ss.gov/regulations/101-CMR-42200-rates-for-general-programs-disability-services" TargetMode="External"/><Relationship Id="rId3" Type="http://schemas.openxmlformats.org/officeDocument/2006/relationships/hyperlink" Target="https://www.mass.gov/regulations/101-CMR-42300-rates-for-certain-in-home-basic-living-supports" TargetMode="External"/><Relationship Id="rId7" Type="http://schemas.openxmlformats.org/officeDocument/2006/relationships/hyperlink" Target="https://www.mass.gov/regulations/101-CMR-42400-rates-for-certain-developmental-and-support-services" TargetMode="External"/><Relationship Id="rId2" Type="http://schemas.openxmlformats.org/officeDocument/2006/relationships/hyperlink" Target="https://www.mass.gov/regulations/101-CMR-42000-rates-for-adult-long-term-residential-services" TargetMode="External"/><Relationship Id="rId1" Type="http://schemas.openxmlformats.org/officeDocument/2006/relationships/hyperlink" Target="https://www.mass.gov/regulations/101-CMR-41100-rates-for-certain-placement-support-and-shared-living-services" TargetMode="External"/><Relationship Id="rId6" Type="http://schemas.openxmlformats.org/officeDocument/2006/relationships/hyperlink" Target="https://www.mass.gov/regulations/101-CMR-41400-rates-for-family-stabilization-services" TargetMode="External"/><Relationship Id="rId11" Type="http://schemas.openxmlformats.org/officeDocument/2006/relationships/hyperlink" Target="https://www.mass.gov/regulations/101-CMR-34800-rates-for-day-habilitation-services" TargetMode="External"/><Relationship Id="rId5" Type="http://schemas.openxmlformats.org/officeDocument/2006/relationships/hyperlink" Target="https://www.mass.gov/regulations/101-CMR-41900-rates-for-supported-employment-services" TargetMode="External"/><Relationship Id="rId10" Type="http://schemas.openxmlformats.org/officeDocument/2006/relationships/hyperlink" Target="https://www.mass.gov/regulations/101-CMR-35900-rates-for-home-and-community-based-services-waivers" TargetMode="External"/><Relationship Id="rId4" Type="http://schemas.openxmlformats.org/officeDocument/2006/relationships/hyperlink" Target="https://www.mass.gov/regulations/101-CMR-41500-rates-for-community-based-day-support-services" TargetMode="External"/><Relationship Id="rId9" Type="http://schemas.openxmlformats.org/officeDocument/2006/relationships/hyperlink" Target="https://www.mass.gov/regulations/101-CMR-42600-rates-for-certain-adult-community-mental-health-servic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D268-0259-4C15-97B7-1EFD300CE763}">
  <dimension ref="A1:E49"/>
  <sheetViews>
    <sheetView tabSelected="1" workbookViewId="0">
      <selection activeCell="E11" sqref="E11"/>
    </sheetView>
  </sheetViews>
  <sheetFormatPr defaultRowHeight="14.5"/>
  <cols>
    <col min="1" max="1" width="3.90625" customWidth="1"/>
    <col min="2" max="2" width="69.08984375" style="180" customWidth="1"/>
    <col min="3" max="3" width="15.54296875" style="180" bestFit="1" customWidth="1"/>
    <col min="4" max="4" width="9.453125" style="180" bestFit="1" customWidth="1"/>
    <col min="5" max="5" width="61.1796875" bestFit="1" customWidth="1"/>
  </cols>
  <sheetData>
    <row r="1" spans="1:5" ht="15" thickBot="1">
      <c r="C1"/>
      <c r="D1"/>
    </row>
    <row r="2" spans="1:5" s="181" customFormat="1" ht="29.5" thickTop="1">
      <c r="B2" s="283" t="s">
        <v>404</v>
      </c>
      <c r="C2" s="284" t="s">
        <v>403</v>
      </c>
      <c r="D2" s="285" t="s">
        <v>6</v>
      </c>
      <c r="E2" s="182"/>
    </row>
    <row r="3" spans="1:5">
      <c r="A3" s="178"/>
      <c r="B3" s="309" t="s">
        <v>112</v>
      </c>
      <c r="C3" s="296" t="s">
        <v>23</v>
      </c>
      <c r="D3" s="287">
        <v>3150</v>
      </c>
      <c r="E3" s="178"/>
    </row>
    <row r="4" spans="1:5" ht="15" thickBot="1">
      <c r="A4" s="178"/>
      <c r="B4" s="310"/>
      <c r="C4" s="297"/>
      <c r="D4" s="288">
        <v>3752</v>
      </c>
      <c r="E4" s="178"/>
    </row>
    <row r="5" spans="1:5" ht="15" thickTop="1">
      <c r="B5" s="311" t="s">
        <v>406</v>
      </c>
      <c r="C5" s="298" t="s">
        <v>405</v>
      </c>
      <c r="D5" s="289">
        <v>3153</v>
      </c>
      <c r="E5" s="178"/>
    </row>
    <row r="6" spans="1:5">
      <c r="B6" s="312"/>
      <c r="C6" s="299"/>
      <c r="D6" s="287">
        <v>3753</v>
      </c>
      <c r="E6" s="178"/>
    </row>
    <row r="7" spans="1:5">
      <c r="B7" s="312"/>
      <c r="C7" s="299"/>
      <c r="D7" s="287">
        <v>3751</v>
      </c>
      <c r="E7" s="178"/>
    </row>
    <row r="8" spans="1:5">
      <c r="B8" s="312"/>
      <c r="C8" s="299"/>
      <c r="D8" s="287">
        <v>3713</v>
      </c>
      <c r="E8" s="178"/>
    </row>
    <row r="9" spans="1:5">
      <c r="B9" s="312"/>
      <c r="C9" s="300"/>
      <c r="D9" s="287">
        <v>3182</v>
      </c>
      <c r="E9" s="178"/>
    </row>
    <row r="10" spans="1:5">
      <c r="B10" s="312"/>
      <c r="C10" s="299" t="s">
        <v>407</v>
      </c>
      <c r="D10" s="287">
        <v>3759</v>
      </c>
      <c r="E10" s="178"/>
    </row>
    <row r="11" spans="1:5" ht="15" thickBot="1">
      <c r="B11" s="313"/>
      <c r="C11" s="301"/>
      <c r="D11" s="288">
        <v>3775</v>
      </c>
      <c r="E11" s="178"/>
    </row>
    <row r="12" spans="1:5" ht="15" thickTop="1">
      <c r="B12" s="311" t="s">
        <v>409</v>
      </c>
      <c r="C12" s="302" t="s">
        <v>408</v>
      </c>
      <c r="D12" s="289">
        <v>3798</v>
      </c>
      <c r="E12" s="178"/>
    </row>
    <row r="13" spans="1:5">
      <c r="B13" s="312"/>
      <c r="C13" s="303" t="s">
        <v>407</v>
      </c>
      <c r="D13" s="287">
        <v>3703</v>
      </c>
      <c r="E13" s="178"/>
    </row>
    <row r="14" spans="1:5">
      <c r="B14" s="312"/>
      <c r="C14" s="303" t="s">
        <v>410</v>
      </c>
      <c r="D14" s="290">
        <v>6703</v>
      </c>
      <c r="E14" s="179"/>
    </row>
    <row r="15" spans="1:5">
      <c r="B15" s="312"/>
      <c r="C15" s="303" t="s">
        <v>411</v>
      </c>
      <c r="D15" s="290">
        <v>7102</v>
      </c>
      <c r="E15" s="178"/>
    </row>
    <row r="16" spans="1:5" ht="15" thickBot="1">
      <c r="B16" s="313"/>
      <c r="C16" s="304" t="s">
        <v>423</v>
      </c>
      <c r="D16" s="291">
        <v>3289</v>
      </c>
      <c r="E16" s="178"/>
    </row>
    <row r="17" spans="2:5" ht="15" thickTop="1">
      <c r="B17" s="311" t="s">
        <v>413</v>
      </c>
      <c r="C17" s="298" t="s">
        <v>412</v>
      </c>
      <c r="D17" s="289">
        <v>3163</v>
      </c>
      <c r="E17" s="178"/>
    </row>
    <row r="18" spans="2:5" ht="15" thickBot="1">
      <c r="B18" s="313"/>
      <c r="C18" s="301"/>
      <c r="D18" s="288">
        <v>3777</v>
      </c>
      <c r="E18" s="178"/>
    </row>
    <row r="19" spans="2:5" ht="15" thickTop="1">
      <c r="B19" s="311" t="s">
        <v>414</v>
      </c>
      <c r="C19" s="305" t="s">
        <v>412</v>
      </c>
      <c r="D19" s="289">
        <v>3168</v>
      </c>
      <c r="E19" s="178"/>
    </row>
    <row r="20" spans="2:5">
      <c r="B20" s="312"/>
      <c r="C20" s="296"/>
      <c r="D20" s="287">
        <v>3181</v>
      </c>
      <c r="E20" s="178"/>
    </row>
    <row r="21" spans="2:5">
      <c r="B21" s="312"/>
      <c r="C21" s="296"/>
      <c r="D21" s="287">
        <v>3196</v>
      </c>
      <c r="E21" s="178"/>
    </row>
    <row r="22" spans="2:5" ht="15" thickBot="1">
      <c r="B22" s="313"/>
      <c r="C22" s="306" t="s">
        <v>410</v>
      </c>
      <c r="D22" s="288">
        <v>6704</v>
      </c>
      <c r="E22" s="178"/>
    </row>
    <row r="23" spans="2:5" ht="15" thickTop="1">
      <c r="B23" s="311" t="s">
        <v>415</v>
      </c>
      <c r="C23" s="298" t="s">
        <v>412</v>
      </c>
      <c r="D23" s="295">
        <v>3291</v>
      </c>
      <c r="E23" s="178"/>
    </row>
    <row r="24" spans="2:5" ht="15" thickBot="1">
      <c r="B24" s="313"/>
      <c r="C24" s="301"/>
      <c r="D24" s="286">
        <v>3664</v>
      </c>
      <c r="E24" s="178"/>
    </row>
    <row r="25" spans="2:5" ht="15" thickTop="1">
      <c r="B25" s="311" t="s">
        <v>416</v>
      </c>
      <c r="C25" s="298" t="s">
        <v>407</v>
      </c>
      <c r="D25" s="289">
        <v>3700</v>
      </c>
      <c r="E25" s="178"/>
    </row>
    <row r="26" spans="2:5">
      <c r="B26" s="312"/>
      <c r="C26" s="299"/>
      <c r="D26" s="287">
        <v>3701</v>
      </c>
      <c r="E26" s="178"/>
    </row>
    <row r="27" spans="2:5">
      <c r="B27" s="312"/>
      <c r="C27" s="299"/>
      <c r="D27" s="287">
        <v>3702</v>
      </c>
      <c r="E27" s="178"/>
    </row>
    <row r="28" spans="2:5">
      <c r="B28" s="312"/>
      <c r="C28" s="299"/>
      <c r="D28" s="287">
        <v>3705</v>
      </c>
      <c r="E28" s="178"/>
    </row>
    <row r="29" spans="2:5">
      <c r="B29" s="312"/>
      <c r="C29" s="299"/>
      <c r="D29" s="287">
        <v>3707</v>
      </c>
      <c r="E29" s="178"/>
    </row>
    <row r="30" spans="2:5">
      <c r="B30" s="312"/>
      <c r="C30" s="299"/>
      <c r="D30" s="287">
        <v>3709</v>
      </c>
      <c r="E30" s="178"/>
    </row>
    <row r="31" spans="2:5">
      <c r="B31" s="312"/>
      <c r="C31" s="299"/>
      <c r="D31" s="287">
        <v>3710</v>
      </c>
      <c r="E31" s="178"/>
    </row>
    <row r="32" spans="2:5">
      <c r="B32" s="312"/>
      <c r="C32" s="299"/>
      <c r="D32" s="287">
        <v>3712</v>
      </c>
      <c r="E32" s="178"/>
    </row>
    <row r="33" spans="2:5">
      <c r="B33" s="312"/>
      <c r="C33" s="299"/>
      <c r="D33" s="287">
        <v>3716</v>
      </c>
      <c r="E33" s="178"/>
    </row>
    <row r="34" spans="2:5">
      <c r="B34" s="312"/>
      <c r="C34" s="299"/>
      <c r="D34" s="287">
        <v>3731</v>
      </c>
      <c r="E34" s="178"/>
    </row>
    <row r="35" spans="2:5">
      <c r="B35" s="312"/>
      <c r="C35" s="299"/>
      <c r="D35" s="287">
        <v>3735</v>
      </c>
      <c r="E35" s="178"/>
    </row>
    <row r="36" spans="2:5">
      <c r="B36" s="312"/>
      <c r="C36" s="299"/>
      <c r="D36" s="287">
        <v>3770</v>
      </c>
      <c r="E36" s="178"/>
    </row>
    <row r="37" spans="2:5">
      <c r="B37" s="312"/>
      <c r="C37" s="299"/>
      <c r="D37" s="287">
        <v>3771</v>
      </c>
      <c r="E37" s="178"/>
    </row>
    <row r="38" spans="2:5">
      <c r="B38" s="312"/>
      <c r="C38" s="299"/>
      <c r="D38" s="287">
        <v>3772</v>
      </c>
      <c r="E38" s="178"/>
    </row>
    <row r="39" spans="2:5">
      <c r="B39" s="312"/>
      <c r="C39" s="299"/>
      <c r="D39" s="287">
        <v>3773</v>
      </c>
      <c r="E39" s="178"/>
    </row>
    <row r="40" spans="2:5">
      <c r="B40" s="312"/>
      <c r="C40" s="299"/>
      <c r="D40" s="287">
        <v>3774</v>
      </c>
      <c r="E40" s="178"/>
    </row>
    <row r="41" spans="2:5">
      <c r="B41" s="312"/>
      <c r="C41" s="300"/>
      <c r="D41" s="287">
        <v>3781</v>
      </c>
      <c r="E41" s="178"/>
    </row>
    <row r="42" spans="2:5">
      <c r="B42" s="312"/>
      <c r="C42" s="303" t="s">
        <v>410</v>
      </c>
      <c r="D42" s="287">
        <v>6753</v>
      </c>
      <c r="E42" s="178"/>
    </row>
    <row r="43" spans="2:5" ht="15" thickBot="1">
      <c r="B43" s="313"/>
      <c r="C43" s="304" t="s">
        <v>411</v>
      </c>
      <c r="D43" s="291">
        <v>7100</v>
      </c>
      <c r="E43" s="178"/>
    </row>
    <row r="44" spans="2:5" ht="30" thickTop="1" thickBot="1">
      <c r="B44" s="314" t="s">
        <v>419</v>
      </c>
      <c r="C44" s="307" t="s">
        <v>417</v>
      </c>
      <c r="D44" s="292" t="s">
        <v>418</v>
      </c>
      <c r="E44" s="178"/>
    </row>
    <row r="45" spans="2:5" ht="15.5" thickTop="1" thickBot="1">
      <c r="B45" s="314" t="s">
        <v>494</v>
      </c>
      <c r="C45" s="307" t="s">
        <v>417</v>
      </c>
      <c r="D45" s="293">
        <v>3253</v>
      </c>
      <c r="E45" s="178"/>
    </row>
    <row r="46" spans="2:5" ht="15" thickTop="1">
      <c r="B46" s="311" t="s">
        <v>421</v>
      </c>
      <c r="C46" s="302" t="s">
        <v>420</v>
      </c>
      <c r="D46" s="289">
        <v>3274</v>
      </c>
      <c r="E46" s="178"/>
    </row>
    <row r="47" spans="2:5" ht="15" thickBot="1">
      <c r="B47" s="313"/>
      <c r="C47" s="304" t="s">
        <v>41</v>
      </c>
      <c r="D47" s="291">
        <v>3170</v>
      </c>
      <c r="E47" s="178"/>
    </row>
    <row r="48" spans="2:5" ht="15.5" thickTop="1" thickBot="1">
      <c r="B48" s="315" t="s">
        <v>369</v>
      </c>
      <c r="C48" s="308" t="s">
        <v>424</v>
      </c>
      <c r="D48" s="294">
        <v>3786</v>
      </c>
      <c r="E48" s="178"/>
    </row>
    <row r="49" ht="15" thickTop="1"/>
  </sheetData>
  <mergeCells count="15">
    <mergeCell ref="C25:C41"/>
    <mergeCell ref="B25:B43"/>
    <mergeCell ref="B46:B47"/>
    <mergeCell ref="C19:C21"/>
    <mergeCell ref="B19:B22"/>
    <mergeCell ref="C23:C24"/>
    <mergeCell ref="B23:B24"/>
    <mergeCell ref="B12:B16"/>
    <mergeCell ref="C17:C18"/>
    <mergeCell ref="B17:B18"/>
    <mergeCell ref="C3:C4"/>
    <mergeCell ref="B3:B4"/>
    <mergeCell ref="C5:C9"/>
    <mergeCell ref="B5:B11"/>
    <mergeCell ref="C10:C11"/>
  </mergeCells>
  <hyperlinks>
    <hyperlink ref="C3:C4" location="'Shared Living'!A1" display="Shared Living" xr:uid="{8831D83F-4A87-4DC2-8A72-8F3E4D68BA49}"/>
    <hyperlink ref="C5:C9" location="ALTR!A1" display="ALTR" xr:uid="{AC16C1E7-8038-4C5A-93AD-4DE378E7F4F5}"/>
    <hyperlink ref="C10:C11" location="'Family Supports'!A1" display="Family Supports" xr:uid="{52A59178-A88D-4E15-9B02-3C4C02BA8923}"/>
    <hyperlink ref="C12" location="'In Home Supp'!A1" display="In Home Support" xr:uid="{32C6A414-CC05-41C4-BE84-BC5068787721}"/>
    <hyperlink ref="C13" location="'Family Supports'!A1" display="Family Supports" xr:uid="{1548CF09-3EB4-4033-B475-73BCB95B55D6}"/>
    <hyperlink ref="C14" location="AWC!A1" display="AWC" xr:uid="{1E9866D6-07BF-4AB8-9A5F-98E9E71C0D7A}"/>
    <hyperlink ref="C15" location="Autism!A1" display="Autism" xr:uid="{EC423359-AE79-4849-9EE7-90BDA5CC42AF}"/>
    <hyperlink ref="C16" location="'Assisive Tech'!A1" display="Assistive Tech" xr:uid="{E9BEEB47-BBC5-4F13-8B92-1973588CA177}"/>
    <hyperlink ref="C17:C18" location="'Emp &amp; Day'!A1" display="Emp &amp; Day" xr:uid="{BA23BD1D-B8E3-4DB6-8DAA-23AE4CEDF168}"/>
    <hyperlink ref="C19:C21" location="'Emp &amp; Day'!A1" display="Emp &amp; Day" xr:uid="{A6DB133B-D477-44D5-8475-87B040AC3DDB}"/>
    <hyperlink ref="C22" location="AWC!A1" display="AWC" xr:uid="{7CF30060-F679-41AF-8DA3-521BDC52D00B}"/>
    <hyperlink ref="C23:C24" location="'Emp &amp; Day'!A1" display="Emp &amp; Day" xr:uid="{D63DD6F0-2A8C-4D7A-AEFF-553083510764}"/>
    <hyperlink ref="C25:C41" location="'Family Supports'!A1" display="Family Supports" xr:uid="{30AB6E7C-9444-4509-9A5F-613D4C584C3F}"/>
    <hyperlink ref="C42" location="AWC!A1" display="AWC" xr:uid="{B64A3E07-0B98-4783-B087-9E5268EC6C8A}"/>
    <hyperlink ref="C43" location="Autism!A1" display="Autism" xr:uid="{B75338A8-ADCA-47B6-95B2-77EA0B66907F}"/>
    <hyperlink ref="C44" location="'ABI Visual'!A1" display="ABI Visual" xr:uid="{6D1579B2-6237-4906-BEB9-A7A5540A1B0A}"/>
    <hyperlink ref="C45" location="'ABI Visual'!A1" display="ABI Visual" xr:uid="{3773200C-DEF4-40AA-81CA-827840436A77}"/>
    <hyperlink ref="C46" location="'Corp Rep Payee'!A1" display="Corp Rep Payee" xr:uid="{5C760703-4738-47A0-B9A9-99C8E59231AE}"/>
    <hyperlink ref="C47" location="'Clinical Team'!A1" display="Clinical Team" xr:uid="{45C4F3E8-19B6-4E3E-B85C-151FB648BB54}"/>
    <hyperlink ref="C48" location="'Remote Supports'!A1" display="Remote Supports" xr:uid="{17AC1797-E69B-488B-A50C-34F19705A485}"/>
    <hyperlink ref="B3:B4" r:id="rId1" display="101 CMR 411.00: Rates for Certain Placement and Support Services" xr:uid="{97E64FA2-3673-4F60-AD41-C3D6F9BEA059}"/>
    <hyperlink ref="B5:B11" r:id="rId2" display="101 CMR 420.00: Rates for Adult Long-Term Residential Services" xr:uid="{569BB929-C39E-4713-92AC-0D832259AEBA}"/>
    <hyperlink ref="B12:B16" r:id="rId3" display="101 CMR 423.00: Rates for Certain In-Home Basic Living Supports" xr:uid="{34520C80-AA2F-409B-93BC-FD0BD5C5591B}"/>
    <hyperlink ref="B17:B18" r:id="rId4" display="101 CMR 415.00: Rates for Community-Based Day Support Services" xr:uid="{67F4B3EF-C15F-4F23-AEBE-4B391FA1B3A5}"/>
    <hyperlink ref="B19:B22" r:id="rId5" display="101 CMR 419.00: Rates for Supported Employment Services" xr:uid="{542934DD-84EE-40FF-9AA0-4181FD24841D}"/>
    <hyperlink ref="B25:B43" r:id="rId6" display="101 CMR 414.00: Rates for Family Stabilization Services" xr:uid="{81798288-E0D6-428C-8997-198491000665}"/>
    <hyperlink ref="B46:B47" r:id="rId7" display="101 CMR 424.00: Rates for Certain Developmental and Support Services" xr:uid="{8E4D1802-2519-4997-AEFF-01A90E00E02B}"/>
    <hyperlink ref="B45" r:id="rId8" xr:uid="{2B6B4B20-7C37-4003-A6E6-836C4426B300}"/>
    <hyperlink ref="B48" r:id="rId9" xr:uid="{35777F6A-4679-48A3-A356-2CB8E5883AD9}"/>
    <hyperlink ref="B44" r:id="rId10" xr:uid="{E670C9AF-94A7-42BB-9300-A4612FB63FB4}"/>
    <hyperlink ref="B23:B24" r:id="rId11" display="101 CMR 348.00: Rates for Day Habilitation Services" xr:uid="{6F4099E5-0446-42AE-B50F-F2B86E8FBA4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topLeftCell="A28" zoomScale="110" zoomScaleNormal="110" workbookViewId="0">
      <selection activeCell="E10" sqref="E10"/>
    </sheetView>
  </sheetViews>
  <sheetFormatPr defaultColWidth="9.1796875" defaultRowHeight="14.5"/>
  <cols>
    <col min="1" max="1" width="13.1796875" style="3" customWidth="1"/>
    <col min="2" max="2" width="29.1796875" style="3" customWidth="1"/>
    <col min="3" max="6" width="16.1796875" style="3" customWidth="1"/>
    <col min="7" max="16384" width="9.1796875" style="3"/>
  </cols>
  <sheetData>
    <row r="1" spans="1:5" ht="15.5">
      <c r="A1" s="32" t="s">
        <v>41</v>
      </c>
    </row>
    <row r="3" spans="1:5">
      <c r="A3" s="12" t="s">
        <v>32</v>
      </c>
      <c r="B3" s="12"/>
      <c r="C3" s="12"/>
      <c r="D3" s="12"/>
    </row>
    <row r="4" spans="1:5">
      <c r="A4" s="12" t="s">
        <v>377</v>
      </c>
      <c r="B4" s="12"/>
      <c r="C4" s="12"/>
    </row>
    <row r="5" spans="1:5" ht="15" thickBot="1"/>
    <row r="6" spans="1:5" ht="29.5" thickBot="1">
      <c r="A6" s="345" t="s">
        <v>6</v>
      </c>
      <c r="B6" s="342" t="s">
        <v>101</v>
      </c>
      <c r="C6" s="342" t="s">
        <v>5</v>
      </c>
      <c r="D6" s="343" t="s">
        <v>378</v>
      </c>
      <c r="E6" s="344" t="s">
        <v>377</v>
      </c>
    </row>
    <row r="7" spans="1:5">
      <c r="A7" s="159">
        <v>3170</v>
      </c>
      <c r="B7" s="152" t="s">
        <v>100</v>
      </c>
      <c r="C7" s="153" t="s">
        <v>37</v>
      </c>
      <c r="D7" s="154">
        <v>45.64</v>
      </c>
      <c r="E7" s="168">
        <v>47.52</v>
      </c>
    </row>
    <row r="8" spans="1:5">
      <c r="A8" s="160">
        <v>3170</v>
      </c>
      <c r="B8" s="155" t="s">
        <v>100</v>
      </c>
      <c r="C8" s="87" t="s">
        <v>38</v>
      </c>
      <c r="D8" s="151">
        <v>52.6</v>
      </c>
      <c r="E8" s="169">
        <v>54.72</v>
      </c>
    </row>
    <row r="9" spans="1:5">
      <c r="A9" s="160">
        <v>3170</v>
      </c>
      <c r="B9" s="155" t="s">
        <v>100</v>
      </c>
      <c r="C9" s="87" t="s">
        <v>39</v>
      </c>
      <c r="D9" s="151">
        <v>60.52</v>
      </c>
      <c r="E9" s="169">
        <v>63.16</v>
      </c>
    </row>
    <row r="10" spans="1:5" ht="15" thickBot="1">
      <c r="A10" s="160">
        <v>3170</v>
      </c>
      <c r="B10" s="155" t="s">
        <v>100</v>
      </c>
      <c r="C10" s="87" t="s">
        <v>40</v>
      </c>
      <c r="D10" s="151">
        <v>71.680000000000007</v>
      </c>
      <c r="E10" s="169">
        <v>74.84</v>
      </c>
    </row>
    <row r="11" spans="1:5">
      <c r="A11" s="159">
        <v>3170</v>
      </c>
      <c r="B11" s="152" t="s">
        <v>106</v>
      </c>
      <c r="C11" s="153" t="s">
        <v>37</v>
      </c>
      <c r="D11" s="154">
        <v>115.2</v>
      </c>
      <c r="E11" s="168">
        <v>120.56</v>
      </c>
    </row>
    <row r="12" spans="1:5">
      <c r="A12" s="160">
        <v>3170</v>
      </c>
      <c r="B12" s="155" t="s">
        <v>106</v>
      </c>
      <c r="C12" s="87" t="s">
        <v>38</v>
      </c>
      <c r="D12" s="151">
        <v>136.36000000000001</v>
      </c>
      <c r="E12" s="169">
        <v>141.08000000000001</v>
      </c>
    </row>
    <row r="13" spans="1:5" ht="15" thickBot="1">
      <c r="A13" s="160">
        <v>3170</v>
      </c>
      <c r="B13" s="155" t="s">
        <v>106</v>
      </c>
      <c r="C13" s="87" t="s">
        <v>39</v>
      </c>
      <c r="D13" s="151">
        <v>146.08000000000001</v>
      </c>
      <c r="E13" s="169">
        <v>153.88</v>
      </c>
    </row>
    <row r="14" spans="1:5">
      <c r="A14" s="159">
        <v>3170</v>
      </c>
      <c r="B14" s="152" t="s">
        <v>338</v>
      </c>
      <c r="C14" s="153" t="s">
        <v>37</v>
      </c>
      <c r="D14" s="154">
        <v>44.44</v>
      </c>
      <c r="E14" s="168">
        <v>47.2</v>
      </c>
    </row>
    <row r="15" spans="1:5">
      <c r="A15" s="160">
        <v>3170</v>
      </c>
      <c r="B15" s="155" t="s">
        <v>338</v>
      </c>
      <c r="C15" s="87" t="s">
        <v>38</v>
      </c>
      <c r="D15" s="151">
        <v>63.96</v>
      </c>
      <c r="E15" s="169">
        <v>70.84</v>
      </c>
    </row>
    <row r="16" spans="1:5" ht="15" thickBot="1">
      <c r="A16" s="160">
        <v>3170</v>
      </c>
      <c r="B16" s="155" t="s">
        <v>338</v>
      </c>
      <c r="C16" s="87" t="s">
        <v>39</v>
      </c>
      <c r="D16" s="151">
        <v>85.52</v>
      </c>
      <c r="E16" s="169">
        <v>93.4</v>
      </c>
    </row>
    <row r="17" spans="1:5">
      <c r="A17" s="159">
        <v>3170</v>
      </c>
      <c r="B17" s="152" t="s">
        <v>332</v>
      </c>
      <c r="C17" s="153" t="s">
        <v>37</v>
      </c>
      <c r="D17" s="154">
        <v>41.28</v>
      </c>
      <c r="E17" s="168">
        <v>46.52</v>
      </c>
    </row>
    <row r="18" spans="1:5">
      <c r="A18" s="160">
        <v>3170</v>
      </c>
      <c r="B18" s="155" t="s">
        <v>332</v>
      </c>
      <c r="C18" s="87" t="s">
        <v>38</v>
      </c>
      <c r="D18" s="151">
        <v>46.72</v>
      </c>
      <c r="E18" s="169">
        <v>50.4</v>
      </c>
    </row>
    <row r="19" spans="1:5">
      <c r="A19" s="160">
        <v>3170</v>
      </c>
      <c r="B19" s="155" t="s">
        <v>332</v>
      </c>
      <c r="C19" s="87" t="s">
        <v>39</v>
      </c>
      <c r="D19" s="151">
        <v>52.72</v>
      </c>
      <c r="E19" s="169">
        <v>54.92</v>
      </c>
    </row>
    <row r="20" spans="1:5">
      <c r="A20" s="160">
        <v>3170</v>
      </c>
      <c r="B20" s="155" t="s">
        <v>332</v>
      </c>
      <c r="C20" s="87" t="s">
        <v>40</v>
      </c>
      <c r="D20" s="151">
        <v>61.6</v>
      </c>
      <c r="E20" s="169">
        <v>65.88</v>
      </c>
    </row>
    <row r="21" spans="1:5" ht="15" thickBot="1">
      <c r="A21" s="161">
        <v>3170</v>
      </c>
      <c r="B21" s="156" t="s">
        <v>332</v>
      </c>
      <c r="C21" s="157" t="s">
        <v>333</v>
      </c>
      <c r="D21" s="158">
        <v>72.8</v>
      </c>
      <c r="E21" s="170">
        <v>77.92</v>
      </c>
    </row>
    <row r="22" spans="1:5" ht="29">
      <c r="A22" s="159">
        <v>3170</v>
      </c>
      <c r="B22" s="152" t="s">
        <v>339</v>
      </c>
      <c r="C22" s="153" t="s">
        <v>37</v>
      </c>
      <c r="D22" s="154">
        <v>27.68</v>
      </c>
      <c r="E22" s="168">
        <v>32.76</v>
      </c>
    </row>
    <row r="23" spans="1:5" ht="29">
      <c r="A23" s="160">
        <v>3170</v>
      </c>
      <c r="B23" s="155" t="s">
        <v>339</v>
      </c>
      <c r="C23" s="87" t="s">
        <v>38</v>
      </c>
      <c r="D23" s="151">
        <v>33.840000000000003</v>
      </c>
      <c r="E23" s="169">
        <v>39.4</v>
      </c>
    </row>
    <row r="24" spans="1:5" ht="29">
      <c r="A24" s="160">
        <v>3170</v>
      </c>
      <c r="B24" s="155" t="s">
        <v>339</v>
      </c>
      <c r="C24" s="87" t="s">
        <v>39</v>
      </c>
      <c r="D24" s="151">
        <v>35.479999999999997</v>
      </c>
      <c r="E24" s="169">
        <v>39.76</v>
      </c>
    </row>
    <row r="25" spans="1:5" ht="29.5" thickBot="1">
      <c r="A25" s="161">
        <v>3170</v>
      </c>
      <c r="B25" s="156" t="s">
        <v>339</v>
      </c>
      <c r="C25" s="157" t="s">
        <v>40</v>
      </c>
      <c r="D25" s="158">
        <v>41.28</v>
      </c>
      <c r="E25" s="170">
        <v>46.52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3DE7-35BC-4660-AF9E-6B8DE7C8CFE7}">
  <dimension ref="A1:E19"/>
  <sheetViews>
    <sheetView topLeftCell="A19" zoomScale="110" zoomScaleNormal="110" workbookViewId="0">
      <selection activeCell="G7" sqref="G7"/>
    </sheetView>
  </sheetViews>
  <sheetFormatPr defaultColWidth="8.81640625" defaultRowHeight="14.5"/>
  <cols>
    <col min="1" max="1" width="14.1796875" style="3" customWidth="1"/>
    <col min="2" max="2" width="34.1796875" style="3" customWidth="1"/>
    <col min="3" max="3" width="15.453125" style="3" customWidth="1"/>
    <col min="4" max="5" width="12.1796875" style="3" customWidth="1"/>
    <col min="6" max="6" width="10.54296875" style="3" customWidth="1"/>
    <col min="7" max="7" width="16" style="3" customWidth="1"/>
    <col min="8" max="16384" width="8.81640625" style="3"/>
  </cols>
  <sheetData>
    <row r="1" spans="1:5" ht="20.149999999999999" customHeight="1">
      <c r="A1" s="32" t="s">
        <v>359</v>
      </c>
      <c r="B1" s="4"/>
      <c r="C1" s="4"/>
    </row>
    <row r="2" spans="1:5" ht="14.15" customHeight="1">
      <c r="D2" s="103"/>
      <c r="E2" s="103"/>
    </row>
    <row r="3" spans="1:5">
      <c r="A3" s="4" t="s">
        <v>357</v>
      </c>
      <c r="D3" s="103"/>
      <c r="E3" s="103"/>
    </row>
    <row r="4" spans="1:5">
      <c r="A4" s="49" t="s">
        <v>65</v>
      </c>
      <c r="B4" s="49"/>
      <c r="D4" s="103"/>
      <c r="E4" s="103"/>
    </row>
    <row r="5" spans="1:5">
      <c r="A5" s="49" t="s">
        <v>394</v>
      </c>
      <c r="B5" s="49"/>
      <c r="D5" s="103"/>
      <c r="E5" s="103"/>
    </row>
    <row r="6" spans="1:5">
      <c r="B6" s="49"/>
      <c r="C6" s="49"/>
    </row>
    <row r="7" spans="1:5" ht="30" customHeight="1">
      <c r="A7" s="107" t="s">
        <v>6</v>
      </c>
      <c r="B7" s="107" t="s">
        <v>45</v>
      </c>
      <c r="C7" s="84" t="s">
        <v>7</v>
      </c>
      <c r="D7" s="85" t="s">
        <v>0</v>
      </c>
    </row>
    <row r="8" spans="1:5">
      <c r="A8" s="87">
        <v>7100</v>
      </c>
      <c r="B8" s="81" t="s">
        <v>355</v>
      </c>
      <c r="C8" s="86" t="s">
        <v>47</v>
      </c>
      <c r="D8" s="88">
        <v>33.14</v>
      </c>
    </row>
    <row r="9" spans="1:5">
      <c r="A9" s="87">
        <v>7100</v>
      </c>
      <c r="B9" s="81" t="s">
        <v>356</v>
      </c>
      <c r="C9" s="86" t="s">
        <v>47</v>
      </c>
      <c r="D9" s="88">
        <v>20.92</v>
      </c>
    </row>
    <row r="11" spans="1:5">
      <c r="A11" s="4" t="s">
        <v>358</v>
      </c>
    </row>
    <row r="12" spans="1:5">
      <c r="A12" s="12" t="s">
        <v>44</v>
      </c>
      <c r="C12" s="12"/>
    </row>
    <row r="13" spans="1:5">
      <c r="A13" s="12" t="s">
        <v>396</v>
      </c>
      <c r="C13" s="12"/>
    </row>
    <row r="14" spans="1:5">
      <c r="A14" s="12"/>
      <c r="C14" s="12"/>
    </row>
    <row r="15" spans="1:5" ht="29.15" customHeight="1">
      <c r="A15" s="107" t="s">
        <v>6</v>
      </c>
      <c r="B15" s="107" t="s">
        <v>45</v>
      </c>
      <c r="C15" s="84" t="s">
        <v>7</v>
      </c>
      <c r="D15" s="107" t="s">
        <v>5</v>
      </c>
      <c r="E15" s="85" t="s">
        <v>0</v>
      </c>
    </row>
    <row r="16" spans="1:5">
      <c r="A16" s="87">
        <v>7102</v>
      </c>
      <c r="B16" s="80" t="s">
        <v>354</v>
      </c>
      <c r="C16" s="41" t="s">
        <v>47</v>
      </c>
      <c r="D16" s="173" t="s">
        <v>50</v>
      </c>
      <c r="E16" s="105">
        <f>'In Home Supp'!E11</f>
        <v>14.02</v>
      </c>
    </row>
    <row r="17" spans="1:5">
      <c r="A17" s="87">
        <v>7102</v>
      </c>
      <c r="B17" s="82" t="s">
        <v>353</v>
      </c>
      <c r="C17" s="37" t="s">
        <v>47</v>
      </c>
      <c r="D17" s="83" t="s">
        <v>51</v>
      </c>
      <c r="E17" s="105">
        <f>'In Home Supp'!E12</f>
        <v>15.68</v>
      </c>
    </row>
    <row r="18" spans="1:5">
      <c r="A18" s="87">
        <v>7102</v>
      </c>
      <c r="B18" s="82" t="s">
        <v>352</v>
      </c>
      <c r="C18" s="37" t="s">
        <v>47</v>
      </c>
      <c r="D18" s="83" t="s">
        <v>52</v>
      </c>
      <c r="E18" s="105">
        <f>'In Home Supp'!E13</f>
        <v>16.850000000000001</v>
      </c>
    </row>
    <row r="19" spans="1:5">
      <c r="A19" s="87">
        <v>7102</v>
      </c>
      <c r="B19" s="82" t="s">
        <v>351</v>
      </c>
      <c r="C19" s="37" t="s">
        <v>47</v>
      </c>
      <c r="D19" s="83" t="s">
        <v>53</v>
      </c>
      <c r="E19" s="105">
        <f>'In Home Supp'!E14</f>
        <v>20.92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44AC-F640-4B49-AFB7-0C142217C949}">
  <dimension ref="A1:G6"/>
  <sheetViews>
    <sheetView workbookViewId="0">
      <selection activeCell="C14" sqref="C14"/>
    </sheetView>
  </sheetViews>
  <sheetFormatPr defaultRowHeight="14.5"/>
  <cols>
    <col min="1" max="1" width="17" customWidth="1"/>
    <col min="2" max="2" width="15.08984375" bestFit="1" customWidth="1"/>
    <col min="3" max="3" width="6.36328125" bestFit="1" customWidth="1"/>
    <col min="4" max="4" width="15.1796875" bestFit="1" customWidth="1"/>
    <col min="5" max="5" width="13" bestFit="1" customWidth="1"/>
    <col min="6" max="6" width="11.6328125" customWidth="1"/>
  </cols>
  <sheetData>
    <row r="1" spans="1:7" ht="15.5">
      <c r="A1" s="32" t="s">
        <v>363</v>
      </c>
    </row>
    <row r="2" spans="1:7">
      <c r="A2" s="12" t="s">
        <v>44</v>
      </c>
      <c r="B2" s="12"/>
      <c r="F2" s="103"/>
      <c r="G2" s="103"/>
    </row>
    <row r="3" spans="1:7">
      <c r="A3" s="12" t="s">
        <v>396</v>
      </c>
      <c r="B3" s="12"/>
      <c r="F3" s="103"/>
      <c r="G3" s="103"/>
    </row>
    <row r="4" spans="1:7">
      <c r="B4" s="12"/>
    </row>
    <row r="5" spans="1:7" ht="29">
      <c r="A5" s="101" t="s">
        <v>6</v>
      </c>
      <c r="B5" s="101" t="s">
        <v>45</v>
      </c>
      <c r="C5" s="101" t="s">
        <v>5</v>
      </c>
      <c r="D5" s="102" t="s">
        <v>7</v>
      </c>
      <c r="E5" s="104" t="s">
        <v>334</v>
      </c>
      <c r="F5" s="104" t="s">
        <v>335</v>
      </c>
      <c r="G5" s="97"/>
    </row>
    <row r="6" spans="1:7" ht="29">
      <c r="A6" s="59">
        <v>3289</v>
      </c>
      <c r="B6" s="9" t="s">
        <v>367</v>
      </c>
      <c r="C6" s="9" t="s">
        <v>55</v>
      </c>
      <c r="D6" s="79" t="s">
        <v>47</v>
      </c>
      <c r="E6" s="105">
        <f>'In Home Supp'!E16</f>
        <v>25.88</v>
      </c>
      <c r="F6" s="88">
        <f t="shared" ref="F6" si="0">E6*4</f>
        <v>103.52</v>
      </c>
      <c r="G6" s="17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5666C-C0B3-4077-8BA0-D1AE6E7FFCCD}">
  <sheetPr>
    <pageSetUpPr fitToPage="1"/>
  </sheetPr>
  <dimension ref="A1:J11"/>
  <sheetViews>
    <sheetView zoomScale="110" zoomScaleNormal="110" workbookViewId="0">
      <selection activeCell="B18" sqref="B18"/>
    </sheetView>
  </sheetViews>
  <sheetFormatPr defaultRowHeight="14.5"/>
  <cols>
    <col min="1" max="1" width="14.81640625" customWidth="1"/>
    <col min="2" max="2" width="24.08984375" customWidth="1"/>
    <col min="3" max="3" width="6.08984375" bestFit="1" customWidth="1"/>
    <col min="4" max="4" width="14.6328125" bestFit="1" customWidth="1"/>
    <col min="5" max="5" width="9.453125" bestFit="1" customWidth="1"/>
    <col min="6" max="6" width="11.81640625" customWidth="1"/>
    <col min="7" max="7" width="15.90625" customWidth="1"/>
    <col min="9" max="9" width="13.81640625" customWidth="1"/>
    <col min="13" max="13" width="22.90625" customWidth="1"/>
  </cols>
  <sheetData>
    <row r="1" spans="1:10" ht="15.5" customHeight="1">
      <c r="A1" s="32" t="s">
        <v>422</v>
      </c>
      <c r="B1" s="4"/>
      <c r="C1" s="4"/>
      <c r="F1" s="103"/>
      <c r="G1" s="103"/>
      <c r="H1" s="103"/>
      <c r="I1" s="103"/>
      <c r="J1" s="108"/>
    </row>
    <row r="2" spans="1:10">
      <c r="A2" s="346" t="s">
        <v>369</v>
      </c>
      <c r="B2" s="12"/>
    </row>
    <row r="3" spans="1:10">
      <c r="A3" s="346" t="s">
        <v>376</v>
      </c>
      <c r="B3" s="12"/>
    </row>
    <row r="4" spans="1:10">
      <c r="A4" s="346" t="s">
        <v>393</v>
      </c>
      <c r="B4" s="12"/>
    </row>
    <row r="6" spans="1:10">
      <c r="A6" s="101" t="s">
        <v>6</v>
      </c>
      <c r="B6" s="101" t="s">
        <v>45</v>
      </c>
      <c r="C6" s="101" t="s">
        <v>5</v>
      </c>
      <c r="D6" s="102" t="s">
        <v>7</v>
      </c>
      <c r="E6" s="104" t="s">
        <v>366</v>
      </c>
      <c r="F6" s="97"/>
    </row>
    <row r="7" spans="1:10" ht="20.5" customHeight="1">
      <c r="A7" s="59">
        <v>3786</v>
      </c>
      <c r="B7" s="82" t="s">
        <v>368</v>
      </c>
      <c r="C7" s="9" t="s">
        <v>2</v>
      </c>
      <c r="D7" s="79" t="s">
        <v>365</v>
      </c>
      <c r="E7" s="105">
        <v>31.65</v>
      </c>
      <c r="F7" s="171"/>
    </row>
    <row r="8" spans="1:10" ht="20.5" customHeight="1">
      <c r="A8" s="59">
        <v>3786</v>
      </c>
      <c r="B8" s="82" t="s">
        <v>368</v>
      </c>
      <c r="C8" s="9" t="s">
        <v>3</v>
      </c>
      <c r="D8" s="79" t="s">
        <v>365</v>
      </c>
      <c r="E8" s="105">
        <v>57.65</v>
      </c>
      <c r="F8" s="171"/>
    </row>
    <row r="10" spans="1:10">
      <c r="B10" s="3" t="s">
        <v>374</v>
      </c>
    </row>
    <row r="11" spans="1:10">
      <c r="B11" s="3" t="s">
        <v>375</v>
      </c>
    </row>
  </sheetData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zoomScale="110" zoomScaleNormal="110" workbookViewId="0">
      <selection activeCell="A2" sqref="A2:C3"/>
    </sheetView>
  </sheetViews>
  <sheetFormatPr defaultColWidth="9.1796875" defaultRowHeight="14.5"/>
  <cols>
    <col min="1" max="1" width="28.1796875" style="3" customWidth="1"/>
    <col min="2" max="3" width="20.1796875" style="3" customWidth="1"/>
    <col min="4" max="4" width="22.81640625" style="3" bestFit="1" customWidth="1"/>
    <col min="5" max="16384" width="9.1796875" style="3"/>
  </cols>
  <sheetData>
    <row r="1" spans="1:3" ht="15.5">
      <c r="A1" s="31" t="s">
        <v>105</v>
      </c>
      <c r="B1" s="31"/>
      <c r="C1" s="64"/>
    </row>
    <row r="2" spans="1:3">
      <c r="A2" s="11" t="s">
        <v>112</v>
      </c>
      <c r="B2" s="11"/>
      <c r="C2" s="338"/>
    </row>
    <row r="3" spans="1:3">
      <c r="A3" s="339" t="s">
        <v>376</v>
      </c>
      <c r="B3" s="339"/>
      <c r="C3" s="184"/>
    </row>
    <row r="4" spans="1:3">
      <c r="A4" s="2"/>
      <c r="B4" s="2"/>
    </row>
    <row r="6" spans="1:3" ht="29">
      <c r="A6" s="89" t="s">
        <v>8</v>
      </c>
      <c r="B6" s="89" t="s">
        <v>9</v>
      </c>
      <c r="C6" s="89" t="s">
        <v>10</v>
      </c>
    </row>
    <row r="7" spans="1:3">
      <c r="A7" s="90" t="s">
        <v>2</v>
      </c>
      <c r="B7" s="90">
        <v>1</v>
      </c>
      <c r="C7" s="90">
        <v>12</v>
      </c>
    </row>
    <row r="8" spans="1:3">
      <c r="A8" s="90" t="s">
        <v>3</v>
      </c>
      <c r="B8" s="90">
        <v>2</v>
      </c>
      <c r="C8" s="90">
        <v>16</v>
      </c>
    </row>
    <row r="9" spans="1:3">
      <c r="A9" s="90" t="s">
        <v>4</v>
      </c>
      <c r="B9" s="90">
        <v>3</v>
      </c>
      <c r="C9" s="90">
        <v>21</v>
      </c>
    </row>
    <row r="10" spans="1:3">
      <c r="A10" s="65"/>
      <c r="B10" s="65"/>
      <c r="C10" s="65"/>
    </row>
    <row r="11" spans="1:3">
      <c r="A11" s="91" t="s">
        <v>15</v>
      </c>
      <c r="B11" s="91"/>
      <c r="C11" s="65"/>
    </row>
    <row r="13" spans="1:3">
      <c r="A13" s="25" t="s">
        <v>11</v>
      </c>
      <c r="B13" s="125" t="s">
        <v>0</v>
      </c>
      <c r="C13" s="25" t="s">
        <v>12</v>
      </c>
    </row>
    <row r="14" spans="1:3" ht="30.65" customHeight="1">
      <c r="A14" s="90" t="s">
        <v>2</v>
      </c>
      <c r="B14" s="126">
        <v>55.81</v>
      </c>
      <c r="C14" s="78" t="s">
        <v>13</v>
      </c>
    </row>
    <row r="15" spans="1:3" ht="36" customHeight="1">
      <c r="A15" s="90" t="s">
        <v>3</v>
      </c>
      <c r="B15" s="126">
        <v>78.05</v>
      </c>
      <c r="C15" s="78" t="s">
        <v>13</v>
      </c>
    </row>
    <row r="16" spans="1:3" ht="33.65" customHeight="1">
      <c r="A16" s="90" t="s">
        <v>4</v>
      </c>
      <c r="B16" s="126">
        <v>125.37</v>
      </c>
      <c r="C16" s="78" t="s">
        <v>13</v>
      </c>
    </row>
    <row r="17" spans="1:4">
      <c r="A17" s="94" t="s">
        <v>336</v>
      </c>
      <c r="B17" s="126">
        <v>22.76</v>
      </c>
      <c r="C17" s="78" t="s">
        <v>14</v>
      </c>
    </row>
    <row r="18" spans="1:4">
      <c r="A18" s="94" t="s">
        <v>121</v>
      </c>
      <c r="B18" s="15">
        <v>54.91</v>
      </c>
      <c r="C18" s="78" t="s">
        <v>14</v>
      </c>
    </row>
    <row r="19" spans="1:4">
      <c r="A19" s="94" t="s">
        <v>29</v>
      </c>
      <c r="B19" s="126">
        <v>65.2</v>
      </c>
      <c r="C19" s="78" t="s">
        <v>14</v>
      </c>
    </row>
    <row r="20" spans="1:4">
      <c r="A20" s="94" t="s">
        <v>30</v>
      </c>
      <c r="B20" s="126">
        <v>43.28</v>
      </c>
      <c r="C20" s="78" t="s">
        <v>14</v>
      </c>
    </row>
    <row r="22" spans="1:4">
      <c r="A22" s="91" t="s">
        <v>16</v>
      </c>
      <c r="B22" s="91"/>
    </row>
    <row r="24" spans="1:4" ht="29">
      <c r="A24" s="25" t="s">
        <v>5</v>
      </c>
      <c r="B24" s="127" t="s">
        <v>0</v>
      </c>
      <c r="C24" s="25" t="s">
        <v>349</v>
      </c>
    </row>
    <row r="25" spans="1:4">
      <c r="A25" s="78">
        <v>1</v>
      </c>
      <c r="B25" s="128">
        <v>30.54</v>
      </c>
      <c r="C25" s="92">
        <f>B25*347</f>
        <v>10597.38</v>
      </c>
      <c r="D25" s="67"/>
    </row>
    <row r="26" spans="1:4">
      <c r="A26" s="78">
        <v>2</v>
      </c>
      <c r="B26" s="128">
        <v>42.17</v>
      </c>
      <c r="C26" s="92">
        <f t="shared" ref="C26:C49" si="0">B26*347</f>
        <v>14632.99</v>
      </c>
      <c r="D26" s="67"/>
    </row>
    <row r="27" spans="1:4">
      <c r="A27" s="78">
        <v>3</v>
      </c>
      <c r="B27" s="128">
        <v>50.6</v>
      </c>
      <c r="C27" s="92">
        <f t="shared" si="0"/>
        <v>17558.2</v>
      </c>
      <c r="D27" s="67"/>
    </row>
    <row r="28" spans="1:4">
      <c r="A28" s="78">
        <v>4</v>
      </c>
      <c r="B28" s="128">
        <v>59.04</v>
      </c>
      <c r="C28" s="92">
        <f t="shared" si="0"/>
        <v>20486.88</v>
      </c>
      <c r="D28" s="67"/>
    </row>
    <row r="29" spans="1:4">
      <c r="A29" s="78">
        <v>5</v>
      </c>
      <c r="B29" s="128">
        <v>67.47</v>
      </c>
      <c r="C29" s="92">
        <f t="shared" si="0"/>
        <v>23412.09</v>
      </c>
      <c r="D29" s="67"/>
    </row>
    <row r="30" spans="1:4">
      <c r="A30" s="78">
        <v>6</v>
      </c>
      <c r="B30" s="128">
        <v>75.91</v>
      </c>
      <c r="C30" s="92">
        <f t="shared" si="0"/>
        <v>26340.77</v>
      </c>
      <c r="D30" s="67"/>
    </row>
    <row r="31" spans="1:4">
      <c r="A31" s="78">
        <v>7</v>
      </c>
      <c r="B31" s="128">
        <v>84.34</v>
      </c>
      <c r="C31" s="92">
        <f t="shared" si="0"/>
        <v>29265.98</v>
      </c>
      <c r="D31" s="67"/>
    </row>
    <row r="32" spans="1:4">
      <c r="A32" s="78">
        <v>8</v>
      </c>
      <c r="B32" s="128">
        <v>92.77</v>
      </c>
      <c r="C32" s="92">
        <f t="shared" si="0"/>
        <v>32191.19</v>
      </c>
      <c r="D32" s="67"/>
    </row>
    <row r="33" spans="1:4">
      <c r="A33" s="78">
        <v>9</v>
      </c>
      <c r="B33" s="128">
        <v>101.21</v>
      </c>
      <c r="C33" s="92">
        <f t="shared" si="0"/>
        <v>35119.869999999995</v>
      </c>
      <c r="D33" s="67"/>
    </row>
    <row r="34" spans="1:4">
      <c r="A34" s="78">
        <v>10</v>
      </c>
      <c r="B34" s="128">
        <v>109.65</v>
      </c>
      <c r="C34" s="92">
        <f t="shared" si="0"/>
        <v>38048.550000000003</v>
      </c>
      <c r="D34" s="67"/>
    </row>
    <row r="35" spans="1:4">
      <c r="A35" s="78">
        <v>11</v>
      </c>
      <c r="B35" s="128">
        <v>118.07</v>
      </c>
      <c r="C35" s="92">
        <f t="shared" si="0"/>
        <v>40970.29</v>
      </c>
      <c r="D35" s="67"/>
    </row>
    <row r="36" spans="1:4">
      <c r="A36" s="78">
        <v>12</v>
      </c>
      <c r="B36" s="128">
        <v>126.51</v>
      </c>
      <c r="C36" s="92">
        <f t="shared" si="0"/>
        <v>43898.97</v>
      </c>
      <c r="D36" s="67"/>
    </row>
    <row r="37" spans="1:4">
      <c r="A37" s="78">
        <v>13</v>
      </c>
      <c r="B37" s="128">
        <v>134.94999999999999</v>
      </c>
      <c r="C37" s="92">
        <f t="shared" si="0"/>
        <v>46827.649999999994</v>
      </c>
      <c r="D37" s="67"/>
    </row>
    <row r="38" spans="1:4" s="4" customFormat="1">
      <c r="A38" s="78">
        <v>14</v>
      </c>
      <c r="B38" s="128">
        <v>143.37</v>
      </c>
      <c r="C38" s="92">
        <f t="shared" si="0"/>
        <v>49749.39</v>
      </c>
      <c r="D38" s="67"/>
    </row>
    <row r="39" spans="1:4">
      <c r="A39" s="78">
        <v>15</v>
      </c>
      <c r="B39" s="128">
        <v>151.81</v>
      </c>
      <c r="C39" s="92">
        <f t="shared" si="0"/>
        <v>52678.07</v>
      </c>
      <c r="D39" s="67"/>
    </row>
    <row r="40" spans="1:4">
      <c r="A40" s="78">
        <v>16</v>
      </c>
      <c r="B40" s="128">
        <v>160.25</v>
      </c>
      <c r="C40" s="92">
        <f t="shared" si="0"/>
        <v>55606.75</v>
      </c>
      <c r="D40" s="67"/>
    </row>
    <row r="41" spans="1:4">
      <c r="A41" s="78">
        <v>17</v>
      </c>
      <c r="B41" s="128">
        <v>168.69</v>
      </c>
      <c r="C41" s="92">
        <f t="shared" si="0"/>
        <v>58535.43</v>
      </c>
      <c r="D41" s="67"/>
    </row>
    <row r="42" spans="1:4">
      <c r="A42" s="78">
        <v>18</v>
      </c>
      <c r="B42" s="128">
        <v>177.11</v>
      </c>
      <c r="C42" s="92">
        <f t="shared" si="0"/>
        <v>61457.170000000006</v>
      </c>
      <c r="D42" s="67"/>
    </row>
    <row r="43" spans="1:4">
      <c r="A43" s="78">
        <v>19</v>
      </c>
      <c r="B43" s="128">
        <v>185.55</v>
      </c>
      <c r="C43" s="92">
        <f t="shared" si="0"/>
        <v>64385.850000000006</v>
      </c>
      <c r="D43" s="67"/>
    </row>
    <row r="44" spans="1:4">
      <c r="A44" s="78">
        <v>20</v>
      </c>
      <c r="B44" s="128">
        <v>193.99</v>
      </c>
      <c r="C44" s="92">
        <f t="shared" si="0"/>
        <v>67314.53</v>
      </c>
      <c r="D44" s="67"/>
    </row>
    <row r="45" spans="1:4">
      <c r="A45" s="78">
        <v>21</v>
      </c>
      <c r="B45" s="128">
        <v>202.42</v>
      </c>
      <c r="C45" s="92">
        <f t="shared" si="0"/>
        <v>70239.739999999991</v>
      </c>
      <c r="D45" s="67"/>
    </row>
    <row r="46" spans="1:4">
      <c r="A46" s="78" t="s">
        <v>25</v>
      </c>
      <c r="B46" s="128">
        <v>210.01</v>
      </c>
      <c r="C46" s="92">
        <f t="shared" si="0"/>
        <v>72873.47</v>
      </c>
      <c r="D46" s="67"/>
    </row>
    <row r="47" spans="1:4">
      <c r="A47" s="78" t="s">
        <v>26</v>
      </c>
      <c r="B47" s="128">
        <v>219.29</v>
      </c>
      <c r="C47" s="92">
        <f t="shared" si="0"/>
        <v>76093.62999999999</v>
      </c>
      <c r="D47" s="67"/>
    </row>
    <row r="48" spans="1:4">
      <c r="A48" s="78" t="s">
        <v>27</v>
      </c>
      <c r="B48" s="128">
        <v>228.56</v>
      </c>
      <c r="C48" s="92">
        <f t="shared" si="0"/>
        <v>79310.320000000007</v>
      </c>
      <c r="D48" s="67"/>
    </row>
    <row r="49" spans="1:4">
      <c r="A49" s="78" t="s">
        <v>28</v>
      </c>
      <c r="B49" s="128">
        <v>236.16</v>
      </c>
      <c r="C49" s="92">
        <f t="shared" si="0"/>
        <v>81947.520000000004</v>
      </c>
      <c r="D49" s="67"/>
    </row>
    <row r="50" spans="1:4">
      <c r="A50" s="93"/>
      <c r="B50" s="93"/>
      <c r="C50" s="66"/>
    </row>
    <row r="51" spans="1:4">
      <c r="A51" s="3" t="s">
        <v>102</v>
      </c>
    </row>
  </sheetData>
  <mergeCells count="1">
    <mergeCell ref="A3:C3"/>
  </mergeCells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DF82-DAAD-44EA-B722-227BBDC0114E}">
  <sheetPr>
    <pageSetUpPr fitToPage="1"/>
  </sheetPr>
  <dimension ref="A1:X129"/>
  <sheetViews>
    <sheetView topLeftCell="A138" zoomScale="110" zoomScaleNormal="110" workbookViewId="0">
      <selection activeCell="A2" sqref="A2:A3"/>
    </sheetView>
  </sheetViews>
  <sheetFormatPr defaultColWidth="9.1796875" defaultRowHeight="14.5"/>
  <cols>
    <col min="1" max="1" width="12.81640625" style="121" customWidth="1"/>
    <col min="2" max="2" width="9.453125" style="121" customWidth="1"/>
    <col min="3" max="3" width="10.81640625" style="121" bestFit="1" customWidth="1"/>
    <col min="4" max="4" width="14" style="1" bestFit="1" customWidth="1"/>
    <col min="5" max="5" width="2.81640625" style="1" customWidth="1"/>
    <col min="6" max="6" width="13" style="121" customWidth="1"/>
    <col min="7" max="7" width="8.81640625" style="1" customWidth="1"/>
    <col min="8" max="8" width="10.81640625" style="1" bestFit="1" customWidth="1"/>
    <col min="9" max="9" width="14" style="1" bestFit="1" customWidth="1"/>
    <col min="10" max="10" width="2.54296875" style="1" customWidth="1"/>
    <col min="11" max="11" width="12.81640625" style="246" customWidth="1"/>
    <col min="12" max="12" width="8.81640625" style="1" customWidth="1"/>
    <col min="13" max="13" width="10.81640625" style="245" bestFit="1" customWidth="1"/>
    <col min="14" max="14" width="15.1796875" style="1" bestFit="1" customWidth="1"/>
    <col min="15" max="16" width="9.1796875" style="1"/>
    <col min="17" max="17" width="13.54296875" style="1" bestFit="1" customWidth="1"/>
    <col min="18" max="18" width="14.81640625" style="1" bestFit="1" customWidth="1"/>
    <col min="19" max="19" width="14.81640625" style="121" customWidth="1"/>
    <col min="20" max="21" width="9.1796875" style="1"/>
    <col min="22" max="22" width="17.81640625" style="121" bestFit="1" customWidth="1"/>
    <col min="23" max="23" width="14.1796875" style="121" bestFit="1" customWidth="1"/>
    <col min="24" max="16384" width="9.1796875" style="1"/>
  </cols>
  <sheetData>
    <row r="1" spans="1:24" ht="15.65" customHeight="1">
      <c r="A1" s="204" t="s">
        <v>392</v>
      </c>
      <c r="B1" s="204"/>
      <c r="C1" s="204"/>
      <c r="D1" s="204"/>
      <c r="E1" s="204"/>
      <c r="F1" s="204"/>
      <c r="G1" s="204"/>
      <c r="H1" s="204"/>
      <c r="K1" s="244"/>
      <c r="L1" s="103"/>
      <c r="M1" s="244"/>
      <c r="N1" s="103"/>
      <c r="O1" s="103"/>
      <c r="P1" s="103"/>
      <c r="Q1" s="103"/>
    </row>
    <row r="2" spans="1:24" ht="15.5">
      <c r="A2" s="340" t="s">
        <v>103</v>
      </c>
      <c r="B2" s="131"/>
      <c r="C2" s="131"/>
      <c r="D2" s="132"/>
      <c r="K2" s="244"/>
      <c r="L2" s="103"/>
      <c r="M2" s="244"/>
      <c r="N2" s="103"/>
      <c r="O2" s="103"/>
      <c r="P2" s="103"/>
      <c r="Q2" s="103"/>
    </row>
    <row r="3" spans="1:24" ht="15.5">
      <c r="A3" s="341" t="s">
        <v>396</v>
      </c>
      <c r="B3" s="282"/>
      <c r="C3" s="282"/>
      <c r="D3" s="132"/>
      <c r="K3" s="244"/>
      <c r="L3" s="103"/>
      <c r="M3" s="244"/>
      <c r="N3" s="103"/>
      <c r="O3" s="103"/>
      <c r="P3" s="103"/>
      <c r="Q3" s="103"/>
    </row>
    <row r="4" spans="1:24" ht="15" thickBot="1"/>
    <row r="5" spans="1:24" ht="15" customHeight="1" thickBot="1">
      <c r="A5" s="205" t="s">
        <v>327</v>
      </c>
      <c r="B5" s="206"/>
      <c r="C5" s="206"/>
      <c r="D5" s="207"/>
      <c r="F5" s="205" t="s">
        <v>328</v>
      </c>
      <c r="G5" s="206"/>
      <c r="H5" s="206"/>
      <c r="I5" s="207"/>
      <c r="K5" s="205" t="s">
        <v>329</v>
      </c>
      <c r="L5" s="206"/>
      <c r="M5" s="206"/>
      <c r="N5" s="207"/>
      <c r="P5" s="205" t="s">
        <v>326</v>
      </c>
      <c r="Q5" s="206"/>
      <c r="R5" s="206"/>
      <c r="S5" s="206"/>
      <c r="T5" s="207"/>
      <c r="V5" s="185" t="s">
        <v>372</v>
      </c>
      <c r="W5" s="199"/>
    </row>
    <row r="6" spans="1:24" s="110" customFormat="1" ht="15" thickBot="1">
      <c r="A6" s="146" t="s">
        <v>136</v>
      </c>
      <c r="B6" s="144" t="s">
        <v>345</v>
      </c>
      <c r="C6" s="124" t="s">
        <v>0</v>
      </c>
      <c r="D6" s="145" t="s">
        <v>330</v>
      </c>
      <c r="F6" s="146" t="s">
        <v>136</v>
      </c>
      <c r="G6" s="144" t="s">
        <v>345</v>
      </c>
      <c r="H6" s="124" t="s">
        <v>0</v>
      </c>
      <c r="I6" s="145" t="s">
        <v>330</v>
      </c>
      <c r="K6" s="247" t="s">
        <v>136</v>
      </c>
      <c r="L6" s="144" t="s">
        <v>345</v>
      </c>
      <c r="M6" s="124" t="s">
        <v>0</v>
      </c>
      <c r="N6" s="145" t="s">
        <v>330</v>
      </c>
      <c r="P6" s="197" t="s">
        <v>101</v>
      </c>
      <c r="Q6" s="198"/>
      <c r="R6" s="198"/>
      <c r="S6" s="111" t="s">
        <v>0</v>
      </c>
      <c r="T6" s="109" t="s">
        <v>1</v>
      </c>
      <c r="U6" s="133"/>
      <c r="V6" s="200"/>
      <c r="W6" s="201"/>
      <c r="X6" s="134"/>
    </row>
    <row r="7" spans="1:24" ht="15" customHeight="1" thickBot="1">
      <c r="A7" s="147" t="s">
        <v>137</v>
      </c>
      <c r="B7" s="112">
        <v>3</v>
      </c>
      <c r="C7" s="216">
        <v>767.36</v>
      </c>
      <c r="D7" s="113">
        <f>C7*347</f>
        <v>266273.91999999998</v>
      </c>
      <c r="F7" s="221" t="s">
        <v>147</v>
      </c>
      <c r="G7" s="222">
        <v>3.5</v>
      </c>
      <c r="H7" s="233">
        <v>1029.1600000000001</v>
      </c>
      <c r="I7" s="224">
        <f>H7*347</f>
        <v>357118.52</v>
      </c>
      <c r="K7" s="221" t="s">
        <v>223</v>
      </c>
      <c r="L7" s="112">
        <v>3.5</v>
      </c>
      <c r="M7" s="233">
        <v>1212.72</v>
      </c>
      <c r="N7" s="113">
        <f>M7*347</f>
        <v>420813.84</v>
      </c>
      <c r="P7" s="253" t="s">
        <v>116</v>
      </c>
      <c r="Q7" s="254"/>
      <c r="R7" s="254"/>
      <c r="S7" s="276">
        <v>27.85</v>
      </c>
      <c r="T7" s="114" t="s">
        <v>117</v>
      </c>
      <c r="U7" s="135"/>
      <c r="V7" s="202"/>
      <c r="W7" s="203"/>
      <c r="X7" s="136"/>
    </row>
    <row r="8" spans="1:24" ht="14.5" customHeight="1" thickBot="1">
      <c r="A8" s="149" t="s">
        <v>138</v>
      </c>
      <c r="B8" s="115">
        <v>3</v>
      </c>
      <c r="C8" s="217">
        <v>775.51</v>
      </c>
      <c r="D8" s="116">
        <f>C8*347</f>
        <v>269101.96999999997</v>
      </c>
      <c r="F8" s="225" t="s">
        <v>148</v>
      </c>
      <c r="G8" s="226">
        <v>4</v>
      </c>
      <c r="H8" s="234">
        <v>1130.92</v>
      </c>
      <c r="I8" s="228">
        <f>H8*347</f>
        <v>392429.24000000005</v>
      </c>
      <c r="K8" s="225" t="s">
        <v>224</v>
      </c>
      <c r="L8" s="115">
        <v>4</v>
      </c>
      <c r="M8" s="234">
        <v>1314.48</v>
      </c>
      <c r="N8" s="116">
        <f t="shared" ref="N8:N71" si="0">M8*347</f>
        <v>456124.56</v>
      </c>
      <c r="P8" s="255" t="s">
        <v>119</v>
      </c>
      <c r="Q8" s="256"/>
      <c r="R8" s="256"/>
      <c r="S8" s="276">
        <v>28.78</v>
      </c>
      <c r="T8" s="114" t="s">
        <v>117</v>
      </c>
      <c r="U8" s="135"/>
      <c r="V8" s="137" t="s">
        <v>118</v>
      </c>
      <c r="W8" s="138" t="s">
        <v>344</v>
      </c>
    </row>
    <row r="9" spans="1:24">
      <c r="A9" s="149" t="s">
        <v>139</v>
      </c>
      <c r="B9" s="115">
        <v>3.5</v>
      </c>
      <c r="C9" s="217">
        <v>879.82</v>
      </c>
      <c r="D9" s="116">
        <f>C9*347</f>
        <v>305297.54000000004</v>
      </c>
      <c r="F9" s="225" t="s">
        <v>149</v>
      </c>
      <c r="G9" s="226">
        <v>4.5</v>
      </c>
      <c r="H9" s="234">
        <v>1232.67</v>
      </c>
      <c r="I9" s="228">
        <f>H9*347</f>
        <v>427736.49000000005</v>
      </c>
      <c r="K9" s="225" t="s">
        <v>225</v>
      </c>
      <c r="L9" s="115">
        <v>4.5</v>
      </c>
      <c r="M9" s="234">
        <v>1416.23</v>
      </c>
      <c r="N9" s="116">
        <f t="shared" si="0"/>
        <v>491431.81</v>
      </c>
      <c r="P9" s="255" t="s">
        <v>30</v>
      </c>
      <c r="Q9" s="256"/>
      <c r="R9" s="256"/>
      <c r="S9" s="276">
        <v>48.76</v>
      </c>
      <c r="T9" s="114" t="s">
        <v>117</v>
      </c>
      <c r="U9" s="135"/>
      <c r="V9" s="251" t="s">
        <v>331</v>
      </c>
      <c r="W9" s="274">
        <v>3.9</v>
      </c>
    </row>
    <row r="10" spans="1:24">
      <c r="A10" s="149" t="s">
        <v>140</v>
      </c>
      <c r="B10" s="115">
        <v>4</v>
      </c>
      <c r="C10" s="217">
        <v>984.13</v>
      </c>
      <c r="D10" s="116">
        <f>C10*347</f>
        <v>341493.11</v>
      </c>
      <c r="F10" s="225" t="s">
        <v>150</v>
      </c>
      <c r="G10" s="226">
        <v>5</v>
      </c>
      <c r="H10" s="234">
        <v>1334.43</v>
      </c>
      <c r="I10" s="228">
        <f>H10*347</f>
        <v>463047.21</v>
      </c>
      <c r="K10" s="225" t="s">
        <v>226</v>
      </c>
      <c r="L10" s="115">
        <v>5</v>
      </c>
      <c r="M10" s="234">
        <v>1517.99</v>
      </c>
      <c r="N10" s="116">
        <f t="shared" si="0"/>
        <v>526742.53</v>
      </c>
      <c r="P10" s="255" t="s">
        <v>29</v>
      </c>
      <c r="Q10" s="256"/>
      <c r="R10" s="256"/>
      <c r="S10" s="276">
        <v>75.92</v>
      </c>
      <c r="T10" s="114" t="s">
        <v>117</v>
      </c>
      <c r="U10" s="135"/>
      <c r="V10" s="251" t="s">
        <v>462</v>
      </c>
      <c r="W10" s="274">
        <v>8.42</v>
      </c>
    </row>
    <row r="11" spans="1:24">
      <c r="A11" s="149" t="s">
        <v>141</v>
      </c>
      <c r="B11" s="115">
        <v>4.5</v>
      </c>
      <c r="C11" s="217">
        <v>1088.44</v>
      </c>
      <c r="D11" s="116">
        <f>C11*347</f>
        <v>377688.68</v>
      </c>
      <c r="F11" s="225" t="s">
        <v>151</v>
      </c>
      <c r="G11" s="226">
        <v>5.5</v>
      </c>
      <c r="H11" s="234">
        <v>1436.18</v>
      </c>
      <c r="I11" s="228">
        <f>H11*347</f>
        <v>498354.46</v>
      </c>
      <c r="K11" s="225" t="s">
        <v>227</v>
      </c>
      <c r="L11" s="115">
        <v>5.5</v>
      </c>
      <c r="M11" s="234">
        <v>1619.74</v>
      </c>
      <c r="N11" s="116">
        <f t="shared" si="0"/>
        <v>562049.78</v>
      </c>
      <c r="P11" s="255" t="s">
        <v>121</v>
      </c>
      <c r="Q11" s="256"/>
      <c r="R11" s="256"/>
      <c r="S11" s="276">
        <v>56.45</v>
      </c>
      <c r="T11" s="114" t="s">
        <v>117</v>
      </c>
      <c r="U11" s="135"/>
      <c r="V11" s="251" t="s">
        <v>463</v>
      </c>
      <c r="W11" s="274">
        <v>12.72</v>
      </c>
    </row>
    <row r="12" spans="1:24" ht="14.15" customHeight="1" thickBot="1">
      <c r="A12" s="149" t="s">
        <v>142</v>
      </c>
      <c r="B12" s="115">
        <v>5</v>
      </c>
      <c r="C12" s="217">
        <v>1192.75</v>
      </c>
      <c r="D12" s="116">
        <f>C12*347</f>
        <v>413884.25</v>
      </c>
      <c r="F12" s="225" t="s">
        <v>152</v>
      </c>
      <c r="G12" s="226">
        <v>6</v>
      </c>
      <c r="H12" s="234">
        <v>1537.94</v>
      </c>
      <c r="I12" s="228">
        <f>H12*347</f>
        <v>533665.18000000005</v>
      </c>
      <c r="K12" s="225" t="s">
        <v>228</v>
      </c>
      <c r="L12" s="115">
        <v>6</v>
      </c>
      <c r="M12" s="234">
        <v>1721.5</v>
      </c>
      <c r="N12" s="116">
        <f t="shared" si="0"/>
        <v>597360.5</v>
      </c>
      <c r="P12" s="259" t="s">
        <v>122</v>
      </c>
      <c r="Q12" s="260"/>
      <c r="R12" s="260"/>
      <c r="S12" s="277">
        <v>145.05000000000001</v>
      </c>
      <c r="T12" s="117" t="s">
        <v>117</v>
      </c>
      <c r="U12" s="135"/>
      <c r="V12" s="251" t="s">
        <v>464</v>
      </c>
      <c r="W12" s="274">
        <v>17.64</v>
      </c>
    </row>
    <row r="13" spans="1:24">
      <c r="A13" s="149" t="s">
        <v>143</v>
      </c>
      <c r="B13" s="115">
        <v>5.5</v>
      </c>
      <c r="C13" s="217">
        <v>1297.06</v>
      </c>
      <c r="D13" s="116">
        <f>C13*347</f>
        <v>450079.82</v>
      </c>
      <c r="F13" s="225" t="s">
        <v>153</v>
      </c>
      <c r="G13" s="226">
        <v>6.5</v>
      </c>
      <c r="H13" s="234">
        <v>1639.69</v>
      </c>
      <c r="I13" s="228">
        <f>H13*347</f>
        <v>568972.43000000005</v>
      </c>
      <c r="K13" s="225" t="s">
        <v>229</v>
      </c>
      <c r="L13" s="115">
        <v>6.5</v>
      </c>
      <c r="M13" s="234">
        <v>1823.25</v>
      </c>
      <c r="N13" s="116">
        <f t="shared" si="0"/>
        <v>632667.75</v>
      </c>
      <c r="P13" s="118"/>
      <c r="Q13" s="118"/>
      <c r="R13" s="118"/>
      <c r="S13" s="29"/>
      <c r="T13" s="110"/>
      <c r="U13" s="135"/>
      <c r="V13" s="251" t="s">
        <v>465</v>
      </c>
      <c r="W13" s="274">
        <v>22.14</v>
      </c>
    </row>
    <row r="14" spans="1:24" ht="15" thickBot="1">
      <c r="A14" s="149" t="s">
        <v>144</v>
      </c>
      <c r="B14" s="115">
        <v>6</v>
      </c>
      <c r="C14" s="217">
        <v>1401.37</v>
      </c>
      <c r="D14" s="116">
        <f>C14*347</f>
        <v>486275.38999999996</v>
      </c>
      <c r="F14" s="225" t="s">
        <v>154</v>
      </c>
      <c r="G14" s="226">
        <v>7</v>
      </c>
      <c r="H14" s="234">
        <v>1739.69</v>
      </c>
      <c r="I14" s="228">
        <f>H14*347</f>
        <v>603672.43000000005</v>
      </c>
      <c r="K14" s="225" t="s">
        <v>230</v>
      </c>
      <c r="L14" s="115">
        <v>7</v>
      </c>
      <c r="M14" s="234">
        <v>1923.25</v>
      </c>
      <c r="N14" s="116">
        <f t="shared" si="0"/>
        <v>667367.75</v>
      </c>
      <c r="R14" s="121"/>
      <c r="V14" s="251" t="s">
        <v>120</v>
      </c>
      <c r="W14" s="274">
        <v>27.12</v>
      </c>
    </row>
    <row r="15" spans="1:24" ht="15" thickBot="1">
      <c r="A15" s="149" t="s">
        <v>145</v>
      </c>
      <c r="B15" s="115">
        <v>6.5</v>
      </c>
      <c r="C15" s="217">
        <v>1505.68</v>
      </c>
      <c r="D15" s="116">
        <f>C15*347</f>
        <v>522470.96</v>
      </c>
      <c r="F15" s="225" t="s">
        <v>155</v>
      </c>
      <c r="G15" s="226">
        <v>7.5</v>
      </c>
      <c r="H15" s="234">
        <v>1841.45</v>
      </c>
      <c r="I15" s="228">
        <f>H15*347</f>
        <v>638983.15</v>
      </c>
      <c r="K15" s="225" t="s">
        <v>231</v>
      </c>
      <c r="L15" s="115">
        <v>7.5</v>
      </c>
      <c r="M15" s="234">
        <v>2025.01</v>
      </c>
      <c r="N15" s="116">
        <f t="shared" si="0"/>
        <v>702678.47</v>
      </c>
      <c r="P15" s="197" t="s">
        <v>340</v>
      </c>
      <c r="Q15" s="198"/>
      <c r="R15" s="198"/>
      <c r="S15" s="111" t="s">
        <v>0</v>
      </c>
      <c r="T15" s="109" t="s">
        <v>1</v>
      </c>
      <c r="U15" s="139"/>
      <c r="V15" s="251" t="s">
        <v>466</v>
      </c>
      <c r="W15" s="274">
        <v>31.92</v>
      </c>
    </row>
    <row r="16" spans="1:24" ht="15" customHeight="1" thickBot="1">
      <c r="A16" s="143" t="s">
        <v>146</v>
      </c>
      <c r="B16" s="119">
        <v>7</v>
      </c>
      <c r="C16" s="218">
        <v>1608.2</v>
      </c>
      <c r="D16" s="120">
        <f>C16*347</f>
        <v>558045.4</v>
      </c>
      <c r="F16" s="225" t="s">
        <v>156</v>
      </c>
      <c r="G16" s="226">
        <v>8</v>
      </c>
      <c r="H16" s="234">
        <v>1943.2</v>
      </c>
      <c r="I16" s="228">
        <f>H16*347</f>
        <v>674290.4</v>
      </c>
      <c r="K16" s="225" t="s">
        <v>232</v>
      </c>
      <c r="L16" s="115">
        <v>8</v>
      </c>
      <c r="M16" s="234">
        <v>2126.7600000000002</v>
      </c>
      <c r="N16" s="116">
        <f t="shared" si="0"/>
        <v>737985.72000000009</v>
      </c>
      <c r="P16" s="253" t="s">
        <v>123</v>
      </c>
      <c r="Q16" s="254"/>
      <c r="R16" s="254"/>
      <c r="S16" s="278">
        <v>37.200000000000003</v>
      </c>
      <c r="T16" s="140" t="s">
        <v>68</v>
      </c>
      <c r="U16" s="135"/>
      <c r="V16" s="251" t="s">
        <v>467</v>
      </c>
      <c r="W16" s="274">
        <v>36.54</v>
      </c>
    </row>
    <row r="17" spans="6:23" ht="14.5" customHeight="1">
      <c r="F17" s="225" t="s">
        <v>157</v>
      </c>
      <c r="G17" s="226">
        <v>8.5</v>
      </c>
      <c r="H17" s="234">
        <v>2044.96</v>
      </c>
      <c r="I17" s="228">
        <f>H17*347</f>
        <v>709601.12</v>
      </c>
      <c r="K17" s="225" t="s">
        <v>233</v>
      </c>
      <c r="L17" s="115">
        <v>8.5</v>
      </c>
      <c r="M17" s="234">
        <v>2228.52</v>
      </c>
      <c r="N17" s="116">
        <f t="shared" si="0"/>
        <v>773296.44</v>
      </c>
      <c r="P17" s="255" t="s">
        <v>124</v>
      </c>
      <c r="Q17" s="256"/>
      <c r="R17" s="256"/>
      <c r="S17" s="276">
        <v>50.2</v>
      </c>
      <c r="T17" s="114" t="s">
        <v>68</v>
      </c>
      <c r="U17" s="135"/>
      <c r="V17" s="251" t="s">
        <v>468</v>
      </c>
      <c r="W17" s="274">
        <v>41.28</v>
      </c>
    </row>
    <row r="18" spans="6:23">
      <c r="F18" s="235" t="s">
        <v>158</v>
      </c>
      <c r="G18" s="236">
        <v>9</v>
      </c>
      <c r="H18" s="237">
        <v>2146.71</v>
      </c>
      <c r="I18" s="238">
        <f>H18*347</f>
        <v>744908.37</v>
      </c>
      <c r="K18" s="225" t="s">
        <v>234</v>
      </c>
      <c r="L18" s="115">
        <v>9</v>
      </c>
      <c r="M18" s="234">
        <v>2330.27</v>
      </c>
      <c r="N18" s="116">
        <f t="shared" si="0"/>
        <v>808603.69</v>
      </c>
      <c r="P18" s="255" t="s">
        <v>125</v>
      </c>
      <c r="Q18" s="256"/>
      <c r="R18" s="256"/>
      <c r="S18" s="276">
        <v>61.97</v>
      </c>
      <c r="T18" s="114" t="s">
        <v>68</v>
      </c>
      <c r="U18" s="135"/>
      <c r="V18" s="251" t="s">
        <v>469</v>
      </c>
      <c r="W18" s="274">
        <v>45.98</v>
      </c>
    </row>
    <row r="19" spans="6:23" ht="15" thickBot="1">
      <c r="F19" s="225" t="s">
        <v>159</v>
      </c>
      <c r="G19" s="226">
        <v>3.5</v>
      </c>
      <c r="H19" s="234">
        <v>1065.1300000000001</v>
      </c>
      <c r="I19" s="228">
        <f>H19*347</f>
        <v>369600.11000000004</v>
      </c>
      <c r="K19" s="225" t="s">
        <v>235</v>
      </c>
      <c r="L19" s="115">
        <v>9.5</v>
      </c>
      <c r="M19" s="234">
        <v>2432.0300000000002</v>
      </c>
      <c r="N19" s="116">
        <f t="shared" si="0"/>
        <v>843914.41</v>
      </c>
      <c r="P19" s="257" t="s">
        <v>126</v>
      </c>
      <c r="Q19" s="258"/>
      <c r="R19" s="258"/>
      <c r="S19" s="277">
        <v>82.05</v>
      </c>
      <c r="T19" s="117" t="s">
        <v>68</v>
      </c>
      <c r="U19" s="135"/>
      <c r="V19" s="251" t="s">
        <v>470</v>
      </c>
      <c r="W19" s="274">
        <v>51.07</v>
      </c>
    </row>
    <row r="20" spans="6:23" ht="15" customHeight="1" thickBot="1">
      <c r="F20" s="225" t="s">
        <v>160</v>
      </c>
      <c r="G20" s="226">
        <v>4</v>
      </c>
      <c r="H20" s="234">
        <v>1169.44</v>
      </c>
      <c r="I20" s="228">
        <f>H20*347</f>
        <v>405795.68</v>
      </c>
      <c r="K20" s="225" t="s">
        <v>236</v>
      </c>
      <c r="L20" s="115">
        <v>10</v>
      </c>
      <c r="M20" s="234">
        <v>2533.7800000000002</v>
      </c>
      <c r="N20" s="116">
        <f t="shared" si="0"/>
        <v>879221.66</v>
      </c>
      <c r="P20" s="11"/>
      <c r="R20" s="121"/>
      <c r="S20" s="122"/>
      <c r="V20" s="251" t="s">
        <v>471</v>
      </c>
      <c r="W20" s="274">
        <v>56.2</v>
      </c>
    </row>
    <row r="21" spans="6:23" ht="15" thickBot="1">
      <c r="F21" s="225" t="s">
        <v>161</v>
      </c>
      <c r="G21" s="226">
        <v>4.5</v>
      </c>
      <c r="H21" s="234">
        <v>1273.75</v>
      </c>
      <c r="I21" s="228">
        <f>H21*347</f>
        <v>441991.25</v>
      </c>
      <c r="K21" s="225" t="s">
        <v>237</v>
      </c>
      <c r="L21" s="115">
        <v>10.5</v>
      </c>
      <c r="M21" s="234">
        <v>2635.54</v>
      </c>
      <c r="N21" s="116">
        <f t="shared" si="0"/>
        <v>914532.38</v>
      </c>
      <c r="P21" s="197" t="s">
        <v>127</v>
      </c>
      <c r="Q21" s="198"/>
      <c r="R21" s="198"/>
      <c r="S21" s="130" t="s">
        <v>0</v>
      </c>
      <c r="T21" s="145" t="s">
        <v>1</v>
      </c>
      <c r="U21" s="139"/>
      <c r="V21" s="251" t="s">
        <v>472</v>
      </c>
      <c r="W21" s="274">
        <v>60.82</v>
      </c>
    </row>
    <row r="22" spans="6:23" ht="15" customHeight="1">
      <c r="F22" s="225" t="s">
        <v>162</v>
      </c>
      <c r="G22" s="226">
        <v>5</v>
      </c>
      <c r="H22" s="234">
        <v>1378.06</v>
      </c>
      <c r="I22" s="228">
        <f>H22*347</f>
        <v>478186.82</v>
      </c>
      <c r="K22" s="225" t="s">
        <v>238</v>
      </c>
      <c r="L22" s="115">
        <v>11</v>
      </c>
      <c r="M22" s="234">
        <v>2737.29</v>
      </c>
      <c r="N22" s="116">
        <f t="shared" si="0"/>
        <v>949839.63</v>
      </c>
      <c r="P22" s="253" t="s">
        <v>128</v>
      </c>
      <c r="Q22" s="254"/>
      <c r="R22" s="254"/>
      <c r="S22" s="278">
        <v>13</v>
      </c>
      <c r="T22" s="140" t="s">
        <v>68</v>
      </c>
      <c r="U22" s="135"/>
      <c r="V22" s="251" t="s">
        <v>473</v>
      </c>
      <c r="W22" s="274">
        <v>65.69</v>
      </c>
    </row>
    <row r="23" spans="6:23">
      <c r="F23" s="225" t="s">
        <v>163</v>
      </c>
      <c r="G23" s="226">
        <v>5.5</v>
      </c>
      <c r="H23" s="234">
        <v>1482.38</v>
      </c>
      <c r="I23" s="228">
        <f>H23*347</f>
        <v>514385.86000000004</v>
      </c>
      <c r="K23" s="225" t="s">
        <v>239</v>
      </c>
      <c r="L23" s="115">
        <v>11.5</v>
      </c>
      <c r="M23" s="234">
        <v>2839.05</v>
      </c>
      <c r="N23" s="116">
        <f t="shared" si="0"/>
        <v>985150.35000000009</v>
      </c>
      <c r="P23" s="255" t="s">
        <v>129</v>
      </c>
      <c r="Q23" s="256"/>
      <c r="R23" s="256"/>
      <c r="S23" s="276">
        <v>24.769999999999996</v>
      </c>
      <c r="T23" s="114" t="s">
        <v>68</v>
      </c>
      <c r="U23" s="135"/>
      <c r="V23" s="251" t="s">
        <v>474</v>
      </c>
      <c r="W23" s="274">
        <v>69.040000000000006</v>
      </c>
    </row>
    <row r="24" spans="6:23">
      <c r="F24" s="225" t="s">
        <v>164</v>
      </c>
      <c r="G24" s="226">
        <v>6</v>
      </c>
      <c r="H24" s="234">
        <v>1586.69</v>
      </c>
      <c r="I24" s="228">
        <f>H24*347</f>
        <v>550581.43000000005</v>
      </c>
      <c r="K24" s="225" t="s">
        <v>240</v>
      </c>
      <c r="L24" s="115">
        <v>12</v>
      </c>
      <c r="M24" s="234">
        <v>2939.05</v>
      </c>
      <c r="N24" s="116">
        <f t="shared" si="0"/>
        <v>1019850.3500000001</v>
      </c>
      <c r="P24" s="255" t="s">
        <v>130</v>
      </c>
      <c r="Q24" s="256"/>
      <c r="R24" s="256"/>
      <c r="S24" s="276">
        <v>44.849999999999994</v>
      </c>
      <c r="T24" s="114" t="s">
        <v>68</v>
      </c>
      <c r="U24" s="135"/>
      <c r="V24" s="251" t="s">
        <v>475</v>
      </c>
      <c r="W24" s="274">
        <v>75.02</v>
      </c>
    </row>
    <row r="25" spans="6:23">
      <c r="F25" s="225" t="s">
        <v>165</v>
      </c>
      <c r="G25" s="226">
        <v>6.5</v>
      </c>
      <c r="H25" s="234">
        <v>1691</v>
      </c>
      <c r="I25" s="228">
        <f>H25*347</f>
        <v>586777</v>
      </c>
      <c r="K25" s="235" t="s">
        <v>241</v>
      </c>
      <c r="L25" s="219">
        <v>12.5</v>
      </c>
      <c r="M25" s="237">
        <v>3040.81</v>
      </c>
      <c r="N25" s="220">
        <f t="shared" si="0"/>
        <v>1055161.07</v>
      </c>
      <c r="P25" s="255" t="s">
        <v>131</v>
      </c>
      <c r="Q25" s="256"/>
      <c r="R25" s="256"/>
      <c r="S25" s="276">
        <v>11.769999999999996</v>
      </c>
      <c r="T25" s="114" t="s">
        <v>68</v>
      </c>
      <c r="U25" s="135"/>
      <c r="V25" s="251" t="s">
        <v>476</v>
      </c>
      <c r="W25" s="274">
        <v>80.27</v>
      </c>
    </row>
    <row r="26" spans="6:23">
      <c r="F26" s="225" t="s">
        <v>166</v>
      </c>
      <c r="G26" s="226">
        <v>7</v>
      </c>
      <c r="H26" s="234">
        <v>1793.51</v>
      </c>
      <c r="I26" s="228">
        <f>H26*347</f>
        <v>622347.97</v>
      </c>
      <c r="K26" s="225" t="s">
        <v>242</v>
      </c>
      <c r="L26" s="115">
        <v>4</v>
      </c>
      <c r="M26" s="234">
        <v>1365.75</v>
      </c>
      <c r="N26" s="116">
        <f t="shared" si="0"/>
        <v>473915.25</v>
      </c>
      <c r="P26" s="255" t="s">
        <v>132</v>
      </c>
      <c r="Q26" s="256"/>
      <c r="R26" s="256"/>
      <c r="S26" s="276">
        <v>31.849999999999994</v>
      </c>
      <c r="T26" s="114" t="s">
        <v>68</v>
      </c>
      <c r="U26" s="135"/>
      <c r="V26" s="251" t="s">
        <v>477</v>
      </c>
      <c r="W26" s="274">
        <v>84.99</v>
      </c>
    </row>
    <row r="27" spans="6:23" ht="15" thickBot="1">
      <c r="F27" s="225" t="s">
        <v>167</v>
      </c>
      <c r="G27" s="226">
        <v>7.5</v>
      </c>
      <c r="H27" s="234">
        <v>1897.82</v>
      </c>
      <c r="I27" s="228">
        <f>H27*347</f>
        <v>658543.53999999992</v>
      </c>
      <c r="K27" s="225" t="s">
        <v>243</v>
      </c>
      <c r="L27" s="115">
        <v>4.5</v>
      </c>
      <c r="M27" s="234">
        <v>1470.06</v>
      </c>
      <c r="N27" s="116">
        <f t="shared" si="0"/>
        <v>510110.82</v>
      </c>
      <c r="P27" s="257" t="s">
        <v>133</v>
      </c>
      <c r="Q27" s="258"/>
      <c r="R27" s="258"/>
      <c r="S27" s="277">
        <v>20.079999999999998</v>
      </c>
      <c r="T27" s="117" t="s">
        <v>68</v>
      </c>
      <c r="U27" s="135"/>
      <c r="V27" s="251" t="s">
        <v>478</v>
      </c>
      <c r="W27" s="274">
        <v>90.38</v>
      </c>
    </row>
    <row r="28" spans="6:23" ht="15" customHeight="1" thickBot="1">
      <c r="F28" s="225" t="s">
        <v>168</v>
      </c>
      <c r="G28" s="226">
        <v>8</v>
      </c>
      <c r="H28" s="234">
        <v>2002.13</v>
      </c>
      <c r="I28" s="228">
        <f>H28*347</f>
        <v>694739.11</v>
      </c>
      <c r="K28" s="225" t="s">
        <v>244</v>
      </c>
      <c r="L28" s="115">
        <v>5</v>
      </c>
      <c r="M28" s="234">
        <v>1574.37</v>
      </c>
      <c r="N28" s="116">
        <f t="shared" si="0"/>
        <v>546306.39</v>
      </c>
      <c r="V28" s="251" t="s">
        <v>479</v>
      </c>
      <c r="W28" s="274">
        <v>95.61</v>
      </c>
    </row>
    <row r="29" spans="6:23" ht="14.15" customHeight="1" thickBot="1">
      <c r="F29" s="225" t="s">
        <v>169</v>
      </c>
      <c r="G29" s="226">
        <v>8.5</v>
      </c>
      <c r="H29" s="234">
        <v>2106.44</v>
      </c>
      <c r="I29" s="228">
        <f>H29*347</f>
        <v>730934.68</v>
      </c>
      <c r="K29" s="225" t="s">
        <v>245</v>
      </c>
      <c r="L29" s="115">
        <v>5.5</v>
      </c>
      <c r="M29" s="234">
        <v>1678.68</v>
      </c>
      <c r="N29" s="116">
        <f t="shared" si="0"/>
        <v>582501.96000000008</v>
      </c>
      <c r="P29" s="261" t="s">
        <v>461</v>
      </c>
      <c r="Q29" s="262"/>
      <c r="R29" s="263"/>
      <c r="S29" s="264" t="s">
        <v>0</v>
      </c>
      <c r="T29" s="265" t="s">
        <v>1</v>
      </c>
      <c r="V29" s="251" t="s">
        <v>480</v>
      </c>
      <c r="W29" s="274">
        <v>100.89</v>
      </c>
    </row>
    <row r="30" spans="6:23" ht="14.15" customHeight="1" thickBot="1">
      <c r="F30" s="225" t="s">
        <v>170</v>
      </c>
      <c r="G30" s="226">
        <v>9</v>
      </c>
      <c r="H30" s="234">
        <v>2210.75</v>
      </c>
      <c r="I30" s="228">
        <f>H30*347</f>
        <v>767130.25</v>
      </c>
      <c r="K30" s="225" t="s">
        <v>246</v>
      </c>
      <c r="L30" s="115">
        <v>6</v>
      </c>
      <c r="M30" s="234">
        <v>1782.99</v>
      </c>
      <c r="N30" s="116">
        <f t="shared" si="0"/>
        <v>618697.53</v>
      </c>
      <c r="P30" s="266" t="s">
        <v>364</v>
      </c>
      <c r="Q30" s="267"/>
      <c r="R30" s="268"/>
      <c r="S30" s="270">
        <v>20.149999999999999</v>
      </c>
      <c r="T30" s="269" t="s">
        <v>117</v>
      </c>
      <c r="V30" s="251" t="s">
        <v>481</v>
      </c>
      <c r="W30" s="274">
        <v>106.1</v>
      </c>
    </row>
    <row r="31" spans="6:23" ht="15" customHeight="1">
      <c r="F31" s="225" t="s">
        <v>171</v>
      </c>
      <c r="G31" s="226">
        <v>9.5</v>
      </c>
      <c r="H31" s="234">
        <v>2315.06</v>
      </c>
      <c r="I31" s="228">
        <f>H31*347</f>
        <v>803325.82</v>
      </c>
      <c r="K31" s="225" t="s">
        <v>247</v>
      </c>
      <c r="L31" s="115">
        <v>6.5</v>
      </c>
      <c r="M31" s="234">
        <v>1887.3</v>
      </c>
      <c r="N31" s="116">
        <f t="shared" si="0"/>
        <v>654893.1</v>
      </c>
      <c r="V31" s="251" t="s">
        <v>482</v>
      </c>
      <c r="W31" s="274">
        <v>109.75</v>
      </c>
    </row>
    <row r="32" spans="6:23" ht="14.25" customHeight="1" thickBot="1">
      <c r="F32" s="225" t="s">
        <v>172</v>
      </c>
      <c r="G32" s="226">
        <v>10</v>
      </c>
      <c r="H32" s="234">
        <v>2419.37</v>
      </c>
      <c r="I32" s="228">
        <f>H32*347</f>
        <v>839521.39</v>
      </c>
      <c r="K32" s="225" t="s">
        <v>248</v>
      </c>
      <c r="L32" s="115">
        <v>7</v>
      </c>
      <c r="M32" s="234">
        <v>1989.81</v>
      </c>
      <c r="N32" s="116">
        <f t="shared" si="0"/>
        <v>690464.07</v>
      </c>
      <c r="V32" s="251" t="s">
        <v>483</v>
      </c>
      <c r="W32" s="274">
        <v>114.69</v>
      </c>
    </row>
    <row r="33" spans="6:23" ht="15" customHeight="1">
      <c r="F33" s="225" t="s">
        <v>173</v>
      </c>
      <c r="G33" s="226">
        <v>10.5</v>
      </c>
      <c r="H33" s="234">
        <v>2523.6799999999998</v>
      </c>
      <c r="I33" s="228">
        <f>H33*347</f>
        <v>875716.96</v>
      </c>
      <c r="K33" s="225" t="s">
        <v>249</v>
      </c>
      <c r="L33" s="115">
        <v>7.5</v>
      </c>
      <c r="M33" s="234">
        <v>2094.12</v>
      </c>
      <c r="N33" s="116">
        <f t="shared" si="0"/>
        <v>726659.64</v>
      </c>
      <c r="P33" s="185" t="s">
        <v>373</v>
      </c>
      <c r="Q33" s="186"/>
      <c r="R33" s="186"/>
      <c r="S33" s="186"/>
      <c r="T33" s="187"/>
      <c r="V33" s="251" t="s">
        <v>484</v>
      </c>
      <c r="W33" s="274">
        <v>119.79</v>
      </c>
    </row>
    <row r="34" spans="6:23" ht="14.5" customHeight="1" thickBot="1">
      <c r="F34" s="235" t="s">
        <v>174</v>
      </c>
      <c r="G34" s="236">
        <v>11</v>
      </c>
      <c r="H34" s="239">
        <v>2627.99</v>
      </c>
      <c r="I34" s="238">
        <f>H34*347</f>
        <v>911912.52999999991</v>
      </c>
      <c r="K34" s="225" t="s">
        <v>250</v>
      </c>
      <c r="L34" s="115">
        <v>8</v>
      </c>
      <c r="M34" s="234">
        <v>2198.4299999999998</v>
      </c>
      <c r="N34" s="116">
        <f t="shared" si="0"/>
        <v>762855.21</v>
      </c>
      <c r="P34" s="188"/>
      <c r="Q34" s="189"/>
      <c r="R34" s="189"/>
      <c r="S34" s="190"/>
      <c r="T34" s="191"/>
      <c r="V34" s="251" t="s">
        <v>485</v>
      </c>
      <c r="W34" s="274">
        <v>124.74</v>
      </c>
    </row>
    <row r="35" spans="6:23" ht="15" customHeight="1" thickBot="1">
      <c r="F35" s="225" t="s">
        <v>175</v>
      </c>
      <c r="G35" s="226">
        <v>3.5</v>
      </c>
      <c r="H35" s="234">
        <v>1146.6400000000001</v>
      </c>
      <c r="I35" s="228">
        <f>H35*347</f>
        <v>397884.08</v>
      </c>
      <c r="K35" s="225" t="s">
        <v>251</v>
      </c>
      <c r="L35" s="115">
        <v>8.5</v>
      </c>
      <c r="M35" s="234">
        <v>2302.7399999999998</v>
      </c>
      <c r="N35" s="116">
        <f t="shared" si="0"/>
        <v>799050.77999999991</v>
      </c>
      <c r="P35" s="192" t="s">
        <v>343</v>
      </c>
      <c r="Q35" s="186"/>
      <c r="R35" s="186"/>
      <c r="S35" s="111" t="s">
        <v>0</v>
      </c>
      <c r="T35" s="109" t="s">
        <v>1</v>
      </c>
      <c r="V35" s="251" t="s">
        <v>486</v>
      </c>
      <c r="W35" s="274">
        <v>129.68</v>
      </c>
    </row>
    <row r="36" spans="6:23" ht="15" customHeight="1">
      <c r="F36" s="225" t="s">
        <v>176</v>
      </c>
      <c r="G36" s="226">
        <v>4</v>
      </c>
      <c r="H36" s="234">
        <v>1270.4000000000001</v>
      </c>
      <c r="I36" s="228">
        <f>H36*347</f>
        <v>440828.80000000005</v>
      </c>
      <c r="K36" s="225" t="s">
        <v>252</v>
      </c>
      <c r="L36" s="115">
        <v>9</v>
      </c>
      <c r="M36" s="234">
        <v>2407.0500000000002</v>
      </c>
      <c r="N36" s="116">
        <f t="shared" si="0"/>
        <v>835246.35000000009</v>
      </c>
      <c r="P36" s="193" t="s">
        <v>341</v>
      </c>
      <c r="Q36" s="194"/>
      <c r="R36" s="194"/>
      <c r="S36" s="271">
        <v>2100</v>
      </c>
      <c r="T36" s="148" t="s">
        <v>93</v>
      </c>
      <c r="V36" s="251" t="s">
        <v>487</v>
      </c>
      <c r="W36" s="274">
        <v>134.63999999999999</v>
      </c>
    </row>
    <row r="37" spans="6:23">
      <c r="F37" s="225" t="s">
        <v>177</v>
      </c>
      <c r="G37" s="226">
        <v>4.5</v>
      </c>
      <c r="H37" s="234">
        <v>1394.16</v>
      </c>
      <c r="I37" s="228">
        <f>H37*347</f>
        <v>483773.52</v>
      </c>
      <c r="K37" s="225" t="s">
        <v>253</v>
      </c>
      <c r="L37" s="115">
        <v>9.5</v>
      </c>
      <c r="M37" s="234">
        <v>2511.36</v>
      </c>
      <c r="N37" s="116">
        <f t="shared" si="0"/>
        <v>871441.92000000004</v>
      </c>
      <c r="P37" s="195" t="s">
        <v>135</v>
      </c>
      <c r="Q37" s="196"/>
      <c r="R37" s="196"/>
      <c r="S37" s="272">
        <v>2282</v>
      </c>
      <c r="T37" s="150" t="s">
        <v>93</v>
      </c>
      <c r="V37" s="251" t="s">
        <v>488</v>
      </c>
      <c r="W37" s="274">
        <v>139.59</v>
      </c>
    </row>
    <row r="38" spans="6:23">
      <c r="F38" s="225" t="s">
        <v>178</v>
      </c>
      <c r="G38" s="226">
        <v>5</v>
      </c>
      <c r="H38" s="234">
        <v>1517.93</v>
      </c>
      <c r="I38" s="228">
        <f>H38*347</f>
        <v>526721.71000000008</v>
      </c>
      <c r="K38" s="225" t="s">
        <v>254</v>
      </c>
      <c r="L38" s="115">
        <v>10</v>
      </c>
      <c r="M38" s="234">
        <v>2615.67</v>
      </c>
      <c r="N38" s="116">
        <f t="shared" si="0"/>
        <v>907637.49</v>
      </c>
      <c r="P38" s="195" t="s">
        <v>134</v>
      </c>
      <c r="Q38" s="196"/>
      <c r="R38" s="196"/>
      <c r="S38" s="272">
        <v>2282</v>
      </c>
      <c r="T38" s="150" t="s">
        <v>93</v>
      </c>
      <c r="V38" s="251" t="s">
        <v>489</v>
      </c>
      <c r="W38" s="274">
        <v>144.54</v>
      </c>
    </row>
    <row r="39" spans="6:23">
      <c r="F39" s="225" t="s">
        <v>179</v>
      </c>
      <c r="G39" s="226">
        <v>5.5</v>
      </c>
      <c r="H39" s="234">
        <v>1641.69</v>
      </c>
      <c r="I39" s="228">
        <f>H39*347</f>
        <v>569666.43000000005</v>
      </c>
      <c r="K39" s="225" t="s">
        <v>255</v>
      </c>
      <c r="L39" s="115">
        <v>10.5</v>
      </c>
      <c r="M39" s="234">
        <v>2719.98</v>
      </c>
      <c r="N39" s="116">
        <f t="shared" si="0"/>
        <v>943833.06</v>
      </c>
      <c r="P39" s="195" t="s">
        <v>342</v>
      </c>
      <c r="Q39" s="196"/>
      <c r="R39" s="196"/>
      <c r="S39" s="272">
        <v>2442</v>
      </c>
      <c r="T39" s="150" t="s">
        <v>93</v>
      </c>
      <c r="V39" s="251" t="s">
        <v>490</v>
      </c>
      <c r="W39" s="274">
        <v>149.49</v>
      </c>
    </row>
    <row r="40" spans="6:23">
      <c r="F40" s="225" t="s">
        <v>180</v>
      </c>
      <c r="G40" s="226">
        <v>6</v>
      </c>
      <c r="H40" s="234">
        <v>1765.45</v>
      </c>
      <c r="I40" s="228">
        <f>H40*347</f>
        <v>612611.15</v>
      </c>
      <c r="K40" s="225" t="s">
        <v>256</v>
      </c>
      <c r="L40" s="115">
        <v>11</v>
      </c>
      <c r="M40" s="234">
        <v>2824.29</v>
      </c>
      <c r="N40" s="116">
        <f t="shared" si="0"/>
        <v>980028.63</v>
      </c>
      <c r="P40" s="195" t="s">
        <v>371</v>
      </c>
      <c r="Q40" s="279"/>
      <c r="R40" s="279"/>
      <c r="S40" s="272">
        <v>2908</v>
      </c>
      <c r="T40" s="150" t="s">
        <v>93</v>
      </c>
      <c r="V40" s="251" t="s">
        <v>491</v>
      </c>
      <c r="W40" s="274">
        <v>154.44999999999999</v>
      </c>
    </row>
    <row r="41" spans="6:23" ht="15" thickBot="1">
      <c r="F41" s="225" t="s">
        <v>181</v>
      </c>
      <c r="G41" s="226">
        <v>6.5</v>
      </c>
      <c r="H41" s="234">
        <v>1889.22</v>
      </c>
      <c r="I41" s="228">
        <f>H41*347</f>
        <v>655559.34</v>
      </c>
      <c r="K41" s="225" t="s">
        <v>257</v>
      </c>
      <c r="L41" s="115">
        <v>11.5</v>
      </c>
      <c r="M41" s="234">
        <v>2928.6</v>
      </c>
      <c r="N41" s="116">
        <f t="shared" si="0"/>
        <v>1016224.2</v>
      </c>
      <c r="P41" s="281" t="s">
        <v>493</v>
      </c>
      <c r="Q41" s="281"/>
      <c r="R41" s="281"/>
      <c r="S41" s="273">
        <v>2908</v>
      </c>
      <c r="T41" s="280" t="s">
        <v>93</v>
      </c>
      <c r="V41" s="252" t="s">
        <v>492</v>
      </c>
      <c r="W41" s="275">
        <v>160.1</v>
      </c>
    </row>
    <row r="42" spans="6:23">
      <c r="F42" s="225" t="s">
        <v>182</v>
      </c>
      <c r="G42" s="226">
        <v>7</v>
      </c>
      <c r="H42" s="234">
        <v>2010.84</v>
      </c>
      <c r="I42" s="228">
        <f>H42*347</f>
        <v>697761.48</v>
      </c>
      <c r="K42" s="225" t="s">
        <v>258</v>
      </c>
      <c r="L42" s="115">
        <v>12</v>
      </c>
      <c r="M42" s="234">
        <v>3031.11</v>
      </c>
      <c r="N42" s="116">
        <f t="shared" si="0"/>
        <v>1051795.1700000002</v>
      </c>
    </row>
    <row r="43" spans="6:23">
      <c r="F43" s="225" t="s">
        <v>183</v>
      </c>
      <c r="G43" s="226">
        <v>7.5</v>
      </c>
      <c r="H43" s="234">
        <v>2134.61</v>
      </c>
      <c r="I43" s="228">
        <f>H43*347</f>
        <v>740709.67</v>
      </c>
      <c r="K43" s="225" t="s">
        <v>259</v>
      </c>
      <c r="L43" s="115">
        <v>12.5</v>
      </c>
      <c r="M43" s="234">
        <v>3135.42</v>
      </c>
      <c r="N43" s="116">
        <f t="shared" si="0"/>
        <v>1087990.74</v>
      </c>
    </row>
    <row r="44" spans="6:23">
      <c r="F44" s="225" t="s">
        <v>184</v>
      </c>
      <c r="G44" s="226">
        <v>8</v>
      </c>
      <c r="H44" s="234">
        <v>2258.37</v>
      </c>
      <c r="I44" s="228">
        <f>H44*347</f>
        <v>783654.39</v>
      </c>
      <c r="K44" s="225" t="s">
        <v>260</v>
      </c>
      <c r="L44" s="115">
        <v>13</v>
      </c>
      <c r="M44" s="234">
        <v>3239.73</v>
      </c>
      <c r="N44" s="116">
        <f t="shared" si="0"/>
        <v>1124186.31</v>
      </c>
    </row>
    <row r="45" spans="6:23">
      <c r="F45" s="225" t="s">
        <v>185</v>
      </c>
      <c r="G45" s="226">
        <v>8.5</v>
      </c>
      <c r="H45" s="234">
        <v>2382.13</v>
      </c>
      <c r="I45" s="228">
        <f>H45*347</f>
        <v>826599.11</v>
      </c>
      <c r="K45" s="225" t="s">
        <v>261</v>
      </c>
      <c r="L45" s="115">
        <v>13.5</v>
      </c>
      <c r="M45" s="234">
        <v>3344.04</v>
      </c>
      <c r="N45" s="116">
        <f t="shared" si="0"/>
        <v>1160381.8799999999</v>
      </c>
    </row>
    <row r="46" spans="6:23">
      <c r="F46" s="225" t="s">
        <v>186</v>
      </c>
      <c r="G46" s="226">
        <v>9</v>
      </c>
      <c r="H46" s="234">
        <v>2505.9</v>
      </c>
      <c r="I46" s="228">
        <f>H46*347</f>
        <v>869547.3</v>
      </c>
      <c r="K46" s="225" t="s">
        <v>262</v>
      </c>
      <c r="L46" s="115">
        <v>14</v>
      </c>
      <c r="M46" s="234">
        <v>3448.35</v>
      </c>
      <c r="N46" s="116">
        <f t="shared" si="0"/>
        <v>1196577.45</v>
      </c>
      <c r="Q46" s="123"/>
    </row>
    <row r="47" spans="6:23">
      <c r="F47" s="225" t="s">
        <v>187</v>
      </c>
      <c r="G47" s="226">
        <v>9.5</v>
      </c>
      <c r="H47" s="234">
        <v>2629.66</v>
      </c>
      <c r="I47" s="228">
        <f>H47*347</f>
        <v>912492.0199999999</v>
      </c>
      <c r="K47" s="225" t="s">
        <v>263</v>
      </c>
      <c r="L47" s="115">
        <v>14.5</v>
      </c>
      <c r="M47" s="234">
        <v>3552.66</v>
      </c>
      <c r="N47" s="116">
        <f t="shared" si="0"/>
        <v>1232773.02</v>
      </c>
      <c r="Q47" s="123"/>
    </row>
    <row r="48" spans="6:23">
      <c r="F48" s="225" t="s">
        <v>188</v>
      </c>
      <c r="G48" s="226">
        <v>10</v>
      </c>
      <c r="H48" s="234">
        <v>2753.42</v>
      </c>
      <c r="I48" s="228">
        <f>H48*347</f>
        <v>955436.74</v>
      </c>
      <c r="K48" s="225" t="s">
        <v>264</v>
      </c>
      <c r="L48" s="115">
        <v>15</v>
      </c>
      <c r="M48" s="234">
        <v>3656.97</v>
      </c>
      <c r="N48" s="116">
        <f t="shared" si="0"/>
        <v>1268968.5899999999</v>
      </c>
      <c r="Q48" s="123"/>
    </row>
    <row r="49" spans="6:14">
      <c r="F49" s="225" t="s">
        <v>189</v>
      </c>
      <c r="G49" s="226">
        <v>10.5</v>
      </c>
      <c r="H49" s="234">
        <v>2877.19</v>
      </c>
      <c r="I49" s="228">
        <f>H49*347</f>
        <v>998384.93</v>
      </c>
      <c r="K49" s="235" t="s">
        <v>265</v>
      </c>
      <c r="L49" s="219">
        <v>15.5</v>
      </c>
      <c r="M49" s="237">
        <v>3761.28</v>
      </c>
      <c r="N49" s="220">
        <f t="shared" si="0"/>
        <v>1305164.1600000001</v>
      </c>
    </row>
    <row r="50" spans="6:14">
      <c r="F50" s="235" t="s">
        <v>190</v>
      </c>
      <c r="G50" s="236">
        <v>11</v>
      </c>
      <c r="H50" s="239">
        <v>3000.95</v>
      </c>
      <c r="I50" s="238">
        <f>H50*347</f>
        <v>1041329.6499999999</v>
      </c>
      <c r="K50" s="225" t="s">
        <v>266</v>
      </c>
      <c r="L50" s="115">
        <v>6</v>
      </c>
      <c r="M50" s="234">
        <v>1961.75</v>
      </c>
      <c r="N50" s="116">
        <f t="shared" si="0"/>
        <v>680727.25</v>
      </c>
    </row>
    <row r="51" spans="6:14">
      <c r="F51" s="225" t="s">
        <v>191</v>
      </c>
      <c r="G51" s="226">
        <v>3.5</v>
      </c>
      <c r="H51" s="234">
        <v>1178.8599999999999</v>
      </c>
      <c r="I51" s="228">
        <f>H51*347</f>
        <v>409064.42</v>
      </c>
      <c r="K51" s="225" t="s">
        <v>267</v>
      </c>
      <c r="L51" s="115">
        <v>6.5</v>
      </c>
      <c r="M51" s="234">
        <v>2085.52</v>
      </c>
      <c r="N51" s="116">
        <f t="shared" si="0"/>
        <v>723675.44</v>
      </c>
    </row>
    <row r="52" spans="6:14">
      <c r="F52" s="225" t="s">
        <v>192</v>
      </c>
      <c r="G52" s="226">
        <v>4</v>
      </c>
      <c r="H52" s="234">
        <v>1310.32</v>
      </c>
      <c r="I52" s="228">
        <f>H52*347</f>
        <v>454681.04</v>
      </c>
      <c r="K52" s="225" t="s">
        <v>268</v>
      </c>
      <c r="L52" s="115">
        <v>7</v>
      </c>
      <c r="M52" s="234">
        <v>2207.15</v>
      </c>
      <c r="N52" s="116">
        <f t="shared" si="0"/>
        <v>765881.05</v>
      </c>
    </row>
    <row r="53" spans="6:14">
      <c r="F53" s="225" t="s">
        <v>193</v>
      </c>
      <c r="G53" s="226">
        <v>4.5</v>
      </c>
      <c r="H53" s="234">
        <v>1441.77</v>
      </c>
      <c r="I53" s="228">
        <f>H53*347</f>
        <v>500294.19</v>
      </c>
      <c r="K53" s="225" t="s">
        <v>269</v>
      </c>
      <c r="L53" s="115">
        <v>7.5</v>
      </c>
      <c r="M53" s="234">
        <v>2330.91</v>
      </c>
      <c r="N53" s="116">
        <f t="shared" si="0"/>
        <v>808825.7699999999</v>
      </c>
    </row>
    <row r="54" spans="6:14">
      <c r="F54" s="225" t="s">
        <v>194</v>
      </c>
      <c r="G54" s="226">
        <v>5</v>
      </c>
      <c r="H54" s="234">
        <v>1573.23</v>
      </c>
      <c r="I54" s="228">
        <f>H54*347</f>
        <v>545910.81000000006</v>
      </c>
      <c r="K54" s="225" t="s">
        <v>270</v>
      </c>
      <c r="L54" s="115">
        <v>8</v>
      </c>
      <c r="M54" s="234">
        <v>2454.67</v>
      </c>
      <c r="N54" s="116">
        <f t="shared" si="0"/>
        <v>851770.49</v>
      </c>
    </row>
    <row r="55" spans="6:14">
      <c r="F55" s="225" t="s">
        <v>195</v>
      </c>
      <c r="G55" s="226">
        <v>5.5</v>
      </c>
      <c r="H55" s="234">
        <v>1704.68</v>
      </c>
      <c r="I55" s="228">
        <f>H55*347</f>
        <v>591523.96000000008</v>
      </c>
      <c r="K55" s="225" t="s">
        <v>271</v>
      </c>
      <c r="L55" s="115">
        <v>8.5</v>
      </c>
      <c r="M55" s="234">
        <v>2578.44</v>
      </c>
      <c r="N55" s="116">
        <f t="shared" si="0"/>
        <v>894718.68</v>
      </c>
    </row>
    <row r="56" spans="6:14">
      <c r="F56" s="225" t="s">
        <v>196</v>
      </c>
      <c r="G56" s="226">
        <v>6</v>
      </c>
      <c r="H56" s="234">
        <v>1836.14</v>
      </c>
      <c r="I56" s="228">
        <f>H56*347</f>
        <v>637140.58000000007</v>
      </c>
      <c r="K56" s="225" t="s">
        <v>272</v>
      </c>
      <c r="L56" s="115">
        <v>9</v>
      </c>
      <c r="M56" s="234">
        <v>2702.2</v>
      </c>
      <c r="N56" s="116">
        <f t="shared" si="0"/>
        <v>937663.39999999991</v>
      </c>
    </row>
    <row r="57" spans="6:14">
      <c r="F57" s="225" t="s">
        <v>197</v>
      </c>
      <c r="G57" s="226">
        <v>6.5</v>
      </c>
      <c r="H57" s="234">
        <v>1967.59</v>
      </c>
      <c r="I57" s="228">
        <f>H57*347</f>
        <v>682753.73</v>
      </c>
      <c r="K57" s="225" t="s">
        <v>273</v>
      </c>
      <c r="L57" s="115">
        <v>9.5</v>
      </c>
      <c r="M57" s="234">
        <v>2825.96</v>
      </c>
      <c r="N57" s="116">
        <f t="shared" si="0"/>
        <v>980608.12</v>
      </c>
    </row>
    <row r="58" spans="6:14">
      <c r="F58" s="225" t="s">
        <v>198</v>
      </c>
      <c r="G58" s="226">
        <v>7</v>
      </c>
      <c r="H58" s="234">
        <v>2096.7800000000002</v>
      </c>
      <c r="I58" s="228">
        <f>H58*347</f>
        <v>727582.66</v>
      </c>
      <c r="K58" s="225" t="s">
        <v>274</v>
      </c>
      <c r="L58" s="115">
        <v>10</v>
      </c>
      <c r="M58" s="234">
        <v>2949.73</v>
      </c>
      <c r="N58" s="116">
        <f t="shared" si="0"/>
        <v>1023556.31</v>
      </c>
    </row>
    <row r="59" spans="6:14">
      <c r="F59" s="225" t="s">
        <v>199</v>
      </c>
      <c r="G59" s="226">
        <v>7.5</v>
      </c>
      <c r="H59" s="234">
        <v>2228.2399999999998</v>
      </c>
      <c r="I59" s="228">
        <f>H59*347</f>
        <v>773199.27999999991</v>
      </c>
      <c r="K59" s="225" t="s">
        <v>275</v>
      </c>
      <c r="L59" s="115">
        <v>10.5</v>
      </c>
      <c r="M59" s="234">
        <v>3073.49</v>
      </c>
      <c r="N59" s="116">
        <f t="shared" si="0"/>
        <v>1066501.03</v>
      </c>
    </row>
    <row r="60" spans="6:14">
      <c r="F60" s="225" t="s">
        <v>200</v>
      </c>
      <c r="G60" s="226">
        <v>8</v>
      </c>
      <c r="H60" s="234">
        <v>2359.69</v>
      </c>
      <c r="I60" s="228">
        <f>H60*347</f>
        <v>818812.43</v>
      </c>
      <c r="K60" s="225" t="s">
        <v>276</v>
      </c>
      <c r="L60" s="115">
        <v>11</v>
      </c>
      <c r="M60" s="234">
        <v>3197.25</v>
      </c>
      <c r="N60" s="116">
        <f t="shared" si="0"/>
        <v>1109445.75</v>
      </c>
    </row>
    <row r="61" spans="6:14">
      <c r="F61" s="225" t="s">
        <v>201</v>
      </c>
      <c r="G61" s="226">
        <v>8.5</v>
      </c>
      <c r="H61" s="234">
        <v>2491.15</v>
      </c>
      <c r="I61" s="228">
        <f>H61*347</f>
        <v>864429.05</v>
      </c>
      <c r="K61" s="225" t="s">
        <v>277</v>
      </c>
      <c r="L61" s="115">
        <v>11.5</v>
      </c>
      <c r="M61" s="234">
        <v>3321.02</v>
      </c>
      <c r="N61" s="116">
        <f t="shared" si="0"/>
        <v>1152393.94</v>
      </c>
    </row>
    <row r="62" spans="6:14">
      <c r="F62" s="225" t="s">
        <v>202</v>
      </c>
      <c r="G62" s="226">
        <v>9</v>
      </c>
      <c r="H62" s="234">
        <v>2622.6</v>
      </c>
      <c r="I62" s="228">
        <f>H62*347</f>
        <v>910042.2</v>
      </c>
      <c r="K62" s="225" t="s">
        <v>278</v>
      </c>
      <c r="L62" s="115">
        <v>12</v>
      </c>
      <c r="M62" s="234">
        <v>3442.64</v>
      </c>
      <c r="N62" s="116">
        <f t="shared" si="0"/>
        <v>1194596.0799999998</v>
      </c>
    </row>
    <row r="63" spans="6:14">
      <c r="F63" s="225" t="s">
        <v>203</v>
      </c>
      <c r="G63" s="226">
        <v>9.5</v>
      </c>
      <c r="H63" s="234">
        <v>2754.06</v>
      </c>
      <c r="I63" s="228">
        <f>H63*347</f>
        <v>955658.82</v>
      </c>
      <c r="K63" s="225" t="s">
        <v>279</v>
      </c>
      <c r="L63" s="115">
        <v>12.5</v>
      </c>
      <c r="M63" s="234">
        <v>3566.41</v>
      </c>
      <c r="N63" s="116">
        <f t="shared" si="0"/>
        <v>1237544.27</v>
      </c>
    </row>
    <row r="64" spans="6:14">
      <c r="F64" s="225" t="s">
        <v>204</v>
      </c>
      <c r="G64" s="226">
        <v>10</v>
      </c>
      <c r="H64" s="234">
        <v>2885.51</v>
      </c>
      <c r="I64" s="228">
        <f>H64*347</f>
        <v>1001271.9700000001</v>
      </c>
      <c r="K64" s="225" t="s">
        <v>280</v>
      </c>
      <c r="L64" s="115">
        <v>13</v>
      </c>
      <c r="M64" s="234">
        <v>3690.17</v>
      </c>
      <c r="N64" s="116">
        <f t="shared" si="0"/>
        <v>1280488.99</v>
      </c>
    </row>
    <row r="65" spans="6:14">
      <c r="F65" s="225" t="s">
        <v>205</v>
      </c>
      <c r="G65" s="226">
        <v>10.5</v>
      </c>
      <c r="H65" s="234">
        <v>3016.97</v>
      </c>
      <c r="I65" s="228">
        <f>H65*347</f>
        <v>1046888.59</v>
      </c>
      <c r="K65" s="225" t="s">
        <v>281</v>
      </c>
      <c r="L65" s="115">
        <v>13.5</v>
      </c>
      <c r="M65" s="234">
        <v>3813.93</v>
      </c>
      <c r="N65" s="116">
        <f t="shared" si="0"/>
        <v>1323433.71</v>
      </c>
    </row>
    <row r="66" spans="6:14">
      <c r="F66" s="235" t="s">
        <v>206</v>
      </c>
      <c r="G66" s="236">
        <v>11</v>
      </c>
      <c r="H66" s="239">
        <v>3148.42</v>
      </c>
      <c r="I66" s="238">
        <f>H66*347</f>
        <v>1092501.74</v>
      </c>
      <c r="K66" s="225" t="s">
        <v>282</v>
      </c>
      <c r="L66" s="115">
        <v>14</v>
      </c>
      <c r="M66" s="234">
        <v>3937.7</v>
      </c>
      <c r="N66" s="116">
        <f t="shared" si="0"/>
        <v>1366381.9</v>
      </c>
    </row>
    <row r="67" spans="6:14">
      <c r="F67" s="225" t="s">
        <v>207</v>
      </c>
      <c r="G67" s="226">
        <v>3.5</v>
      </c>
      <c r="H67" s="234">
        <v>1222.55</v>
      </c>
      <c r="I67" s="228">
        <f>H67*347</f>
        <v>424224.85</v>
      </c>
      <c r="K67" s="225" t="s">
        <v>283</v>
      </c>
      <c r="L67" s="115">
        <v>14.5</v>
      </c>
      <c r="M67" s="234">
        <v>4061.46</v>
      </c>
      <c r="N67" s="116">
        <f t="shared" si="0"/>
        <v>1409326.62</v>
      </c>
    </row>
    <row r="68" spans="6:14">
      <c r="F68" s="225" t="s">
        <v>208</v>
      </c>
      <c r="G68" s="226">
        <v>4</v>
      </c>
      <c r="H68" s="234">
        <v>1364.43</v>
      </c>
      <c r="I68" s="228">
        <f>H68*347</f>
        <v>473457.21</v>
      </c>
      <c r="K68" s="225" t="s">
        <v>284</v>
      </c>
      <c r="L68" s="115">
        <v>15</v>
      </c>
      <c r="M68" s="234">
        <v>4185.22</v>
      </c>
      <c r="N68" s="116">
        <f t="shared" si="0"/>
        <v>1452271.34</v>
      </c>
    </row>
    <row r="69" spans="6:14">
      <c r="F69" s="225" t="s">
        <v>209</v>
      </c>
      <c r="G69" s="226">
        <v>4.5</v>
      </c>
      <c r="H69" s="234">
        <v>1506.31</v>
      </c>
      <c r="I69" s="228">
        <f>H69*347</f>
        <v>522689.57</v>
      </c>
      <c r="K69" s="235" t="s">
        <v>285</v>
      </c>
      <c r="L69" s="219">
        <v>15.5</v>
      </c>
      <c r="M69" s="237">
        <v>4308.99</v>
      </c>
      <c r="N69" s="220">
        <f t="shared" si="0"/>
        <v>1495219.53</v>
      </c>
    </row>
    <row r="70" spans="6:14">
      <c r="F70" s="225" t="s">
        <v>210</v>
      </c>
      <c r="G70" s="226">
        <v>5</v>
      </c>
      <c r="H70" s="234">
        <v>1648.2</v>
      </c>
      <c r="I70" s="228">
        <f>H70*347</f>
        <v>571925.4</v>
      </c>
      <c r="K70" s="225" t="s">
        <v>286</v>
      </c>
      <c r="L70" s="115">
        <v>6</v>
      </c>
      <c r="M70" s="234">
        <v>2032.44</v>
      </c>
      <c r="N70" s="116">
        <f t="shared" si="0"/>
        <v>705256.68</v>
      </c>
    </row>
    <row r="71" spans="6:14">
      <c r="F71" s="225" t="s">
        <v>211</v>
      </c>
      <c r="G71" s="226">
        <v>5.5</v>
      </c>
      <c r="H71" s="234">
        <v>1790.08</v>
      </c>
      <c r="I71" s="228">
        <f>H71*347</f>
        <v>621157.76</v>
      </c>
      <c r="K71" s="225" t="s">
        <v>287</v>
      </c>
      <c r="L71" s="115">
        <v>6.5</v>
      </c>
      <c r="M71" s="234">
        <v>2163.89</v>
      </c>
      <c r="N71" s="116">
        <f t="shared" si="0"/>
        <v>750869.83</v>
      </c>
    </row>
    <row r="72" spans="6:14">
      <c r="F72" s="225" t="s">
        <v>212</v>
      </c>
      <c r="G72" s="226">
        <v>6</v>
      </c>
      <c r="H72" s="234">
        <v>1931.96</v>
      </c>
      <c r="I72" s="228">
        <f>H72*347</f>
        <v>670390.12</v>
      </c>
      <c r="K72" s="225" t="s">
        <v>288</v>
      </c>
      <c r="L72" s="115">
        <v>7</v>
      </c>
      <c r="M72" s="234">
        <v>2293.08</v>
      </c>
      <c r="N72" s="116">
        <f t="shared" ref="N72:N109" si="1">M72*347</f>
        <v>795698.76</v>
      </c>
    </row>
    <row r="73" spans="6:14">
      <c r="F73" s="225" t="s">
        <v>213</v>
      </c>
      <c r="G73" s="226">
        <v>6.5</v>
      </c>
      <c r="H73" s="234">
        <v>2073.84</v>
      </c>
      <c r="I73" s="228">
        <f>H73*347</f>
        <v>719622.4800000001</v>
      </c>
      <c r="K73" s="225" t="s">
        <v>289</v>
      </c>
      <c r="L73" s="115">
        <v>7.5</v>
      </c>
      <c r="M73" s="234">
        <v>2424.54</v>
      </c>
      <c r="N73" s="116">
        <f t="shared" si="1"/>
        <v>841315.38</v>
      </c>
    </row>
    <row r="74" spans="6:14">
      <c r="F74" s="225" t="s">
        <v>214</v>
      </c>
      <c r="G74" s="226">
        <v>7</v>
      </c>
      <c r="H74" s="234">
        <v>2213.2800000000002</v>
      </c>
      <c r="I74" s="228">
        <f>H74*347</f>
        <v>768008.16</v>
      </c>
      <c r="K74" s="225" t="s">
        <v>290</v>
      </c>
      <c r="L74" s="115">
        <v>8</v>
      </c>
      <c r="M74" s="234">
        <v>2555.9899999999998</v>
      </c>
      <c r="N74" s="116">
        <f t="shared" si="1"/>
        <v>886928.52999999991</v>
      </c>
    </row>
    <row r="75" spans="6:14">
      <c r="F75" s="225" t="s">
        <v>215</v>
      </c>
      <c r="G75" s="226">
        <v>7.5</v>
      </c>
      <c r="H75" s="234">
        <v>2355.16</v>
      </c>
      <c r="I75" s="228">
        <f>H75*347</f>
        <v>817240.5199999999</v>
      </c>
      <c r="K75" s="225" t="s">
        <v>291</v>
      </c>
      <c r="L75" s="115">
        <v>8.5</v>
      </c>
      <c r="M75" s="234">
        <v>2687.45</v>
      </c>
      <c r="N75" s="116">
        <f t="shared" si="1"/>
        <v>932545.14999999991</v>
      </c>
    </row>
    <row r="76" spans="6:14">
      <c r="F76" s="225" t="s">
        <v>216</v>
      </c>
      <c r="G76" s="226">
        <v>8</v>
      </c>
      <c r="H76" s="234">
        <v>2497.0500000000002</v>
      </c>
      <c r="I76" s="228">
        <f>H76*347</f>
        <v>866476.35000000009</v>
      </c>
      <c r="K76" s="225" t="s">
        <v>292</v>
      </c>
      <c r="L76" s="115">
        <v>9</v>
      </c>
      <c r="M76" s="234">
        <v>2818.9</v>
      </c>
      <c r="N76" s="116">
        <f t="shared" si="1"/>
        <v>978158.3</v>
      </c>
    </row>
    <row r="77" spans="6:14">
      <c r="F77" s="225" t="s">
        <v>217</v>
      </c>
      <c r="G77" s="226">
        <v>8.5</v>
      </c>
      <c r="H77" s="234">
        <v>2638.93</v>
      </c>
      <c r="I77" s="228">
        <f>H77*347</f>
        <v>915708.71</v>
      </c>
      <c r="K77" s="225" t="s">
        <v>293</v>
      </c>
      <c r="L77" s="115">
        <v>9.5</v>
      </c>
      <c r="M77" s="234">
        <v>2950.36</v>
      </c>
      <c r="N77" s="116">
        <f t="shared" si="1"/>
        <v>1023774.92</v>
      </c>
    </row>
    <row r="78" spans="6:14">
      <c r="F78" s="225" t="s">
        <v>218</v>
      </c>
      <c r="G78" s="226">
        <v>9</v>
      </c>
      <c r="H78" s="234">
        <v>2780.81</v>
      </c>
      <c r="I78" s="228">
        <f>H78*347</f>
        <v>964941.07</v>
      </c>
      <c r="K78" s="225" t="s">
        <v>294</v>
      </c>
      <c r="L78" s="115">
        <v>10</v>
      </c>
      <c r="M78" s="234">
        <v>3081.81</v>
      </c>
      <c r="N78" s="116">
        <f t="shared" si="1"/>
        <v>1069388.07</v>
      </c>
    </row>
    <row r="79" spans="6:14">
      <c r="F79" s="225" t="s">
        <v>219</v>
      </c>
      <c r="G79" s="226">
        <v>9.5</v>
      </c>
      <c r="H79" s="234">
        <v>2922.69</v>
      </c>
      <c r="I79" s="228">
        <f>H79*347</f>
        <v>1014173.43</v>
      </c>
      <c r="K79" s="225" t="s">
        <v>295</v>
      </c>
      <c r="L79" s="115">
        <v>10.5</v>
      </c>
      <c r="M79" s="234">
        <v>3213.27</v>
      </c>
      <c r="N79" s="116">
        <f t="shared" si="1"/>
        <v>1115004.69</v>
      </c>
    </row>
    <row r="80" spans="6:14">
      <c r="F80" s="225" t="s">
        <v>220</v>
      </c>
      <c r="G80" s="226">
        <v>10</v>
      </c>
      <c r="H80" s="234">
        <v>3064.57</v>
      </c>
      <c r="I80" s="228">
        <f>H80*347</f>
        <v>1063405.79</v>
      </c>
      <c r="K80" s="225" t="s">
        <v>296</v>
      </c>
      <c r="L80" s="115">
        <v>11</v>
      </c>
      <c r="M80" s="234">
        <v>3344.72</v>
      </c>
      <c r="N80" s="116">
        <f t="shared" si="1"/>
        <v>1160617.8399999999</v>
      </c>
    </row>
    <row r="81" spans="6:14">
      <c r="F81" s="225" t="s">
        <v>221</v>
      </c>
      <c r="G81" s="226">
        <v>10.5</v>
      </c>
      <c r="H81" s="234">
        <v>3206.46</v>
      </c>
      <c r="I81" s="228">
        <f>H81*347</f>
        <v>1112641.6200000001</v>
      </c>
      <c r="K81" s="225" t="s">
        <v>297</v>
      </c>
      <c r="L81" s="115">
        <v>11.5</v>
      </c>
      <c r="M81" s="234">
        <v>3476.18</v>
      </c>
      <c r="N81" s="116">
        <f t="shared" si="1"/>
        <v>1206234.46</v>
      </c>
    </row>
    <row r="82" spans="6:14" ht="15" thickBot="1">
      <c r="F82" s="229" t="s">
        <v>222</v>
      </c>
      <c r="G82" s="230">
        <v>11</v>
      </c>
      <c r="H82" s="240">
        <v>3348.34</v>
      </c>
      <c r="I82" s="232">
        <f>H82*347</f>
        <v>1161873.98</v>
      </c>
      <c r="K82" s="225" t="s">
        <v>298</v>
      </c>
      <c r="L82" s="115">
        <v>12</v>
      </c>
      <c r="M82" s="234">
        <v>3605.37</v>
      </c>
      <c r="N82" s="116">
        <f t="shared" si="1"/>
        <v>1251063.3899999999</v>
      </c>
    </row>
    <row r="83" spans="6:14">
      <c r="F83" s="221" t="s">
        <v>425</v>
      </c>
      <c r="G83" s="222">
        <v>3.5</v>
      </c>
      <c r="H83" s="223">
        <v>1571.31</v>
      </c>
      <c r="I83" s="224">
        <f>H83*347</f>
        <v>545244.56999999995</v>
      </c>
      <c r="K83" s="225" t="s">
        <v>299</v>
      </c>
      <c r="L83" s="115">
        <v>12.5</v>
      </c>
      <c r="M83" s="234">
        <v>3736.82</v>
      </c>
      <c r="N83" s="116">
        <f t="shared" si="1"/>
        <v>1296676.54</v>
      </c>
    </row>
    <row r="84" spans="6:14">
      <c r="F84" s="225" t="s">
        <v>426</v>
      </c>
      <c r="G84" s="226">
        <v>4</v>
      </c>
      <c r="H84" s="227">
        <v>1713.79</v>
      </c>
      <c r="I84" s="228">
        <f>H84*347</f>
        <v>594685.13</v>
      </c>
      <c r="K84" s="225" t="s">
        <v>300</v>
      </c>
      <c r="L84" s="115">
        <v>13</v>
      </c>
      <c r="M84" s="234">
        <v>3868.28</v>
      </c>
      <c r="N84" s="116">
        <f t="shared" si="1"/>
        <v>1342293.1600000001</v>
      </c>
    </row>
    <row r="85" spans="6:14">
      <c r="F85" s="225" t="s">
        <v>427</v>
      </c>
      <c r="G85" s="226">
        <v>4.5</v>
      </c>
      <c r="H85" s="227">
        <v>1856.27</v>
      </c>
      <c r="I85" s="228">
        <f>H85*347</f>
        <v>644125.68999999994</v>
      </c>
      <c r="K85" s="225" t="s">
        <v>301</v>
      </c>
      <c r="L85" s="115">
        <v>13.5</v>
      </c>
      <c r="M85" s="234">
        <v>3999.73</v>
      </c>
      <c r="N85" s="116">
        <f t="shared" si="1"/>
        <v>1387906.31</v>
      </c>
    </row>
    <row r="86" spans="6:14">
      <c r="F86" s="225" t="s">
        <v>428</v>
      </c>
      <c r="G86" s="226">
        <v>5</v>
      </c>
      <c r="H86" s="227">
        <v>2001.17</v>
      </c>
      <c r="I86" s="228">
        <f>H86*347</f>
        <v>694405.99</v>
      </c>
      <c r="K86" s="225" t="s">
        <v>302</v>
      </c>
      <c r="L86" s="115">
        <v>14</v>
      </c>
      <c r="M86" s="234">
        <v>4131.1899999999996</v>
      </c>
      <c r="N86" s="116">
        <f t="shared" si="1"/>
        <v>1433522.93</v>
      </c>
    </row>
    <row r="87" spans="6:14">
      <c r="F87" s="225" t="s">
        <v>429</v>
      </c>
      <c r="G87" s="226">
        <v>5.5</v>
      </c>
      <c r="H87" s="227">
        <v>2143.66</v>
      </c>
      <c r="I87" s="228">
        <f>H87*347</f>
        <v>743850.0199999999</v>
      </c>
      <c r="K87" s="225" t="s">
        <v>303</v>
      </c>
      <c r="L87" s="115">
        <v>14.5</v>
      </c>
      <c r="M87" s="234">
        <v>4262.6400000000003</v>
      </c>
      <c r="N87" s="116">
        <f t="shared" si="1"/>
        <v>1479136.08</v>
      </c>
    </row>
    <row r="88" spans="6:14">
      <c r="F88" s="225" t="s">
        <v>430</v>
      </c>
      <c r="G88" s="226">
        <v>6</v>
      </c>
      <c r="H88" s="227">
        <v>2286.14</v>
      </c>
      <c r="I88" s="228">
        <f>H88*347</f>
        <v>793290.58</v>
      </c>
      <c r="K88" s="225" t="s">
        <v>304</v>
      </c>
      <c r="L88" s="115">
        <v>15</v>
      </c>
      <c r="M88" s="234">
        <v>4394.1000000000004</v>
      </c>
      <c r="N88" s="116">
        <f t="shared" si="1"/>
        <v>1524752.7000000002</v>
      </c>
    </row>
    <row r="89" spans="6:14">
      <c r="F89" s="225" t="s">
        <v>431</v>
      </c>
      <c r="G89" s="226">
        <v>6.5</v>
      </c>
      <c r="H89" s="227">
        <v>2428.62</v>
      </c>
      <c r="I89" s="228">
        <f>H89*347</f>
        <v>842731.14</v>
      </c>
      <c r="K89" s="235" t="s">
        <v>305</v>
      </c>
      <c r="L89" s="236">
        <v>15.5</v>
      </c>
      <c r="M89" s="237">
        <v>4525.55</v>
      </c>
      <c r="N89" s="238">
        <f t="shared" si="1"/>
        <v>1570365.85</v>
      </c>
    </row>
    <row r="90" spans="6:14">
      <c r="F90" s="225" t="s">
        <v>432</v>
      </c>
      <c r="G90" s="226">
        <v>7</v>
      </c>
      <c r="H90" s="227">
        <v>2573.52</v>
      </c>
      <c r="I90" s="228">
        <f>H90*347</f>
        <v>893011.44</v>
      </c>
      <c r="K90" s="225" t="s">
        <v>306</v>
      </c>
      <c r="L90" s="115">
        <v>6</v>
      </c>
      <c r="M90" s="234">
        <v>2128.2600000000002</v>
      </c>
      <c r="N90" s="116">
        <f t="shared" si="1"/>
        <v>738506.22000000009</v>
      </c>
    </row>
    <row r="91" spans="6:14">
      <c r="F91" s="225" t="s">
        <v>433</v>
      </c>
      <c r="G91" s="226">
        <v>7.5</v>
      </c>
      <c r="H91" s="227">
        <v>2716.01</v>
      </c>
      <c r="I91" s="228">
        <f>H91*347</f>
        <v>942455.47000000009</v>
      </c>
      <c r="K91" s="225" t="s">
        <v>307</v>
      </c>
      <c r="L91" s="115">
        <v>6.5</v>
      </c>
      <c r="M91" s="234">
        <v>2270.15</v>
      </c>
      <c r="N91" s="116">
        <f t="shared" si="1"/>
        <v>787742.05</v>
      </c>
    </row>
    <row r="92" spans="6:14">
      <c r="F92" s="225" t="s">
        <v>434</v>
      </c>
      <c r="G92" s="226">
        <v>8</v>
      </c>
      <c r="H92" s="227">
        <v>2858.49</v>
      </c>
      <c r="I92" s="228">
        <f>H92*347</f>
        <v>991896.02999999991</v>
      </c>
      <c r="K92" s="225" t="s">
        <v>308</v>
      </c>
      <c r="L92" s="115">
        <v>7</v>
      </c>
      <c r="M92" s="234">
        <v>2409.58</v>
      </c>
      <c r="N92" s="116">
        <f t="shared" si="1"/>
        <v>836124.26</v>
      </c>
    </row>
    <row r="93" spans="6:14">
      <c r="F93" s="225" t="s">
        <v>435</v>
      </c>
      <c r="G93" s="226">
        <v>8.5</v>
      </c>
      <c r="H93" s="227">
        <v>3000.98</v>
      </c>
      <c r="I93" s="228">
        <f>H93*347</f>
        <v>1041340.06</v>
      </c>
      <c r="K93" s="225" t="s">
        <v>309</v>
      </c>
      <c r="L93" s="115">
        <v>7.5</v>
      </c>
      <c r="M93" s="234">
        <v>2551.46</v>
      </c>
      <c r="N93" s="116">
        <f t="shared" si="1"/>
        <v>885356.62</v>
      </c>
    </row>
    <row r="94" spans="6:14">
      <c r="F94" s="225" t="s">
        <v>436</v>
      </c>
      <c r="G94" s="226">
        <v>9</v>
      </c>
      <c r="H94" s="227">
        <v>3145.87</v>
      </c>
      <c r="I94" s="228">
        <f>H94*347</f>
        <v>1091616.8899999999</v>
      </c>
      <c r="K94" s="225" t="s">
        <v>310</v>
      </c>
      <c r="L94" s="115">
        <v>8</v>
      </c>
      <c r="M94" s="234">
        <v>2693.35</v>
      </c>
      <c r="N94" s="116">
        <f t="shared" si="1"/>
        <v>934592.45</v>
      </c>
    </row>
    <row r="95" spans="6:14">
      <c r="F95" s="225" t="s">
        <v>437</v>
      </c>
      <c r="G95" s="226">
        <v>9.5</v>
      </c>
      <c r="H95" s="227">
        <v>3288.36</v>
      </c>
      <c r="I95" s="228">
        <f>H95*347</f>
        <v>1141060.9200000002</v>
      </c>
      <c r="K95" s="225" t="s">
        <v>311</v>
      </c>
      <c r="L95" s="115">
        <v>8.5</v>
      </c>
      <c r="M95" s="234">
        <v>2835.23</v>
      </c>
      <c r="N95" s="116">
        <f t="shared" si="1"/>
        <v>983824.81</v>
      </c>
    </row>
    <row r="96" spans="6:14">
      <c r="F96" s="225" t="s">
        <v>438</v>
      </c>
      <c r="G96" s="226">
        <v>10</v>
      </c>
      <c r="H96" s="227">
        <v>3430.84</v>
      </c>
      <c r="I96" s="228">
        <f>H96*347</f>
        <v>1190501.48</v>
      </c>
      <c r="K96" s="225" t="s">
        <v>312</v>
      </c>
      <c r="L96" s="115">
        <v>9</v>
      </c>
      <c r="M96" s="234">
        <v>2977.11</v>
      </c>
      <c r="N96" s="116">
        <f t="shared" si="1"/>
        <v>1033057.17</v>
      </c>
    </row>
    <row r="97" spans="6:14">
      <c r="F97" s="225" t="s">
        <v>439</v>
      </c>
      <c r="G97" s="226">
        <v>10.5</v>
      </c>
      <c r="H97" s="227">
        <v>3573.33</v>
      </c>
      <c r="I97" s="228">
        <f>H97*347</f>
        <v>1239945.51</v>
      </c>
      <c r="K97" s="225" t="s">
        <v>313</v>
      </c>
      <c r="L97" s="115">
        <v>9.5</v>
      </c>
      <c r="M97" s="234">
        <v>3118.99</v>
      </c>
      <c r="N97" s="116">
        <f t="shared" si="1"/>
        <v>1082289.53</v>
      </c>
    </row>
    <row r="98" spans="6:14" ht="15" thickBot="1">
      <c r="F98" s="229" t="s">
        <v>440</v>
      </c>
      <c r="G98" s="230">
        <v>11</v>
      </c>
      <c r="H98" s="231">
        <v>3718.22</v>
      </c>
      <c r="I98" s="232">
        <f>H98*347</f>
        <v>1290222.3399999999</v>
      </c>
      <c r="K98" s="225" t="s">
        <v>314</v>
      </c>
      <c r="L98" s="115">
        <v>10</v>
      </c>
      <c r="M98" s="234">
        <v>3260.88</v>
      </c>
      <c r="N98" s="116">
        <f t="shared" si="1"/>
        <v>1131525.3600000001</v>
      </c>
    </row>
    <row r="99" spans="6:14">
      <c r="K99" s="225" t="s">
        <v>315</v>
      </c>
      <c r="L99" s="115">
        <v>10.5</v>
      </c>
      <c r="M99" s="234">
        <v>3402.76</v>
      </c>
      <c r="N99" s="116">
        <f t="shared" si="1"/>
        <v>1180757.72</v>
      </c>
    </row>
    <row r="100" spans="6:14">
      <c r="K100" s="225" t="s">
        <v>316</v>
      </c>
      <c r="L100" s="115">
        <v>11</v>
      </c>
      <c r="M100" s="234">
        <v>3544.64</v>
      </c>
      <c r="N100" s="116">
        <f t="shared" si="1"/>
        <v>1229990.0799999998</v>
      </c>
    </row>
    <row r="101" spans="6:14">
      <c r="K101" s="225" t="s">
        <v>317</v>
      </c>
      <c r="L101" s="115">
        <v>11.5</v>
      </c>
      <c r="M101" s="234">
        <v>3686.52</v>
      </c>
      <c r="N101" s="116">
        <f t="shared" si="1"/>
        <v>1279222.44</v>
      </c>
    </row>
    <row r="102" spans="6:14">
      <c r="K102" s="225" t="s">
        <v>318</v>
      </c>
      <c r="L102" s="115">
        <v>12</v>
      </c>
      <c r="M102" s="234">
        <v>3825.96</v>
      </c>
      <c r="N102" s="116">
        <f t="shared" si="1"/>
        <v>1327608.1200000001</v>
      </c>
    </row>
    <row r="103" spans="6:14">
      <c r="K103" s="225" t="s">
        <v>319</v>
      </c>
      <c r="L103" s="115">
        <v>12.5</v>
      </c>
      <c r="M103" s="234">
        <v>3967.84</v>
      </c>
      <c r="N103" s="116">
        <f t="shared" si="1"/>
        <v>1376840.48</v>
      </c>
    </row>
    <row r="104" spans="6:14">
      <c r="K104" s="225" t="s">
        <v>320</v>
      </c>
      <c r="L104" s="115">
        <v>13</v>
      </c>
      <c r="M104" s="234">
        <v>4109.7299999999996</v>
      </c>
      <c r="N104" s="116">
        <f t="shared" si="1"/>
        <v>1426076.3099999998</v>
      </c>
    </row>
    <row r="105" spans="6:14">
      <c r="K105" s="225" t="s">
        <v>321</v>
      </c>
      <c r="L105" s="115">
        <v>13.5</v>
      </c>
      <c r="M105" s="234">
        <v>4251.6099999999997</v>
      </c>
      <c r="N105" s="116">
        <f t="shared" si="1"/>
        <v>1475308.67</v>
      </c>
    </row>
    <row r="106" spans="6:14">
      <c r="K106" s="225" t="s">
        <v>322</v>
      </c>
      <c r="L106" s="115">
        <v>14</v>
      </c>
      <c r="M106" s="234">
        <v>4393.49</v>
      </c>
      <c r="N106" s="116">
        <f t="shared" si="1"/>
        <v>1524541.03</v>
      </c>
    </row>
    <row r="107" spans="6:14">
      <c r="K107" s="225" t="s">
        <v>323</v>
      </c>
      <c r="L107" s="115">
        <v>14.5</v>
      </c>
      <c r="M107" s="234">
        <v>4535.37</v>
      </c>
      <c r="N107" s="116">
        <f t="shared" si="1"/>
        <v>1573773.39</v>
      </c>
    </row>
    <row r="108" spans="6:14">
      <c r="K108" s="225" t="s">
        <v>324</v>
      </c>
      <c r="L108" s="115">
        <v>15</v>
      </c>
      <c r="M108" s="234">
        <v>4677.25</v>
      </c>
      <c r="N108" s="116">
        <f t="shared" si="1"/>
        <v>1623005.75</v>
      </c>
    </row>
    <row r="109" spans="6:14" ht="15" thickBot="1">
      <c r="K109" s="225" t="s">
        <v>325</v>
      </c>
      <c r="L109" s="115">
        <v>15.5</v>
      </c>
      <c r="M109" s="234">
        <v>4819.1400000000003</v>
      </c>
      <c r="N109" s="116">
        <f t="shared" si="1"/>
        <v>1672241.58</v>
      </c>
    </row>
    <row r="110" spans="6:14">
      <c r="K110" s="248" t="s">
        <v>441</v>
      </c>
      <c r="L110" s="241">
        <v>6</v>
      </c>
      <c r="M110" s="223">
        <v>2485.65</v>
      </c>
      <c r="N110" s="113">
        <f>M110*347</f>
        <v>862520.55</v>
      </c>
    </row>
    <row r="111" spans="6:14">
      <c r="K111" s="249" t="s">
        <v>442</v>
      </c>
      <c r="L111" s="242">
        <v>6.5</v>
      </c>
      <c r="M111" s="227">
        <v>2628.13</v>
      </c>
      <c r="N111" s="116">
        <f>M111*347</f>
        <v>911961.11</v>
      </c>
    </row>
    <row r="112" spans="6:14">
      <c r="K112" s="249" t="s">
        <v>443</v>
      </c>
      <c r="L112" s="242">
        <v>7</v>
      </c>
      <c r="M112" s="227">
        <v>2773.03</v>
      </c>
      <c r="N112" s="116">
        <f t="shared" ref="N112:N129" si="2">M112*347</f>
        <v>962241.41</v>
      </c>
    </row>
    <row r="113" spans="11:14">
      <c r="K113" s="249" t="s">
        <v>444</v>
      </c>
      <c r="L113" s="242">
        <v>7.5</v>
      </c>
      <c r="M113" s="227">
        <v>2915.52</v>
      </c>
      <c r="N113" s="116">
        <f t="shared" si="2"/>
        <v>1011685.44</v>
      </c>
    </row>
    <row r="114" spans="11:14">
      <c r="K114" s="249" t="s">
        <v>445</v>
      </c>
      <c r="L114" s="242">
        <v>8</v>
      </c>
      <c r="M114" s="227">
        <v>3058</v>
      </c>
      <c r="N114" s="116">
        <f t="shared" si="2"/>
        <v>1061126</v>
      </c>
    </row>
    <row r="115" spans="11:14">
      <c r="K115" s="249" t="s">
        <v>446</v>
      </c>
      <c r="L115" s="242">
        <v>8.5</v>
      </c>
      <c r="M115" s="227">
        <v>3200.49</v>
      </c>
      <c r="N115" s="116">
        <f t="shared" si="2"/>
        <v>1110570.03</v>
      </c>
    </row>
    <row r="116" spans="11:14">
      <c r="K116" s="249" t="s">
        <v>447</v>
      </c>
      <c r="L116" s="242">
        <v>9</v>
      </c>
      <c r="M116" s="227">
        <v>3345.38</v>
      </c>
      <c r="N116" s="116">
        <f t="shared" si="2"/>
        <v>1160846.8600000001</v>
      </c>
    </row>
    <row r="117" spans="11:14">
      <c r="K117" s="249" t="s">
        <v>448</v>
      </c>
      <c r="L117" s="242">
        <v>9.5</v>
      </c>
      <c r="M117" s="227">
        <v>3487.87</v>
      </c>
      <c r="N117" s="116">
        <f t="shared" si="2"/>
        <v>1210290.8899999999</v>
      </c>
    </row>
    <row r="118" spans="11:14">
      <c r="K118" s="249" t="s">
        <v>449</v>
      </c>
      <c r="L118" s="242">
        <v>10</v>
      </c>
      <c r="M118" s="227">
        <v>3630.35</v>
      </c>
      <c r="N118" s="116">
        <f t="shared" si="2"/>
        <v>1259731.45</v>
      </c>
    </row>
    <row r="119" spans="11:14">
      <c r="K119" s="249" t="s">
        <v>450</v>
      </c>
      <c r="L119" s="242">
        <v>10.5</v>
      </c>
      <c r="M119" s="227">
        <v>3772.84</v>
      </c>
      <c r="N119" s="116">
        <f t="shared" si="2"/>
        <v>1309175.48</v>
      </c>
    </row>
    <row r="120" spans="11:14">
      <c r="K120" s="249" t="s">
        <v>451</v>
      </c>
      <c r="L120" s="242">
        <v>11</v>
      </c>
      <c r="M120" s="227">
        <v>3917.74</v>
      </c>
      <c r="N120" s="116">
        <f t="shared" si="2"/>
        <v>1359455.78</v>
      </c>
    </row>
    <row r="121" spans="11:14">
      <c r="K121" s="249" t="s">
        <v>452</v>
      </c>
      <c r="L121" s="242">
        <v>11.5</v>
      </c>
      <c r="M121" s="227">
        <v>4060.22</v>
      </c>
      <c r="N121" s="116">
        <f t="shared" si="2"/>
        <v>1408896.3399999999</v>
      </c>
    </row>
    <row r="122" spans="11:14">
      <c r="K122" s="249" t="s">
        <v>453</v>
      </c>
      <c r="L122" s="242">
        <v>12</v>
      </c>
      <c r="M122" s="227">
        <v>4202.7</v>
      </c>
      <c r="N122" s="116">
        <f t="shared" si="2"/>
        <v>1458336.9</v>
      </c>
    </row>
    <row r="123" spans="11:14">
      <c r="K123" s="249" t="s">
        <v>454</v>
      </c>
      <c r="L123" s="242">
        <v>12.5</v>
      </c>
      <c r="M123" s="227">
        <v>4345.1899999999996</v>
      </c>
      <c r="N123" s="116">
        <f t="shared" si="2"/>
        <v>1507780.93</v>
      </c>
    </row>
    <row r="124" spans="11:14">
      <c r="K124" s="249" t="s">
        <v>455</v>
      </c>
      <c r="L124" s="242">
        <v>13</v>
      </c>
      <c r="M124" s="227">
        <v>4490.09</v>
      </c>
      <c r="N124" s="116">
        <f t="shared" si="2"/>
        <v>1558061.23</v>
      </c>
    </row>
    <row r="125" spans="11:14">
      <c r="K125" s="249" t="s">
        <v>456</v>
      </c>
      <c r="L125" s="242">
        <v>13.5</v>
      </c>
      <c r="M125" s="227">
        <v>4632.57</v>
      </c>
      <c r="N125" s="116">
        <f t="shared" si="2"/>
        <v>1607501.7899999998</v>
      </c>
    </row>
    <row r="126" spans="11:14">
      <c r="K126" s="249" t="s">
        <v>457</v>
      </c>
      <c r="L126" s="242">
        <v>14</v>
      </c>
      <c r="M126" s="227">
        <v>4775.05</v>
      </c>
      <c r="N126" s="116">
        <f t="shared" si="2"/>
        <v>1656942.35</v>
      </c>
    </row>
    <row r="127" spans="11:14">
      <c r="K127" s="249" t="s">
        <v>458</v>
      </c>
      <c r="L127" s="242">
        <v>14.5</v>
      </c>
      <c r="M127" s="227">
        <v>4917.54</v>
      </c>
      <c r="N127" s="116">
        <f t="shared" si="2"/>
        <v>1706386.38</v>
      </c>
    </row>
    <row r="128" spans="11:14">
      <c r="K128" s="249" t="s">
        <v>459</v>
      </c>
      <c r="L128" s="242">
        <v>15</v>
      </c>
      <c r="M128" s="227">
        <v>5062.4399999999996</v>
      </c>
      <c r="N128" s="116">
        <f t="shared" si="2"/>
        <v>1756666.68</v>
      </c>
    </row>
    <row r="129" spans="11:14" ht="15" thickBot="1">
      <c r="K129" s="250" t="s">
        <v>460</v>
      </c>
      <c r="L129" s="243">
        <v>15.5</v>
      </c>
      <c r="M129" s="231">
        <v>5204.92</v>
      </c>
      <c r="N129" s="120">
        <f t="shared" si="2"/>
        <v>1806107.24</v>
      </c>
    </row>
  </sheetData>
  <mergeCells count="35">
    <mergeCell ref="P41:R41"/>
    <mergeCell ref="V5:W7"/>
    <mergeCell ref="P6:R6"/>
    <mergeCell ref="P7:R7"/>
    <mergeCell ref="A1:H1"/>
    <mergeCell ref="A5:D5"/>
    <mergeCell ref="F5:I5"/>
    <mergeCell ref="K5:N5"/>
    <mergeCell ref="P5:T5"/>
    <mergeCell ref="P22:R22"/>
    <mergeCell ref="P8:R8"/>
    <mergeCell ref="P9:R9"/>
    <mergeCell ref="P10:R10"/>
    <mergeCell ref="P11:R11"/>
    <mergeCell ref="P12:R12"/>
    <mergeCell ref="P15:R15"/>
    <mergeCell ref="P16:R16"/>
    <mergeCell ref="P17:R17"/>
    <mergeCell ref="P18:R18"/>
    <mergeCell ref="P19:R19"/>
    <mergeCell ref="P21:R21"/>
    <mergeCell ref="P40:R40"/>
    <mergeCell ref="P23:R23"/>
    <mergeCell ref="P24:R24"/>
    <mergeCell ref="P25:R25"/>
    <mergeCell ref="P26:R26"/>
    <mergeCell ref="P27:R27"/>
    <mergeCell ref="P33:T34"/>
    <mergeCell ref="P35:R35"/>
    <mergeCell ref="P36:R36"/>
    <mergeCell ref="P37:R37"/>
    <mergeCell ref="P38:R38"/>
    <mergeCell ref="P39:R39"/>
    <mergeCell ref="P29:R29"/>
    <mergeCell ref="P30:R30"/>
  </mergeCells>
  <printOptions horizontalCentered="1" verticalCentered="1"/>
  <pageMargins left="0" right="0" top="0" bottom="0" header="0" footer="0"/>
  <pageSetup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zoomScale="110" zoomScaleNormal="110" workbookViewId="0">
      <selection activeCell="A2" sqref="A2:A3"/>
    </sheetView>
  </sheetViews>
  <sheetFormatPr defaultColWidth="9.1796875" defaultRowHeight="14.5"/>
  <cols>
    <col min="1" max="1" width="17.453125" style="3" customWidth="1"/>
    <col min="2" max="2" width="20.54296875" style="3" customWidth="1"/>
    <col min="3" max="3" width="12.54296875" style="3" customWidth="1"/>
    <col min="4" max="4" width="17.1796875" style="3" customWidth="1"/>
    <col min="5" max="7" width="14.1796875" style="3" customWidth="1"/>
    <col min="8" max="16384" width="9.1796875" style="3"/>
  </cols>
  <sheetData>
    <row r="1" spans="1:7" s="316" customFormat="1" ht="15.5">
      <c r="A1" s="31" t="s">
        <v>43</v>
      </c>
      <c r="B1" s="33"/>
    </row>
    <row r="2" spans="1:7" s="316" customFormat="1" ht="15.5">
      <c r="A2" s="12" t="s">
        <v>44</v>
      </c>
      <c r="B2" s="317"/>
      <c r="E2" s="318"/>
      <c r="F2" s="318"/>
      <c r="G2" s="318"/>
    </row>
    <row r="3" spans="1:7" s="316" customFormat="1" ht="15.5">
      <c r="A3" s="12" t="s">
        <v>396</v>
      </c>
      <c r="B3" s="317"/>
      <c r="E3" s="318"/>
      <c r="F3" s="318"/>
      <c r="G3" s="318"/>
    </row>
    <row r="4" spans="1:7" ht="14.15" customHeight="1">
      <c r="A4" s="13"/>
      <c r="E4" s="98"/>
      <c r="F4" s="98"/>
      <c r="G4" s="4"/>
    </row>
    <row r="5" spans="1:7" ht="41.25" customHeight="1">
      <c r="A5" s="62" t="s">
        <v>6</v>
      </c>
      <c r="B5" s="62" t="s">
        <v>45</v>
      </c>
      <c r="C5" s="62" t="s">
        <v>5</v>
      </c>
      <c r="D5" s="63" t="s">
        <v>7</v>
      </c>
      <c r="E5" s="104" t="s">
        <v>334</v>
      </c>
      <c r="F5" s="104" t="s">
        <v>335</v>
      </c>
      <c r="G5" s="97"/>
    </row>
    <row r="6" spans="1:7">
      <c r="A6" s="319">
        <v>3798</v>
      </c>
      <c r="B6" s="320" t="s">
        <v>46</v>
      </c>
      <c r="C6" s="320" t="s">
        <v>2</v>
      </c>
      <c r="D6" s="321" t="s">
        <v>47</v>
      </c>
      <c r="E6" s="322">
        <v>9.09</v>
      </c>
      <c r="F6" s="323">
        <f>E6*4</f>
        <v>36.36</v>
      </c>
      <c r="G6" s="29"/>
    </row>
    <row r="7" spans="1:7">
      <c r="A7" s="319">
        <v>3798</v>
      </c>
      <c r="B7" s="320" t="s">
        <v>46</v>
      </c>
      <c r="C7" s="320" t="s">
        <v>3</v>
      </c>
      <c r="D7" s="321" t="s">
        <v>47</v>
      </c>
      <c r="E7" s="322">
        <v>10.23</v>
      </c>
      <c r="F7" s="323">
        <f t="shared" ref="F7:F16" si="0">E7*4</f>
        <v>40.92</v>
      </c>
      <c r="G7" s="29"/>
    </row>
    <row r="8" spans="1:7">
      <c r="A8" s="319">
        <v>3798</v>
      </c>
      <c r="B8" s="320" t="s">
        <v>46</v>
      </c>
      <c r="C8" s="320" t="s">
        <v>4</v>
      </c>
      <c r="D8" s="321" t="s">
        <v>47</v>
      </c>
      <c r="E8" s="322">
        <v>11.19</v>
      </c>
      <c r="F8" s="323">
        <f t="shared" si="0"/>
        <v>44.76</v>
      </c>
      <c r="G8" s="29"/>
    </row>
    <row r="9" spans="1:7">
      <c r="A9" s="319">
        <v>3798</v>
      </c>
      <c r="B9" s="320" t="s">
        <v>46</v>
      </c>
      <c r="C9" s="320" t="s">
        <v>48</v>
      </c>
      <c r="D9" s="321" t="s">
        <v>47</v>
      </c>
      <c r="E9" s="322">
        <v>11.72</v>
      </c>
      <c r="F9" s="323">
        <f t="shared" si="0"/>
        <v>46.88</v>
      </c>
      <c r="G9" s="29"/>
    </row>
    <row r="10" spans="1:7">
      <c r="A10" s="319">
        <v>3798</v>
      </c>
      <c r="B10" s="320" t="s">
        <v>46</v>
      </c>
      <c r="C10" s="320" t="s">
        <v>49</v>
      </c>
      <c r="D10" s="321" t="s">
        <v>47</v>
      </c>
      <c r="E10" s="322">
        <v>12.8</v>
      </c>
      <c r="F10" s="323">
        <f t="shared" si="0"/>
        <v>51.2</v>
      </c>
      <c r="G10" s="29"/>
    </row>
    <row r="11" spans="1:7">
      <c r="A11" s="319">
        <v>3798</v>
      </c>
      <c r="B11" s="320" t="s">
        <v>46</v>
      </c>
      <c r="C11" s="320" t="s">
        <v>50</v>
      </c>
      <c r="D11" s="321" t="s">
        <v>47</v>
      </c>
      <c r="E11" s="322">
        <v>14.02</v>
      </c>
      <c r="F11" s="323">
        <f t="shared" si="0"/>
        <v>56.08</v>
      </c>
      <c r="G11" s="29"/>
    </row>
    <row r="12" spans="1:7">
      <c r="A12" s="319">
        <v>3798</v>
      </c>
      <c r="B12" s="320" t="s">
        <v>46</v>
      </c>
      <c r="C12" s="320" t="s">
        <v>51</v>
      </c>
      <c r="D12" s="321" t="s">
        <v>47</v>
      </c>
      <c r="E12" s="322">
        <v>15.68</v>
      </c>
      <c r="F12" s="323">
        <f t="shared" si="0"/>
        <v>62.72</v>
      </c>
      <c r="G12" s="29"/>
    </row>
    <row r="13" spans="1:7">
      <c r="A13" s="324">
        <v>3798</v>
      </c>
      <c r="B13" s="325" t="s">
        <v>46</v>
      </c>
      <c r="C13" s="325" t="s">
        <v>52</v>
      </c>
      <c r="D13" s="325" t="s">
        <v>47</v>
      </c>
      <c r="E13" s="322">
        <v>16.850000000000001</v>
      </c>
      <c r="F13" s="323">
        <f t="shared" si="0"/>
        <v>67.400000000000006</v>
      </c>
      <c r="G13" s="29"/>
    </row>
    <row r="14" spans="1:7">
      <c r="A14" s="324">
        <v>3798</v>
      </c>
      <c r="B14" s="325" t="s">
        <v>46</v>
      </c>
      <c r="C14" s="325" t="s">
        <v>53</v>
      </c>
      <c r="D14" s="325" t="s">
        <v>47</v>
      </c>
      <c r="E14" s="322">
        <v>20.92</v>
      </c>
      <c r="F14" s="323">
        <f>E14*4</f>
        <v>83.68</v>
      </c>
    </row>
    <row r="15" spans="1:7">
      <c r="A15" s="326">
        <v>3798</v>
      </c>
      <c r="B15" s="327" t="s">
        <v>46</v>
      </c>
      <c r="C15" s="327" t="s">
        <v>54</v>
      </c>
      <c r="D15" s="328" t="s">
        <v>47</v>
      </c>
      <c r="E15" s="329">
        <v>24.76</v>
      </c>
      <c r="F15" s="330">
        <f t="shared" si="0"/>
        <v>99.04</v>
      </c>
      <c r="G15" s="29"/>
    </row>
    <row r="16" spans="1:7">
      <c r="A16" s="319">
        <v>3798</v>
      </c>
      <c r="B16" s="320" t="s">
        <v>46</v>
      </c>
      <c r="C16" s="320" t="s">
        <v>55</v>
      </c>
      <c r="D16" s="321" t="s">
        <v>47</v>
      </c>
      <c r="E16" s="322">
        <v>25.88</v>
      </c>
      <c r="F16" s="323">
        <f t="shared" si="0"/>
        <v>103.52</v>
      </c>
      <c r="G16" s="29"/>
    </row>
  </sheetData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zoomScale="120" zoomScaleNormal="120" workbookViewId="0">
      <selection activeCell="A3" sqref="A3:B4"/>
    </sheetView>
  </sheetViews>
  <sheetFormatPr defaultColWidth="9.1796875" defaultRowHeight="14.5"/>
  <cols>
    <col min="1" max="1" width="21" style="3" customWidth="1"/>
    <col min="2" max="2" width="45.81640625" style="3" customWidth="1"/>
    <col min="3" max="3" width="19.453125" style="3" customWidth="1"/>
    <col min="4" max="4" width="17.453125" style="3" customWidth="1"/>
    <col min="5" max="16384" width="9.1796875" style="3"/>
  </cols>
  <sheetData>
    <row r="1" spans="1:4" ht="15.5">
      <c r="A1" s="31" t="s">
        <v>346</v>
      </c>
      <c r="B1" s="68"/>
    </row>
    <row r="2" spans="1:4" ht="14.15" customHeight="1">
      <c r="A2" s="2"/>
      <c r="B2" s="68"/>
      <c r="C2" s="103"/>
      <c r="D2" s="103"/>
    </row>
    <row r="3" spans="1:4" ht="16.5" customHeight="1">
      <c r="A3" s="208" t="s">
        <v>56</v>
      </c>
      <c r="B3" s="208"/>
      <c r="C3" s="103"/>
      <c r="D3" s="103"/>
    </row>
    <row r="4" spans="1:4" ht="16.5" customHeight="1">
      <c r="A4" s="70" t="s">
        <v>389</v>
      </c>
      <c r="B4" s="71"/>
      <c r="C4" s="103"/>
      <c r="D4" s="103"/>
    </row>
    <row r="5" spans="1:4">
      <c r="A5" s="71"/>
      <c r="B5" s="71"/>
      <c r="C5" s="71"/>
      <c r="D5" s="71"/>
    </row>
    <row r="6" spans="1:4" ht="29.15" customHeight="1">
      <c r="A6" s="25" t="s">
        <v>57</v>
      </c>
      <c r="B6" s="25" t="s">
        <v>5</v>
      </c>
      <c r="C6" s="25" t="s">
        <v>1</v>
      </c>
      <c r="D6" s="100" t="s">
        <v>0</v>
      </c>
    </row>
    <row r="7" spans="1:4">
      <c r="A7" s="78">
        <v>3163</v>
      </c>
      <c r="B7" s="78" t="s">
        <v>2</v>
      </c>
      <c r="C7" s="9" t="s">
        <v>47</v>
      </c>
      <c r="D7" s="99">
        <v>15.02</v>
      </c>
    </row>
    <row r="8" spans="1:4">
      <c r="A8" s="78">
        <v>3163</v>
      </c>
      <c r="B8" s="78" t="s">
        <v>53</v>
      </c>
      <c r="C8" s="9" t="s">
        <v>47</v>
      </c>
      <c r="D8" s="99">
        <v>11.32</v>
      </c>
    </row>
    <row r="9" spans="1:4">
      <c r="A9" s="78">
        <v>3163</v>
      </c>
      <c r="B9" s="78" t="s">
        <v>3</v>
      </c>
      <c r="C9" s="9" t="s">
        <v>47</v>
      </c>
      <c r="D9" s="99">
        <v>8.6199999999999992</v>
      </c>
    </row>
    <row r="10" spans="1:4">
      <c r="A10" s="78">
        <v>3163</v>
      </c>
      <c r="B10" s="78" t="s">
        <v>4</v>
      </c>
      <c r="C10" s="9" t="s">
        <v>47</v>
      </c>
      <c r="D10" s="99">
        <v>6.16</v>
      </c>
    </row>
    <row r="11" spans="1:4">
      <c r="A11" s="78">
        <v>3163</v>
      </c>
      <c r="B11" s="78" t="s">
        <v>48</v>
      </c>
      <c r="C11" s="9" t="s">
        <v>47</v>
      </c>
      <c r="D11" s="99">
        <v>5.28</v>
      </c>
    </row>
    <row r="12" spans="1:4" ht="15.5">
      <c r="A12" s="95">
        <v>3163</v>
      </c>
      <c r="B12" s="141" t="s">
        <v>360</v>
      </c>
      <c r="C12" s="96" t="s">
        <v>47</v>
      </c>
      <c r="D12" s="99">
        <v>7.01</v>
      </c>
    </row>
    <row r="14" spans="1:4" ht="28" customHeight="1">
      <c r="A14" s="208" t="s">
        <v>58</v>
      </c>
      <c r="B14" s="184"/>
      <c r="C14" s="184"/>
    </row>
    <row r="15" spans="1:4">
      <c r="A15" s="70" t="s">
        <v>389</v>
      </c>
      <c r="B15" s="72"/>
      <c r="C15" s="72"/>
      <c r="D15" s="28"/>
    </row>
    <row r="16" spans="1:4" ht="16.5" customHeight="1">
      <c r="A16" s="72"/>
      <c r="B16" s="72"/>
      <c r="C16" s="72"/>
      <c r="D16" s="28"/>
    </row>
    <row r="17" spans="1:4" ht="34" customHeight="1">
      <c r="A17" s="14" t="s">
        <v>6</v>
      </c>
      <c r="B17" s="14" t="s">
        <v>45</v>
      </c>
      <c r="C17" s="14" t="s">
        <v>7</v>
      </c>
      <c r="D17" s="167" t="s">
        <v>0</v>
      </c>
    </row>
    <row r="18" spans="1:4">
      <c r="A18" s="16">
        <v>3168</v>
      </c>
      <c r="B18" s="8" t="s">
        <v>107</v>
      </c>
      <c r="C18" s="9" t="s">
        <v>47</v>
      </c>
      <c r="D18" s="183">
        <v>16.37</v>
      </c>
    </row>
    <row r="19" spans="1:4">
      <c r="A19" s="59">
        <v>3168</v>
      </c>
      <c r="B19" s="8" t="s">
        <v>108</v>
      </c>
      <c r="C19" s="9" t="s">
        <v>47</v>
      </c>
      <c r="D19" s="183">
        <v>12.09</v>
      </c>
    </row>
    <row r="20" spans="1:4">
      <c r="A20" s="16">
        <v>3181</v>
      </c>
      <c r="B20" s="8" t="s">
        <v>59</v>
      </c>
      <c r="C20" s="9" t="s">
        <v>47</v>
      </c>
      <c r="D20" s="183">
        <v>5.88</v>
      </c>
    </row>
    <row r="21" spans="1:4">
      <c r="A21" s="16">
        <v>3181</v>
      </c>
      <c r="B21" s="8" t="s">
        <v>60</v>
      </c>
      <c r="C21" s="9" t="s">
        <v>47</v>
      </c>
      <c r="D21" s="183">
        <v>7.74</v>
      </c>
    </row>
    <row r="22" spans="1:4">
      <c r="A22" s="16">
        <v>3181</v>
      </c>
      <c r="B22" s="8" t="s">
        <v>61</v>
      </c>
      <c r="C22" s="9" t="s">
        <v>47</v>
      </c>
      <c r="D22" s="99">
        <v>12.26</v>
      </c>
    </row>
    <row r="23" spans="1:4">
      <c r="A23" s="16">
        <v>3181</v>
      </c>
      <c r="B23" s="8" t="s">
        <v>62</v>
      </c>
      <c r="C23" s="9" t="s">
        <v>47</v>
      </c>
      <c r="D23" s="99">
        <v>8.01</v>
      </c>
    </row>
    <row r="24" spans="1:4">
      <c r="A24" s="16">
        <v>3196</v>
      </c>
      <c r="B24" s="8" t="s">
        <v>63</v>
      </c>
      <c r="C24" s="9" t="s">
        <v>109</v>
      </c>
      <c r="D24" s="99">
        <v>9.0299999999999994</v>
      </c>
    </row>
    <row r="25" spans="1:4">
      <c r="A25" s="16">
        <v>3196</v>
      </c>
      <c r="B25" s="8" t="s">
        <v>63</v>
      </c>
      <c r="C25" s="9" t="s">
        <v>110</v>
      </c>
      <c r="D25" s="99">
        <f>D24*2</f>
        <v>18.059999999999999</v>
      </c>
    </row>
    <row r="26" spans="1:4">
      <c r="A26" s="16">
        <v>3196</v>
      </c>
      <c r="B26" s="8" t="s">
        <v>63</v>
      </c>
      <c r="C26" s="9" t="s">
        <v>337</v>
      </c>
      <c r="D26" s="99">
        <f>D24*3</f>
        <v>27.089999999999996</v>
      </c>
    </row>
    <row r="27" spans="1:4">
      <c r="A27" s="16">
        <v>3196</v>
      </c>
      <c r="B27" s="8" t="s">
        <v>63</v>
      </c>
      <c r="C27" s="9" t="s">
        <v>111</v>
      </c>
      <c r="D27" s="99">
        <f>D24*4</f>
        <v>36.119999999999997</v>
      </c>
    </row>
    <row r="28" spans="1:4">
      <c r="A28" s="36"/>
      <c r="B28" s="23"/>
      <c r="C28" s="34"/>
      <c r="D28" s="35"/>
    </row>
    <row r="30" spans="1:4">
      <c r="A30" s="208" t="s">
        <v>361</v>
      </c>
      <c r="B30" s="184"/>
      <c r="C30" s="184"/>
      <c r="D30" s="184"/>
    </row>
    <row r="31" spans="1:4">
      <c r="A31" s="70" t="s">
        <v>389</v>
      </c>
      <c r="B31" s="72"/>
      <c r="C31" s="72"/>
      <c r="D31" s="28"/>
    </row>
    <row r="32" spans="1:4">
      <c r="A32" s="142"/>
      <c r="B32" s="72"/>
      <c r="C32" s="72"/>
      <c r="D32" s="28"/>
    </row>
    <row r="33" spans="1:6" ht="34" customHeight="1">
      <c r="A33" s="14" t="s">
        <v>6</v>
      </c>
      <c r="B33" s="14" t="s">
        <v>45</v>
      </c>
      <c r="C33" s="14" t="s">
        <v>7</v>
      </c>
      <c r="D33" s="100" t="s">
        <v>0</v>
      </c>
    </row>
    <row r="34" spans="1:6" ht="14.15" customHeight="1">
      <c r="A34" s="16">
        <v>3777</v>
      </c>
      <c r="B34" s="8" t="s">
        <v>387</v>
      </c>
      <c r="C34" s="9" t="s">
        <v>47</v>
      </c>
      <c r="D34" s="166">
        <v>17.82</v>
      </c>
    </row>
    <row r="35" spans="1:6">
      <c r="A35" s="16">
        <v>3777</v>
      </c>
      <c r="B35" s="129" t="s">
        <v>388</v>
      </c>
      <c r="C35" s="9" t="s">
        <v>47</v>
      </c>
      <c r="D35" s="166">
        <v>21.02</v>
      </c>
    </row>
    <row r="38" spans="1:6">
      <c r="A38" s="210" t="s">
        <v>115</v>
      </c>
      <c r="B38" s="210"/>
      <c r="C38" s="210"/>
      <c r="D38" s="210"/>
    </row>
    <row r="39" spans="1:6">
      <c r="A39" s="208" t="s">
        <v>401</v>
      </c>
      <c r="B39" s="209"/>
    </row>
    <row r="41" spans="1:6">
      <c r="A41" s="14" t="s">
        <v>57</v>
      </c>
      <c r="B41" s="73" t="s">
        <v>5</v>
      </c>
      <c r="C41" s="73" t="s">
        <v>1</v>
      </c>
      <c r="D41" s="100" t="s">
        <v>0</v>
      </c>
      <c r="E41" s="172"/>
      <c r="F41" s="172"/>
    </row>
    <row r="42" spans="1:6" ht="14.15" customHeight="1">
      <c r="A42" s="7">
        <v>3664</v>
      </c>
      <c r="B42" s="96" t="s">
        <v>397</v>
      </c>
      <c r="C42" s="9" t="s">
        <v>348</v>
      </c>
      <c r="D42" s="175">
        <v>5.25</v>
      </c>
      <c r="E42" s="67"/>
      <c r="F42" s="66"/>
    </row>
    <row r="43" spans="1:6">
      <c r="A43" s="7">
        <v>3664</v>
      </c>
      <c r="B43" s="96" t="s">
        <v>398</v>
      </c>
      <c r="C43" s="9" t="s">
        <v>348</v>
      </c>
      <c r="D43" s="175">
        <v>7</v>
      </c>
      <c r="E43" s="67"/>
      <c r="F43" s="66"/>
    </row>
    <row r="44" spans="1:6">
      <c r="A44" s="7">
        <v>3664</v>
      </c>
      <c r="B44" s="96" t="s">
        <v>399</v>
      </c>
      <c r="C44" s="9" t="s">
        <v>348</v>
      </c>
      <c r="D44" s="175">
        <v>12.129999999999999</v>
      </c>
      <c r="E44" s="67"/>
      <c r="F44" s="66"/>
    </row>
    <row r="45" spans="1:6">
      <c r="A45" s="7">
        <v>3664</v>
      </c>
      <c r="B45" s="96" t="s">
        <v>400</v>
      </c>
      <c r="C45" s="9" t="s">
        <v>348</v>
      </c>
      <c r="D45" s="175">
        <v>17.260000000000002</v>
      </c>
      <c r="E45" s="67"/>
      <c r="F45" s="67"/>
    </row>
  </sheetData>
  <mergeCells count="5">
    <mergeCell ref="A3:B3"/>
    <mergeCell ref="A39:B39"/>
    <mergeCell ref="A14:C14"/>
    <mergeCell ref="A30:D30"/>
    <mergeCell ref="A38:D38"/>
  </mergeCells>
  <pageMargins left="0.7" right="0.7" top="0.75" bottom="0.75" header="0.3" footer="0.3"/>
  <pageSetup scale="81" orientation="portrait" r:id="rId1"/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0"/>
  <sheetViews>
    <sheetView topLeftCell="A62" zoomScale="110" zoomScaleNormal="110" workbookViewId="0">
      <selection activeCell="A10" sqref="A10:A11"/>
    </sheetView>
  </sheetViews>
  <sheetFormatPr defaultColWidth="9.1796875" defaultRowHeight="14.5"/>
  <cols>
    <col min="1" max="1" width="14.54296875" style="17" customWidth="1"/>
    <col min="2" max="2" width="45.81640625" style="17" customWidth="1"/>
    <col min="3" max="3" width="10.81640625" style="18" customWidth="1"/>
    <col min="4" max="4" width="17.81640625" style="17" customWidth="1"/>
    <col min="5" max="5" width="15.81640625" style="17" bestFit="1" customWidth="1"/>
    <col min="6" max="16384" width="9.1796875" style="17"/>
  </cols>
  <sheetData>
    <row r="1" spans="1:5" ht="15.5">
      <c r="A1" s="31" t="s">
        <v>347</v>
      </c>
    </row>
    <row r="2" spans="1:5" ht="14.15" customHeight="1">
      <c r="C2" s="103"/>
      <c r="D2" s="103"/>
      <c r="E2" s="103"/>
    </row>
    <row r="3" spans="1:5" ht="15" customHeight="1">
      <c r="A3" s="12" t="s">
        <v>64</v>
      </c>
      <c r="B3" s="12"/>
      <c r="C3" s="103"/>
      <c r="D3" s="103"/>
      <c r="E3" s="103"/>
    </row>
    <row r="4" spans="1:5">
      <c r="A4" s="12" t="s">
        <v>396</v>
      </c>
      <c r="B4" s="12"/>
      <c r="C4" s="103"/>
      <c r="D4" s="103"/>
      <c r="E4" s="103"/>
    </row>
    <row r="5" spans="1:5">
      <c r="A5" s="13"/>
      <c r="B5" s="3"/>
      <c r="C5" s="19"/>
      <c r="D5" s="3"/>
      <c r="E5" s="74"/>
    </row>
    <row r="6" spans="1:5" s="36" customFormat="1" ht="32.5" customHeight="1">
      <c r="A6" s="14" t="s">
        <v>6</v>
      </c>
      <c r="B6" s="14" t="s">
        <v>45</v>
      </c>
      <c r="C6" s="45" t="s">
        <v>5</v>
      </c>
      <c r="D6" s="76" t="s">
        <v>7</v>
      </c>
      <c r="E6" s="127" t="s">
        <v>0</v>
      </c>
    </row>
    <row r="7" spans="1:5">
      <c r="A7" s="16">
        <v>3703</v>
      </c>
      <c r="B7" s="8" t="s">
        <v>46</v>
      </c>
      <c r="C7" s="20" t="s">
        <v>4</v>
      </c>
      <c r="D7" s="24" t="s">
        <v>47</v>
      </c>
      <c r="E7" s="99">
        <f>'In Home Supp'!E8</f>
        <v>11.19</v>
      </c>
    </row>
    <row r="8" spans="1:5">
      <c r="A8" s="16">
        <v>3703</v>
      </c>
      <c r="B8" s="8" t="s">
        <v>46</v>
      </c>
      <c r="C8" s="20" t="s">
        <v>50</v>
      </c>
      <c r="D8" s="24" t="s">
        <v>47</v>
      </c>
      <c r="E8" s="99">
        <f>'In Home Supp'!E11</f>
        <v>14.02</v>
      </c>
    </row>
    <row r="9" spans="1:5">
      <c r="A9" s="36"/>
      <c r="B9" s="36"/>
      <c r="C9" s="46"/>
      <c r="D9" s="47"/>
      <c r="E9" s="48"/>
    </row>
    <row r="10" spans="1:5">
      <c r="A10" s="49" t="s">
        <v>65</v>
      </c>
      <c r="B10" s="49"/>
      <c r="C10" s="50"/>
      <c r="D10" s="48"/>
      <c r="E10" s="48"/>
    </row>
    <row r="11" spans="1:5">
      <c r="A11" s="49" t="s">
        <v>394</v>
      </c>
      <c r="B11" s="49"/>
      <c r="C11" s="50"/>
      <c r="D11" s="48"/>
      <c r="E11" s="48"/>
    </row>
    <row r="12" spans="1:5">
      <c r="A12" s="51"/>
      <c r="B12" s="52"/>
      <c r="C12" s="50"/>
      <c r="D12" s="48"/>
      <c r="E12" s="48"/>
    </row>
    <row r="13" spans="1:5" s="56" customFormat="1" ht="32.5" customHeight="1">
      <c r="A13" s="25" t="s">
        <v>6</v>
      </c>
      <c r="B13" s="25" t="s">
        <v>45</v>
      </c>
      <c r="C13" s="57" t="s">
        <v>113</v>
      </c>
      <c r="D13" s="77" t="s">
        <v>7</v>
      </c>
      <c r="E13" s="75" t="s">
        <v>0</v>
      </c>
    </row>
    <row r="14" spans="1:5" ht="18.75" customHeight="1">
      <c r="A14" s="16">
        <v>3700</v>
      </c>
      <c r="B14" s="8" t="s">
        <v>66</v>
      </c>
      <c r="C14" s="20"/>
      <c r="D14" s="37" t="s">
        <v>47</v>
      </c>
      <c r="E14" s="99">
        <v>18.7</v>
      </c>
    </row>
    <row r="15" spans="1:5" ht="18.75" customHeight="1">
      <c r="A15" s="16">
        <v>3701</v>
      </c>
      <c r="B15" s="8" t="s">
        <v>67</v>
      </c>
      <c r="C15" s="20"/>
      <c r="D15" s="37" t="s">
        <v>68</v>
      </c>
      <c r="E15" s="99">
        <v>351</v>
      </c>
    </row>
    <row r="16" spans="1:5" ht="18.75" customHeight="1">
      <c r="A16" s="16">
        <v>3702</v>
      </c>
      <c r="B16" s="8" t="s">
        <v>69</v>
      </c>
      <c r="C16" s="20"/>
      <c r="D16" s="37" t="s">
        <v>68</v>
      </c>
      <c r="E16" s="99">
        <v>145.19</v>
      </c>
    </row>
    <row r="17" spans="1:5" ht="18.75" customHeight="1">
      <c r="A17" s="16">
        <v>3702</v>
      </c>
      <c r="B17" s="8" t="s">
        <v>70</v>
      </c>
      <c r="C17" s="20"/>
      <c r="D17" s="37" t="s">
        <v>68</v>
      </c>
      <c r="E17" s="99">
        <v>176.03</v>
      </c>
    </row>
    <row r="18" spans="1:5" ht="18.75" customHeight="1">
      <c r="A18" s="16">
        <v>3702</v>
      </c>
      <c r="B18" s="8" t="s">
        <v>71</v>
      </c>
      <c r="C18" s="38"/>
      <c r="D18" s="39" t="s">
        <v>68</v>
      </c>
      <c r="E18" s="99">
        <v>206.86</v>
      </c>
    </row>
    <row r="19" spans="1:5" ht="18.75" customHeight="1">
      <c r="A19" s="16">
        <v>3703</v>
      </c>
      <c r="B19" s="22" t="s">
        <v>46</v>
      </c>
      <c r="C19" s="214" t="s">
        <v>72</v>
      </c>
      <c r="D19" s="215"/>
      <c r="E19" s="215"/>
    </row>
    <row r="20" spans="1:5" ht="18.75" customHeight="1">
      <c r="A20" s="16">
        <v>3705</v>
      </c>
      <c r="B20" s="8" t="s">
        <v>73</v>
      </c>
      <c r="C20" s="40"/>
      <c r="D20" s="41" t="s">
        <v>68</v>
      </c>
      <c r="E20" s="99">
        <f>E16</f>
        <v>145.19</v>
      </c>
    </row>
    <row r="21" spans="1:5" ht="18.75" customHeight="1">
      <c r="A21" s="16">
        <v>3707</v>
      </c>
      <c r="B21" s="8" t="s">
        <v>104</v>
      </c>
      <c r="C21" s="42"/>
      <c r="D21" s="37" t="s">
        <v>47</v>
      </c>
      <c r="E21" s="99">
        <v>9.75</v>
      </c>
    </row>
    <row r="22" spans="1:5" ht="18.75" customHeight="1">
      <c r="A22" s="16">
        <v>3707</v>
      </c>
      <c r="B22" s="8" t="s">
        <v>74</v>
      </c>
      <c r="C22" s="20"/>
      <c r="D22" s="37" t="s">
        <v>47</v>
      </c>
      <c r="E22" s="99">
        <v>4.88</v>
      </c>
    </row>
    <row r="23" spans="1:5" ht="18.75" customHeight="1">
      <c r="A23" s="16">
        <v>3707</v>
      </c>
      <c r="B23" s="8" t="s">
        <v>75</v>
      </c>
      <c r="C23" s="20"/>
      <c r="D23" s="37" t="s">
        <v>47</v>
      </c>
      <c r="E23" s="99">
        <v>3.25</v>
      </c>
    </row>
    <row r="24" spans="1:5" ht="18.75" customHeight="1">
      <c r="A24" s="59">
        <v>3709</v>
      </c>
      <c r="B24" s="8" t="s">
        <v>76</v>
      </c>
      <c r="C24" s="58"/>
      <c r="D24" s="37" t="s">
        <v>47</v>
      </c>
      <c r="E24" s="99">
        <v>13.25</v>
      </c>
    </row>
    <row r="25" spans="1:5" ht="18.75" customHeight="1">
      <c r="A25" s="59">
        <v>3709</v>
      </c>
      <c r="B25" s="8" t="s">
        <v>77</v>
      </c>
      <c r="C25" s="58"/>
      <c r="D25" s="37" t="s">
        <v>47</v>
      </c>
      <c r="E25" s="99">
        <v>6.63</v>
      </c>
    </row>
    <row r="26" spans="1:5" ht="18.75" customHeight="1">
      <c r="A26" s="59">
        <v>3709</v>
      </c>
      <c r="B26" s="8" t="s">
        <v>78</v>
      </c>
      <c r="C26" s="58"/>
      <c r="D26" s="37" t="s">
        <v>47</v>
      </c>
      <c r="E26" s="99">
        <v>2.65</v>
      </c>
    </row>
    <row r="27" spans="1:5" ht="18.75" customHeight="1">
      <c r="A27" s="16">
        <v>3710</v>
      </c>
      <c r="B27" s="8" t="s">
        <v>79</v>
      </c>
      <c r="C27" s="20"/>
      <c r="D27" s="37" t="s">
        <v>47</v>
      </c>
      <c r="E27" s="99">
        <v>20.92</v>
      </c>
    </row>
    <row r="28" spans="1:5" ht="18.75" customHeight="1">
      <c r="A28" s="16">
        <v>3710</v>
      </c>
      <c r="B28" s="8" t="s">
        <v>80</v>
      </c>
      <c r="C28" s="20"/>
      <c r="D28" s="37" t="s">
        <v>47</v>
      </c>
      <c r="E28" s="99">
        <v>33.14</v>
      </c>
    </row>
    <row r="29" spans="1:5" ht="18.75" customHeight="1">
      <c r="A29" s="16">
        <v>3710</v>
      </c>
      <c r="B29" s="8" t="s">
        <v>81</v>
      </c>
      <c r="C29" s="20"/>
      <c r="D29" s="37" t="s">
        <v>47</v>
      </c>
      <c r="E29" s="99">
        <v>41.95</v>
      </c>
    </row>
    <row r="30" spans="1:5" ht="18.75" customHeight="1">
      <c r="A30" s="16">
        <v>3712</v>
      </c>
      <c r="B30" s="8" t="s">
        <v>82</v>
      </c>
      <c r="C30" s="20"/>
      <c r="D30" s="37" t="s">
        <v>68</v>
      </c>
      <c r="E30" s="99">
        <v>145.19</v>
      </c>
    </row>
    <row r="31" spans="1:5" ht="18.75" customHeight="1">
      <c r="A31" s="16">
        <v>3712</v>
      </c>
      <c r="B31" s="8" t="s">
        <v>83</v>
      </c>
      <c r="C31" s="20"/>
      <c r="D31" s="37" t="s">
        <v>68</v>
      </c>
      <c r="E31" s="99">
        <v>176.03</v>
      </c>
    </row>
    <row r="32" spans="1:5" ht="18.75" customHeight="1">
      <c r="A32" s="16">
        <v>3712</v>
      </c>
      <c r="B32" s="8" t="s">
        <v>84</v>
      </c>
      <c r="C32" s="20"/>
      <c r="D32" s="37" t="s">
        <v>68</v>
      </c>
      <c r="E32" s="99">
        <v>206.86</v>
      </c>
    </row>
    <row r="33" spans="1:5" ht="18.75" customHeight="1">
      <c r="A33" s="59">
        <v>3716</v>
      </c>
      <c r="B33" s="8" t="s">
        <v>85</v>
      </c>
      <c r="C33" s="58"/>
      <c r="D33" s="37" t="s">
        <v>47</v>
      </c>
      <c r="E33" s="99">
        <v>9.75</v>
      </c>
    </row>
    <row r="34" spans="1:5" ht="18.75" customHeight="1">
      <c r="A34" s="59">
        <v>3716</v>
      </c>
      <c r="B34" s="8" t="s">
        <v>86</v>
      </c>
      <c r="C34" s="58"/>
      <c r="D34" s="37" t="s">
        <v>47</v>
      </c>
      <c r="E34" s="99">
        <v>4.88</v>
      </c>
    </row>
    <row r="35" spans="1:5" ht="18.75" customHeight="1">
      <c r="A35" s="59">
        <v>3716</v>
      </c>
      <c r="B35" s="8" t="s">
        <v>87</v>
      </c>
      <c r="C35" s="58"/>
      <c r="D35" s="37" t="s">
        <v>47</v>
      </c>
      <c r="E35" s="99">
        <v>1.95</v>
      </c>
    </row>
    <row r="36" spans="1:5" ht="18.75" customHeight="1">
      <c r="A36" s="59">
        <v>3731</v>
      </c>
      <c r="B36" s="8" t="s">
        <v>88</v>
      </c>
      <c r="C36" s="58"/>
      <c r="D36" s="37" t="s">
        <v>47</v>
      </c>
      <c r="E36" s="99">
        <v>9.75</v>
      </c>
    </row>
    <row r="37" spans="1:5" ht="18.75" customHeight="1">
      <c r="A37" s="59">
        <v>3731</v>
      </c>
      <c r="B37" s="8" t="s">
        <v>89</v>
      </c>
      <c r="C37" s="58"/>
      <c r="D37" s="37" t="s">
        <v>47</v>
      </c>
      <c r="E37" s="99">
        <v>4.88</v>
      </c>
    </row>
    <row r="38" spans="1:5" ht="18.75" customHeight="1">
      <c r="A38" s="59">
        <v>3731</v>
      </c>
      <c r="B38" s="8" t="s">
        <v>90</v>
      </c>
      <c r="C38" s="58"/>
      <c r="D38" s="37" t="s">
        <v>47</v>
      </c>
      <c r="E38" s="99">
        <v>3.25</v>
      </c>
    </row>
    <row r="39" spans="1:5" ht="18.75" customHeight="1">
      <c r="A39" s="59">
        <v>3735</v>
      </c>
      <c r="B39" s="8" t="s">
        <v>73</v>
      </c>
      <c r="C39" s="58"/>
      <c r="D39" s="37" t="s">
        <v>47</v>
      </c>
      <c r="E39" s="99">
        <v>9.75</v>
      </c>
    </row>
    <row r="40" spans="1:5" ht="18.75" customHeight="1">
      <c r="A40" s="331">
        <v>3759</v>
      </c>
      <c r="B40" s="332" t="s">
        <v>391</v>
      </c>
      <c r="C40" s="333" t="s">
        <v>370</v>
      </c>
      <c r="D40" s="334"/>
      <c r="E40" s="335"/>
    </row>
    <row r="41" spans="1:5" ht="18.75" customHeight="1">
      <c r="A41" s="211" t="s">
        <v>91</v>
      </c>
      <c r="B41" s="8" t="s">
        <v>92</v>
      </c>
      <c r="C41" s="20">
        <v>0.5</v>
      </c>
      <c r="D41" s="37" t="s">
        <v>93</v>
      </c>
      <c r="E41" s="99">
        <v>5827.56</v>
      </c>
    </row>
    <row r="42" spans="1:5" ht="18.75" customHeight="1">
      <c r="A42" s="212"/>
      <c r="B42" s="8" t="s">
        <v>92</v>
      </c>
      <c r="C42" s="20">
        <v>1</v>
      </c>
      <c r="D42" s="37" t="s">
        <v>93</v>
      </c>
      <c r="E42" s="99">
        <v>11655.12</v>
      </c>
    </row>
    <row r="43" spans="1:5" ht="18.75" customHeight="1">
      <c r="A43" s="212"/>
      <c r="B43" s="8" t="s">
        <v>92</v>
      </c>
      <c r="C43" s="20">
        <v>1.5</v>
      </c>
      <c r="D43" s="37" t="s">
        <v>93</v>
      </c>
      <c r="E43" s="99">
        <v>17482.68</v>
      </c>
    </row>
    <row r="44" spans="1:5" ht="18.75" customHeight="1">
      <c r="A44" s="212"/>
      <c r="B44" s="8" t="s">
        <v>92</v>
      </c>
      <c r="C44" s="20">
        <v>2</v>
      </c>
      <c r="D44" s="37" t="s">
        <v>93</v>
      </c>
      <c r="E44" s="99">
        <v>23310.25</v>
      </c>
    </row>
    <row r="45" spans="1:5" ht="18.75" customHeight="1">
      <c r="A45" s="212"/>
      <c r="B45" s="8" t="s">
        <v>92</v>
      </c>
      <c r="C45" s="20">
        <v>2.5</v>
      </c>
      <c r="D45" s="37" t="s">
        <v>93</v>
      </c>
      <c r="E45" s="99">
        <v>27676.7</v>
      </c>
    </row>
    <row r="46" spans="1:5" ht="18.75" customHeight="1">
      <c r="A46" s="212"/>
      <c r="B46" s="8" t="s">
        <v>92</v>
      </c>
      <c r="C46" s="20">
        <v>3</v>
      </c>
      <c r="D46" s="37" t="s">
        <v>93</v>
      </c>
      <c r="E46" s="99">
        <v>32540.52</v>
      </c>
    </row>
    <row r="47" spans="1:5" ht="18.75" customHeight="1">
      <c r="A47" s="212"/>
      <c r="B47" s="8" t="s">
        <v>92</v>
      </c>
      <c r="C47" s="20">
        <v>3.5</v>
      </c>
      <c r="D47" s="37" t="s">
        <v>93</v>
      </c>
      <c r="E47" s="99">
        <v>37348.43</v>
      </c>
    </row>
    <row r="48" spans="1:5" ht="18.75" customHeight="1">
      <c r="A48" s="212"/>
      <c r="B48" s="8" t="s">
        <v>92</v>
      </c>
      <c r="C48" s="20">
        <v>4</v>
      </c>
      <c r="D48" s="37" t="s">
        <v>93</v>
      </c>
      <c r="E48" s="99">
        <v>42098.18</v>
      </c>
    </row>
    <row r="49" spans="1:5" ht="18.75" customHeight="1">
      <c r="A49" s="212"/>
      <c r="B49" s="8" t="s">
        <v>92</v>
      </c>
      <c r="C49" s="20">
        <v>4.5</v>
      </c>
      <c r="D49" s="37" t="s">
        <v>93</v>
      </c>
      <c r="E49" s="99">
        <v>46797.24</v>
      </c>
    </row>
    <row r="50" spans="1:5" ht="18.75" customHeight="1">
      <c r="A50" s="212"/>
      <c r="B50" s="8" t="s">
        <v>92</v>
      </c>
      <c r="C50" s="20">
        <v>5</v>
      </c>
      <c r="D50" s="37" t="s">
        <v>93</v>
      </c>
      <c r="E50" s="99">
        <v>51462.55</v>
      </c>
    </row>
    <row r="51" spans="1:5" ht="18.75" customHeight="1">
      <c r="A51" s="212"/>
      <c r="B51" s="8" t="s">
        <v>92</v>
      </c>
      <c r="C51" s="20">
        <v>5.5</v>
      </c>
      <c r="D51" s="37" t="s">
        <v>93</v>
      </c>
      <c r="E51" s="99">
        <v>56101.18</v>
      </c>
    </row>
    <row r="52" spans="1:5" ht="18.75" customHeight="1">
      <c r="A52" s="212"/>
      <c r="B52" s="8" t="s">
        <v>92</v>
      </c>
      <c r="C52" s="20">
        <v>6</v>
      </c>
      <c r="D52" s="37" t="s">
        <v>93</v>
      </c>
      <c r="E52" s="99">
        <v>60854.559999999998</v>
      </c>
    </row>
    <row r="53" spans="1:5" ht="18.75" customHeight="1">
      <c r="A53" s="212"/>
      <c r="B53" s="8" t="s">
        <v>114</v>
      </c>
      <c r="C53" s="20">
        <v>6.5</v>
      </c>
      <c r="D53" s="37" t="s">
        <v>93</v>
      </c>
      <c r="E53" s="99">
        <v>65610.75</v>
      </c>
    </row>
    <row r="54" spans="1:5" ht="18.75" customHeight="1">
      <c r="A54" s="212"/>
      <c r="B54" s="8" t="s">
        <v>92</v>
      </c>
      <c r="C54" s="20">
        <v>7</v>
      </c>
      <c r="D54" s="37" t="s">
        <v>93</v>
      </c>
      <c r="E54" s="99">
        <v>70322.03</v>
      </c>
    </row>
    <row r="55" spans="1:5" ht="18.75" customHeight="1">
      <c r="A55" s="212"/>
      <c r="B55" s="8" t="s">
        <v>92</v>
      </c>
      <c r="C55" s="20">
        <v>7.5</v>
      </c>
      <c r="D55" s="37" t="s">
        <v>93</v>
      </c>
      <c r="E55" s="99">
        <v>75044.460000000006</v>
      </c>
    </row>
    <row r="56" spans="1:5" ht="18.75" customHeight="1">
      <c r="A56" s="212"/>
      <c r="B56" s="8" t="s">
        <v>92</v>
      </c>
      <c r="C56" s="20">
        <v>8</v>
      </c>
      <c r="D56" s="37" t="s">
        <v>93</v>
      </c>
      <c r="E56" s="99">
        <v>79686.55</v>
      </c>
    </row>
    <row r="57" spans="1:5" ht="18.75" customHeight="1">
      <c r="A57" s="212"/>
      <c r="B57" s="8" t="s">
        <v>92</v>
      </c>
      <c r="C57" s="20">
        <v>8.5</v>
      </c>
      <c r="D57" s="37" t="s">
        <v>93</v>
      </c>
      <c r="E57" s="99">
        <v>84218.28</v>
      </c>
    </row>
    <row r="58" spans="1:5" ht="18.75" customHeight="1">
      <c r="A58" s="212"/>
      <c r="B58" s="8" t="s">
        <v>92</v>
      </c>
      <c r="C58" s="20">
        <v>9</v>
      </c>
      <c r="D58" s="37" t="s">
        <v>93</v>
      </c>
      <c r="E58" s="99">
        <v>88710.24</v>
      </c>
    </row>
    <row r="59" spans="1:5" ht="18.75" customHeight="1">
      <c r="A59" s="212"/>
      <c r="B59" s="8" t="s">
        <v>92</v>
      </c>
      <c r="C59" s="20">
        <v>9.5</v>
      </c>
      <c r="D59" s="37" t="s">
        <v>93</v>
      </c>
      <c r="E59" s="99">
        <v>93202.21</v>
      </c>
    </row>
    <row r="60" spans="1:5" ht="18.75" customHeight="1">
      <c r="A60" s="212"/>
      <c r="B60" s="8" t="s">
        <v>92</v>
      </c>
      <c r="C60" s="20">
        <v>10</v>
      </c>
      <c r="D60" s="37" t="s">
        <v>93</v>
      </c>
      <c r="E60" s="99">
        <v>97659</v>
      </c>
    </row>
    <row r="61" spans="1:5" ht="18.75" customHeight="1">
      <c r="A61" s="212"/>
      <c r="B61" s="8" t="s">
        <v>92</v>
      </c>
      <c r="C61" s="20">
        <v>10.5</v>
      </c>
      <c r="D61" s="37" t="s">
        <v>93</v>
      </c>
      <c r="E61" s="99">
        <v>102123.03</v>
      </c>
    </row>
    <row r="62" spans="1:5" ht="18.75" customHeight="1">
      <c r="A62" s="212"/>
      <c r="B62" s="8" t="s">
        <v>92</v>
      </c>
      <c r="C62" s="20">
        <v>11</v>
      </c>
      <c r="D62" s="37" t="s">
        <v>93</v>
      </c>
      <c r="E62" s="99">
        <v>106569.56</v>
      </c>
    </row>
    <row r="63" spans="1:5" ht="18.75" customHeight="1">
      <c r="A63" s="212"/>
      <c r="B63" s="8" t="s">
        <v>92</v>
      </c>
      <c r="C63" s="20">
        <v>11.5</v>
      </c>
      <c r="D63" s="37" t="s">
        <v>93</v>
      </c>
      <c r="E63" s="99">
        <v>111034.12</v>
      </c>
    </row>
    <row r="64" spans="1:5" ht="18.75" customHeight="1">
      <c r="A64" s="213"/>
      <c r="B64" s="8" t="s">
        <v>92</v>
      </c>
      <c r="C64" s="20">
        <v>12</v>
      </c>
      <c r="D64" s="37" t="s">
        <v>93</v>
      </c>
      <c r="E64" s="99">
        <v>115507.3</v>
      </c>
    </row>
    <row r="65" spans="1:5" ht="18.75" customHeight="1">
      <c r="A65" s="16">
        <v>3773</v>
      </c>
      <c r="B65" s="43" t="s">
        <v>94</v>
      </c>
      <c r="C65" s="44"/>
      <c r="D65" s="41" t="s">
        <v>95</v>
      </c>
      <c r="E65" s="99">
        <v>25.39</v>
      </c>
    </row>
    <row r="66" spans="1:5" ht="18.75" customHeight="1">
      <c r="A66" s="16">
        <v>3774</v>
      </c>
      <c r="B66" s="8" t="s">
        <v>96</v>
      </c>
      <c r="C66" s="20"/>
      <c r="D66" s="37" t="s">
        <v>93</v>
      </c>
      <c r="E66" s="99">
        <v>415.3</v>
      </c>
    </row>
    <row r="67" spans="1:5" ht="18.75" customHeight="1">
      <c r="A67" s="336">
        <v>3775</v>
      </c>
      <c r="B67" s="337" t="s">
        <v>390</v>
      </c>
      <c r="C67" s="333" t="s">
        <v>370</v>
      </c>
      <c r="D67" s="334"/>
      <c r="E67" s="335"/>
    </row>
    <row r="68" spans="1:5" ht="19.5" customHeight="1">
      <c r="A68" s="16">
        <v>3781</v>
      </c>
      <c r="B68" s="8" t="s">
        <v>97</v>
      </c>
      <c r="C68" s="53"/>
      <c r="D68" s="37" t="s">
        <v>98</v>
      </c>
      <c r="E68" s="99">
        <v>18.649999999999999</v>
      </c>
    </row>
    <row r="69" spans="1:5" ht="18.75" customHeight="1">
      <c r="A69" s="13"/>
      <c r="B69" s="23"/>
      <c r="C69" s="19"/>
      <c r="D69" s="21"/>
      <c r="E69" s="21"/>
    </row>
    <row r="70" spans="1:5" ht="18.75" customHeight="1">
      <c r="A70" s="13"/>
      <c r="B70" s="3"/>
      <c r="C70" s="19"/>
      <c r="D70" s="21"/>
      <c r="E70" s="21"/>
    </row>
  </sheetData>
  <mergeCells count="4">
    <mergeCell ref="A41:A64"/>
    <mergeCell ref="C19:E19"/>
    <mergeCell ref="C40:E40"/>
    <mergeCell ref="C67:E67"/>
  </mergeCells>
  <pageMargins left="0.7" right="0.7" top="0.75" bottom="0.75" header="0.3" footer="0.3"/>
  <pageSetup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54AB-7DBB-4D48-8883-F3F1817845EA}">
  <dimension ref="A1:E25"/>
  <sheetViews>
    <sheetView topLeftCell="A24" zoomScale="110" zoomScaleNormal="110" workbookViewId="0">
      <selection activeCell="G17" sqref="G17"/>
    </sheetView>
  </sheetViews>
  <sheetFormatPr defaultRowHeight="14.5"/>
  <cols>
    <col min="2" max="2" width="29.81640625" bestFit="1" customWidth="1"/>
    <col min="3" max="3" width="15" bestFit="1" customWidth="1"/>
    <col min="4" max="4" width="12.90625" customWidth="1"/>
  </cols>
  <sheetData>
    <row r="1" spans="1:5" ht="15.5">
      <c r="A1" s="31" t="s">
        <v>379</v>
      </c>
    </row>
    <row r="3" spans="1:5">
      <c r="A3" s="49" t="s">
        <v>65</v>
      </c>
    </row>
    <row r="4" spans="1:5">
      <c r="A4" s="49" t="s">
        <v>394</v>
      </c>
    </row>
    <row r="6" spans="1:5" ht="29">
      <c r="A6" s="25" t="s">
        <v>6</v>
      </c>
      <c r="B6" s="25" t="s">
        <v>45</v>
      </c>
      <c r="C6" s="77" t="s">
        <v>7</v>
      </c>
      <c r="D6" s="75" t="s">
        <v>0</v>
      </c>
    </row>
    <row r="7" spans="1:5">
      <c r="A7" s="16">
        <v>6753</v>
      </c>
      <c r="B7" s="54" t="s">
        <v>99</v>
      </c>
      <c r="C7" s="55" t="s">
        <v>93</v>
      </c>
      <c r="D7" s="99">
        <v>375.74</v>
      </c>
    </row>
    <row r="8" spans="1:5">
      <c r="A8" s="16">
        <v>6753</v>
      </c>
      <c r="B8" s="8" t="s">
        <v>384</v>
      </c>
      <c r="C8" s="37" t="s">
        <v>47</v>
      </c>
      <c r="D8" s="99">
        <v>18.7</v>
      </c>
    </row>
    <row r="11" spans="1:5">
      <c r="A11" s="12" t="s">
        <v>44</v>
      </c>
    </row>
    <row r="12" spans="1:5">
      <c r="A12" s="12" t="s">
        <v>396</v>
      </c>
    </row>
    <row r="13" spans="1:5" ht="29">
      <c r="A13" s="165" t="s">
        <v>6</v>
      </c>
      <c r="B13" s="165" t="s">
        <v>45</v>
      </c>
      <c r="C13" s="84" t="s">
        <v>7</v>
      </c>
      <c r="D13" s="85" t="s">
        <v>383</v>
      </c>
    </row>
    <row r="14" spans="1:5">
      <c r="A14" s="83">
        <v>6703</v>
      </c>
      <c r="B14" s="162" t="s">
        <v>380</v>
      </c>
      <c r="C14" s="163" t="s">
        <v>117</v>
      </c>
      <c r="D14" s="99">
        <f>'In Home Supp'!F11</f>
        <v>56.08</v>
      </c>
      <c r="E14" s="176"/>
    </row>
    <row r="15" spans="1:5">
      <c r="A15" s="51"/>
      <c r="B15" s="36"/>
      <c r="C15" s="164"/>
      <c r="D15" s="35"/>
      <c r="E15" s="12"/>
    </row>
    <row r="16" spans="1:5">
      <c r="A16" s="51"/>
      <c r="B16" s="36"/>
      <c r="C16" s="164"/>
      <c r="D16" s="35"/>
      <c r="E16" s="12"/>
    </row>
    <row r="17" spans="1:5">
      <c r="A17" s="4" t="s">
        <v>58</v>
      </c>
      <c r="B17" s="3"/>
      <c r="C17" s="3"/>
      <c r="D17" s="35"/>
      <c r="E17" s="12"/>
    </row>
    <row r="18" spans="1:5">
      <c r="A18" s="70" t="s">
        <v>389</v>
      </c>
      <c r="B18" s="72"/>
      <c r="C18" s="72"/>
      <c r="D18" s="35"/>
      <c r="E18" s="12"/>
    </row>
    <row r="19" spans="1:5" ht="29">
      <c r="A19" s="165" t="s">
        <v>6</v>
      </c>
      <c r="B19" s="165" t="s">
        <v>45</v>
      </c>
      <c r="C19" s="84" t="s">
        <v>7</v>
      </c>
      <c r="D19" s="85" t="s">
        <v>383</v>
      </c>
      <c r="E19" s="12"/>
    </row>
    <row r="20" spans="1:5">
      <c r="A20" s="16">
        <v>6704</v>
      </c>
      <c r="B20" s="54" t="s">
        <v>381</v>
      </c>
      <c r="C20" s="55" t="s">
        <v>117</v>
      </c>
      <c r="D20" s="106">
        <f>'Emp &amp; Day'!D18*4</f>
        <v>65.48</v>
      </c>
      <c r="E20" s="70"/>
    </row>
    <row r="23" spans="1:5" s="3" customFormat="1">
      <c r="A23" s="3" t="s">
        <v>385</v>
      </c>
    </row>
    <row r="24" spans="1:5" s="3" customFormat="1">
      <c r="A24" s="3" t="s">
        <v>386</v>
      </c>
    </row>
    <row r="25" spans="1:5" s="3" customFormat="1">
      <c r="A25" s="3" t="s">
        <v>382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zoomScale="110" zoomScaleNormal="110" workbookViewId="0">
      <selection activeCell="C12" sqref="C12"/>
    </sheetView>
  </sheetViews>
  <sheetFormatPr defaultColWidth="9.1796875" defaultRowHeight="14.5"/>
  <cols>
    <col min="1" max="1" width="9.1796875" style="3"/>
    <col min="2" max="2" width="47.81640625" style="3" customWidth="1"/>
    <col min="3" max="3" width="16.81640625" style="3" customWidth="1"/>
    <col min="4" max="4" width="15.81640625" style="3" customWidth="1"/>
    <col min="5" max="5" width="13.81640625" style="3" bestFit="1" customWidth="1"/>
    <col min="6" max="16384" width="9.1796875" style="3"/>
  </cols>
  <sheetData>
    <row r="1" spans="1:4" ht="15.5">
      <c r="A1" s="32" t="s">
        <v>18</v>
      </c>
      <c r="B1" s="27"/>
      <c r="C1" s="27"/>
    </row>
    <row r="2" spans="1:4">
      <c r="A2" s="12" t="s">
        <v>22</v>
      </c>
      <c r="B2" s="11"/>
      <c r="C2" s="11"/>
    </row>
    <row r="3" spans="1:4">
      <c r="A3" s="12" t="s">
        <v>21</v>
      </c>
      <c r="B3" s="1"/>
      <c r="C3" s="1"/>
    </row>
    <row r="4" spans="1:4">
      <c r="A4" s="12" t="s">
        <v>395</v>
      </c>
      <c r="B4" s="1"/>
      <c r="C4" s="1"/>
    </row>
    <row r="5" spans="1:4">
      <c r="A5" s="30"/>
      <c r="B5" s="1"/>
      <c r="C5" s="1"/>
    </row>
    <row r="6" spans="1:4" ht="32.5" customHeight="1">
      <c r="A6" s="14" t="s">
        <v>17</v>
      </c>
      <c r="B6" s="69" t="s">
        <v>20</v>
      </c>
      <c r="C6" s="25" t="s">
        <v>7</v>
      </c>
      <c r="D6" s="25" t="s">
        <v>350</v>
      </c>
    </row>
    <row r="7" spans="1:4">
      <c r="A7" s="7">
        <v>3253</v>
      </c>
      <c r="B7" s="26" t="s">
        <v>19</v>
      </c>
      <c r="C7" s="15" t="s">
        <v>362</v>
      </c>
      <c r="D7" s="15">
        <v>25.36</v>
      </c>
    </row>
    <row r="8" spans="1:4">
      <c r="A8" s="7">
        <v>3253</v>
      </c>
      <c r="B8" s="5" t="s">
        <v>42</v>
      </c>
      <c r="C8" s="15" t="s">
        <v>362</v>
      </c>
      <c r="D8" s="174">
        <v>17.61</v>
      </c>
    </row>
    <row r="11" spans="1:4">
      <c r="D11" s="67"/>
    </row>
    <row r="13" spans="1:4">
      <c r="B13" s="3" t="s">
        <v>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zoomScale="110" zoomScaleNormal="110" workbookViewId="0">
      <selection activeCell="C3" sqref="C3"/>
    </sheetView>
  </sheetViews>
  <sheetFormatPr defaultColWidth="9.1796875" defaultRowHeight="14.5"/>
  <cols>
    <col min="1" max="1" width="19.1796875" style="3" customWidth="1"/>
    <col min="2" max="2" width="28.1796875" style="3" customWidth="1"/>
    <col min="3" max="3" width="25.1796875" style="3" customWidth="1"/>
    <col min="4" max="4" width="10.453125" style="3" customWidth="1"/>
    <col min="5" max="16384" width="9.1796875" style="3"/>
  </cols>
  <sheetData>
    <row r="1" spans="1:6" ht="15.5">
      <c r="A1" s="32" t="s">
        <v>31</v>
      </c>
      <c r="B1" s="33"/>
    </row>
    <row r="2" spans="1:6">
      <c r="A2" s="208" t="s">
        <v>32</v>
      </c>
      <c r="B2" s="184"/>
      <c r="C2" s="184"/>
    </row>
    <row r="3" spans="1:6">
      <c r="A3" s="208" t="s">
        <v>402</v>
      </c>
      <c r="B3" s="209"/>
      <c r="C3" s="177"/>
    </row>
    <row r="5" spans="1:6">
      <c r="A5" s="6" t="s">
        <v>6</v>
      </c>
      <c r="B5" s="6" t="s">
        <v>5</v>
      </c>
      <c r="C5" s="6" t="s">
        <v>7</v>
      </c>
      <c r="D5" s="6" t="s">
        <v>0</v>
      </c>
      <c r="E5" s="60"/>
      <c r="F5" s="61"/>
    </row>
    <row r="6" spans="1:6">
      <c r="A6" s="7">
        <v>3274</v>
      </c>
      <c r="B6" s="8" t="s">
        <v>34</v>
      </c>
      <c r="C6" s="9" t="s">
        <v>33</v>
      </c>
      <c r="D6" s="10">
        <v>54.28</v>
      </c>
      <c r="E6" s="60"/>
      <c r="F6" s="61"/>
    </row>
    <row r="7" spans="1:6">
      <c r="A7" s="7">
        <v>3274</v>
      </c>
      <c r="B7" s="8" t="s">
        <v>35</v>
      </c>
      <c r="C7" s="9" t="s">
        <v>33</v>
      </c>
      <c r="D7" s="10">
        <v>76.31</v>
      </c>
      <c r="E7" s="60"/>
      <c r="F7" s="61"/>
    </row>
    <row r="8" spans="1:6">
      <c r="A8" s="7">
        <v>3274</v>
      </c>
      <c r="B8" s="8" t="s">
        <v>36</v>
      </c>
      <c r="C8" s="9" t="s">
        <v>33</v>
      </c>
      <c r="D8" s="10">
        <v>177.49</v>
      </c>
    </row>
  </sheetData>
  <mergeCells count="2">
    <mergeCell ref="A2:C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Summary</vt:lpstr>
      <vt:lpstr>Shared Living</vt:lpstr>
      <vt:lpstr>ALTR</vt:lpstr>
      <vt:lpstr>In Home Supp</vt:lpstr>
      <vt:lpstr>Emp &amp; Day</vt:lpstr>
      <vt:lpstr>Family Supports</vt:lpstr>
      <vt:lpstr>AWC</vt:lpstr>
      <vt:lpstr>ABI Visual</vt:lpstr>
      <vt:lpstr>Corp Rep Payee</vt:lpstr>
      <vt:lpstr>Clinical Team</vt:lpstr>
      <vt:lpstr>Autism</vt:lpstr>
      <vt:lpstr>Assistive Tech</vt:lpstr>
      <vt:lpstr>Remote Supports</vt:lpstr>
      <vt:lpstr>ALTR!Print_Area</vt:lpstr>
      <vt:lpstr>'Shared Living'!Print_Area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Lattimore, Dylan (DDS)</dc:creator>
  <cp:lastModifiedBy>Wall, Jess (DDS)</cp:lastModifiedBy>
  <cp:lastPrinted>2022-02-11T22:37:01Z</cp:lastPrinted>
  <dcterms:created xsi:type="dcterms:W3CDTF">2014-05-09T20:11:48Z</dcterms:created>
  <dcterms:modified xsi:type="dcterms:W3CDTF">2024-10-11T19:36:53Z</dcterms:modified>
</cp:coreProperties>
</file>