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Ruiz, Milly (DWD)</author>
  </authors>
  <commentList>
    <comment ref="E44" authorId="0">
      <text>
        <r>
          <rPr>
            <b/>
            <sz val="9"/>
            <rFont val="Tahoma"/>
            <family val="2"/>
          </rPr>
          <t>Ruiz, Milly (DWD):</t>
        </r>
        <r>
          <rPr>
            <sz val="9"/>
            <rFont val="Tahoma"/>
            <family val="2"/>
          </rPr>
          <t xml:space="preserve">
changed by contracts to J230
S/B J130</t>
        </r>
      </text>
    </comment>
    <comment ref="E45" authorId="0">
      <text>
        <r>
          <rPr>
            <b/>
            <sz val="9"/>
            <rFont val="Tahoma"/>
            <family val="2"/>
          </rPr>
          <t>Ruiz, Milly (DWD):</t>
        </r>
        <r>
          <rPr>
            <sz val="9"/>
            <rFont val="Tahoma"/>
            <family val="2"/>
          </rPr>
          <t xml:space="preserve">
changed by contracts to J230
S/B J130</t>
        </r>
      </text>
    </comment>
    <comment ref="E46" authorId="0">
      <text>
        <r>
          <rPr>
            <b/>
            <sz val="9"/>
            <rFont val="Tahoma"/>
            <family val="2"/>
          </rPr>
          <t>Ruiz, Milly (DWD):</t>
        </r>
        <r>
          <rPr>
            <sz val="9"/>
            <rFont val="Tahoma"/>
            <family val="2"/>
          </rPr>
          <t xml:space="preserve">
changed by contracts to J230
S/B J130</t>
        </r>
      </text>
    </comment>
  </commentList>
</comments>
</file>

<file path=xl/sharedStrings.xml><?xml version="1.0" encoding="utf-8"?>
<sst xmlns="http://schemas.openxmlformats.org/spreadsheetml/2006/main" count="208" uniqueCount="128">
  <si>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</si>
  <si>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</si>
  <si>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</si>
  <si>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</si>
  <si>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</si>
  <si>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</si>
  <si>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</si>
  <si>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</si>
  <si>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</si>
  <si>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</si>
  <si>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</si>
  <si>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</si>
  <si>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</si>
  <si>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</si>
  <si>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</si>
  <si>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</si>
  <si>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</si>
  <si>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</si>
  <si>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</si>
  <si>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CT EOL 17CCPITTWIA</t>
  </si>
  <si>
    <t>TO EXTEND CONTRACT SERVICE DATE TO END 6/30/19</t>
  </si>
  <si>
    <t>TO ADD FY17 YOUTH FUNDS</t>
  </si>
  <si>
    <t>INITIAL AWARD MAY 31, 2016</t>
  </si>
  <si>
    <t xml:space="preserve"> FWIAADT17A  </t>
  </si>
  <si>
    <t>FY17 ADULT</t>
  </si>
  <si>
    <t>FY17 DISLOCATED WORKER</t>
  </si>
  <si>
    <t>FWIADWK17A</t>
  </si>
  <si>
    <t>7003-1630</t>
  </si>
  <si>
    <t>7003-1778</t>
  </si>
  <si>
    <t>BUDGET SHEET #1</t>
  </si>
  <si>
    <t>BUDGET SHEET #1 AUGUST 17, 2016</t>
  </si>
  <si>
    <t>TO ADD FY17 ADULT &amp; DISLOCATED WORKER FUNDS</t>
  </si>
  <si>
    <t>BUDGET SHEET #2</t>
  </si>
  <si>
    <t>CT EOL 17CCPITTWP</t>
  </si>
  <si>
    <t>WP 10%</t>
  </si>
  <si>
    <t>J107</t>
  </si>
  <si>
    <t>7002-6626</t>
  </si>
  <si>
    <t>FES2017</t>
  </si>
  <si>
    <t>BUDGET SHEET #2  SEPTEMBER 1, 2016</t>
  </si>
  <si>
    <t>TO ADD WP 10%  FUNDS</t>
  </si>
  <si>
    <t>BUDGET SHEET #3</t>
  </si>
  <si>
    <t>FWIAYTH17      </t>
  </si>
  <si>
    <t>STATE ONE STOP</t>
  </si>
  <si>
    <t>7003-0803</t>
  </si>
  <si>
    <t>N/A</t>
  </si>
  <si>
    <t>STOSCC2017</t>
  </si>
  <si>
    <t>J184</t>
  </si>
  <si>
    <t>TO ADD SOS FUNDS</t>
  </si>
  <si>
    <t>BUDGET SHEET #3  SEPTEMBER 29, 2016</t>
  </si>
  <si>
    <t>BUDGET SHEET #4</t>
  </si>
  <si>
    <t>BUDGET SHEET #4 OCTOBER 4, 2016</t>
  </si>
  <si>
    <t>TO REVISE AMOUNT OF SOS FUNDS</t>
  </si>
  <si>
    <t>BUDGET SHEET #5</t>
  </si>
  <si>
    <t xml:space="preserve">J105 </t>
  </si>
  <si>
    <t>WP 90% (UI)</t>
  </si>
  <si>
    <t xml:space="preserve">TO ADD UI FUNDS </t>
  </si>
  <si>
    <t>BUDGET SHEET #5 OCTOBER 6, 2016</t>
  </si>
  <si>
    <t>FWIAADT17B </t>
  </si>
  <si>
    <t>FWIADWK17B</t>
  </si>
  <si>
    <t>BUDGET SHEET #6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</si>
  <si>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</si>
  <si>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</si>
  <si>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</si>
  <si>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</si>
  <si>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</si>
  <si>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</si>
  <si>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</si>
  <si>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BUDGET SHEET #8</t>
  </si>
  <si>
    <t>7002-6624</t>
  </si>
  <si>
    <t>JULY 1, 2017-JUNE 30, 2018</t>
  </si>
  <si>
    <t>UI HEARINGS (ENDS 12-31-19)</t>
  </si>
  <si>
    <t>OCT 1, 2016-JUNE 30, 2017</t>
  </si>
  <si>
    <t>JULY 1, 2018-JUNE 30, 2019</t>
  </si>
  <si>
    <t>DVOP</t>
  </si>
  <si>
    <t>FVETS2017</t>
  </si>
  <si>
    <t>J109</t>
  </si>
  <si>
    <t>7002-6628  </t>
  </si>
  <si>
    <t>OCT 1, 2016-DEC. 9, 2016</t>
  </si>
  <si>
    <t>RAPID RESPONSE - STATE STAFF</t>
  </si>
  <si>
    <t xml:space="preserve">FWIADWK17A  </t>
  </si>
  <si>
    <t xml:space="preserve">TO ADD RAPID RESPONSE STATE STAFF FUNDS </t>
  </si>
  <si>
    <t>UI HEARINGS, DVOP</t>
  </si>
  <si>
    <t>BUDGET SHEET #8 JANUARY 24, 2017</t>
  </si>
  <si>
    <t>CT EOL 17CCPITTVETSUI</t>
  </si>
  <si>
    <t>BUDGET SHEET #9</t>
  </si>
  <si>
    <t xml:space="preserve">4400-1979 </t>
  </si>
  <si>
    <t>J127</t>
  </si>
  <si>
    <t>SPSS2017</t>
  </si>
  <si>
    <t>MARCH 16, 2017 - JUNE 30, 2017</t>
  </si>
  <si>
    <t>DTA FUNDING</t>
  </si>
  <si>
    <t>BUDGET SHEET #9 APRIL 25, 2017</t>
  </si>
  <si>
    <t>TO ADD DTA FUNDING</t>
  </si>
  <si>
    <t>CT EOL 17CCPITTSOSWTF</t>
  </si>
  <si>
    <t>BUDGET SHEET #10</t>
  </si>
  <si>
    <t>BUDGET SHEET #10 MAY 15, 2017</t>
  </si>
  <si>
    <t>TO REVISE AMOUNT OF ADULT &amp; D WKR FUNDS</t>
  </si>
  <si>
    <t>BUDGET SHEET #11</t>
  </si>
  <si>
    <t xml:space="preserve">7003-1630 </t>
  </si>
  <si>
    <t xml:space="preserve">FWIAADT16B  </t>
  </si>
  <si>
    <t>MAY 25, 2017-JUNE 30, 2017</t>
  </si>
  <si>
    <t xml:space="preserve">TO ADD FUNDS FOR MA REGIONAL PLANNING SUPPORT </t>
  </si>
  <si>
    <t>MA REGIONAL PLANNING SUPPORT</t>
  </si>
  <si>
    <t>BUDGET SHEET #11 JUNE 1, 2017</t>
  </si>
  <si>
    <t>BUDGET SHEET #12</t>
  </si>
  <si>
    <t>TO MOVE FUNDS TO FY18 LINE</t>
  </si>
  <si>
    <t>BUDGET SHEET #12 JUNE 15, 2017</t>
  </si>
  <si>
    <t>BUDGET SHEET #13</t>
  </si>
  <si>
    <t>BUDGET SHEET #13 JULY 20, 2017</t>
  </si>
  <si>
    <t>TO REVISE ADULT &amp; DISLOCATED WKR CONTRACT</t>
  </si>
  <si>
    <t>BUDGET SHEET #14</t>
  </si>
  <si>
    <t>BUDGET SHEET #14 JULY 21, 2017</t>
  </si>
  <si>
    <t>TO DE-OBLIGATE MA REGIONAL FUNDS</t>
  </si>
  <si>
    <t>JAN 1, 2017-DEC 31, 2017</t>
  </si>
  <si>
    <t>TO ADD REA7 FUNDS</t>
  </si>
  <si>
    <t>CT EOL 17CCPITTNEGREA</t>
  </si>
  <si>
    <t>WP 90% (REA7)</t>
  </si>
  <si>
    <t>FES2018</t>
  </si>
  <si>
    <t>J205</t>
  </si>
  <si>
    <t>17.207</t>
  </si>
  <si>
    <t>BUDGET SHEET #15 FEBRUARY 16, 2018</t>
  </si>
  <si>
    <t>BUDGET SHEET #15c</t>
  </si>
  <si>
    <t>FUI2018</t>
  </si>
  <si>
    <t>J230</t>
  </si>
  <si>
    <t>BUDGET SHEET #16c JULY 30, 2019</t>
  </si>
  <si>
    <t>TO DE-OBLIGATE UNSPENT FUNDS</t>
  </si>
  <si>
    <t>BUDGET SHEET #16c</t>
  </si>
  <si>
    <t>BUDGET SHEET #17c</t>
  </si>
  <si>
    <t>BUDGET SHEET #17c JULY 30,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</si>
</sst>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zoomScalePageLayoutView="0" workbookViewId="0" topLeftCell="A2">
      <selection activeCell="Y2" sqref="Y1:Y16384"/>
    </sheetView>
  </sheetViews>
  <sheetFormatPr defaultColWidth="9.140625" defaultRowHeight="12.75"/>
  <cols>
    <col min="1" max="1" width="45.421875" style="3" customWidth="1"/>
    <col min="2" max="2" width="43.8515625" style="3" customWidth="1"/>
    <col min="3" max="3" width="19.28125" style="2" hidden="1" customWidth="1"/>
    <col min="4" max="4" width="14.140625" style="2" bestFit="1" customWidth="1"/>
    <col min="5" max="5" width="8.421875" style="2" bestFit="1" customWidth="1"/>
    <col min="6" max="6" width="9.140625" style="4" bestFit="1" customWidth="1"/>
    <col min="7" max="7" width="13.28125" style="4" hidden="1" customWidth="1"/>
    <col min="8" max="10" width="12.00390625" style="4" hidden="1" customWidth="1"/>
    <col min="11" max="11" width="11.140625" style="4" hidden="1" customWidth="1"/>
    <col min="12" max="12" width="12.00390625" style="4" hidden="1" customWidth="1"/>
    <col min="13" max="13" width="13.28125" style="4" hidden="1" customWidth="1"/>
    <col min="14" max="16" width="12.00390625" style="4" hidden="1" customWidth="1"/>
    <col min="17" max="18" width="12.28125" style="4" hidden="1" customWidth="1"/>
    <col min="19" max="19" width="12.7109375" style="4" hidden="1" customWidth="1"/>
    <col min="20" max="20" width="12.28125" style="4" hidden="1" customWidth="1"/>
    <col min="21" max="21" width="12.7109375" style="4" hidden="1" customWidth="1"/>
    <col min="22" max="22" width="12.00390625" style="4" hidden="1" customWidth="1"/>
    <col min="23" max="23" width="13.421875" style="4" hidden="1" customWidth="1"/>
    <col min="24" max="24" width="13.421875" style="4" bestFit="1" customWidth="1"/>
    <col min="25" max="25" width="15.7109375" style="3" hidden="1" customWidth="1"/>
    <col min="26" max="26" width="10.8515625" style="3" bestFit="1" customWidth="1"/>
    <col min="27" max="28" width="9.140625" style="3" customWidth="1"/>
    <col min="29" max="29" width="12.8515625" style="3" customWidth="1"/>
    <col min="30" max="16384" width="9.140625" style="3" customWidth="1"/>
  </cols>
  <sheetData>
    <row r="1" spans="1:24" ht="20.25">
      <c r="A1" s="3" t="s">
        <v>12</v>
      </c>
      <c r="B1" s="75" t="s">
        <v>10</v>
      </c>
      <c r="C1" s="76"/>
      <c r="D1" s="76"/>
      <c r="E1" s="76"/>
      <c r="F1" s="76"/>
      <c r="G1" s="7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25" s="10" customFormat="1" ht="45.75" thickBot="1">
      <c r="A5" s="48"/>
      <c r="B5" s="49" t="s">
        <v>2</v>
      </c>
      <c r="C5" s="49" t="s">
        <v>3</v>
      </c>
      <c r="D5" s="49" t="s">
        <v>4</v>
      </c>
      <c r="E5" s="49" t="s">
        <v>5</v>
      </c>
      <c r="F5" s="49" t="s">
        <v>1</v>
      </c>
      <c r="G5" s="49" t="s">
        <v>15</v>
      </c>
      <c r="H5" s="49" t="s">
        <v>29</v>
      </c>
      <c r="I5" s="49" t="s">
        <v>32</v>
      </c>
      <c r="J5" s="49" t="s">
        <v>40</v>
      </c>
      <c r="K5" s="49" t="s">
        <v>49</v>
      </c>
      <c r="L5" s="49" t="s">
        <v>52</v>
      </c>
      <c r="M5" s="49" t="s">
        <v>59</v>
      </c>
      <c r="N5" s="49" t="s">
        <v>63</v>
      </c>
      <c r="O5" s="49" t="s">
        <v>67</v>
      </c>
      <c r="P5" s="49" t="s">
        <v>84</v>
      </c>
      <c r="Q5" s="49" t="s">
        <v>93</v>
      </c>
      <c r="R5" s="49" t="s">
        <v>96</v>
      </c>
      <c r="S5" s="49" t="s">
        <v>103</v>
      </c>
      <c r="T5" s="49" t="s">
        <v>106</v>
      </c>
      <c r="U5" s="49" t="s">
        <v>109</v>
      </c>
      <c r="V5" s="49" t="s">
        <v>120</v>
      </c>
      <c r="W5" s="49" t="s">
        <v>125</v>
      </c>
      <c r="X5" s="49" t="s">
        <v>126</v>
      </c>
      <c r="Y5" s="9" t="s">
        <v>6</v>
      </c>
    </row>
    <row r="6" spans="1:25" s="24" customFormat="1" ht="16.5">
      <c r="A6" s="42" t="s">
        <v>8</v>
      </c>
      <c r="B6" s="43"/>
      <c r="C6" s="44"/>
      <c r="D6" s="44"/>
      <c r="E6" s="45"/>
      <c r="F6" s="46"/>
      <c r="G6" s="46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47"/>
    </row>
    <row r="7" spans="1:25" s="24" customFormat="1" ht="16.5">
      <c r="A7" s="15" t="s">
        <v>19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51"/>
    </row>
    <row r="8" spans="1:25" s="24" customFormat="1" ht="16.5" hidden="1">
      <c r="A8" s="25" t="s">
        <v>16</v>
      </c>
      <c r="B8" s="16" t="s">
        <v>14</v>
      </c>
      <c r="C8" s="26" t="s">
        <v>41</v>
      </c>
      <c r="D8" s="15" t="s">
        <v>11</v>
      </c>
      <c r="E8" s="26">
        <v>6101</v>
      </c>
      <c r="F8" s="16">
        <v>17.259</v>
      </c>
      <c r="G8" s="17">
        <f>286329-2</f>
        <v>286327</v>
      </c>
      <c r="H8" s="17"/>
      <c r="I8" s="17"/>
      <c r="J8" s="17"/>
      <c r="K8" s="17"/>
      <c r="L8" s="17"/>
      <c r="M8" s="17">
        <v>-4949</v>
      </c>
      <c r="N8" s="17"/>
      <c r="O8" s="17"/>
      <c r="P8" s="17"/>
      <c r="Q8" s="17"/>
      <c r="R8" s="17"/>
      <c r="S8" s="17">
        <v>-65725.82</v>
      </c>
      <c r="T8" s="17"/>
      <c r="U8" s="17"/>
      <c r="V8" s="17"/>
      <c r="W8" s="17"/>
      <c r="X8" s="17"/>
      <c r="Y8" s="51">
        <f>SUM(G8:X8)</f>
        <v>215652.18</v>
      </c>
    </row>
    <row r="9" spans="1:25" s="10" customFormat="1" ht="16.5" hidden="1">
      <c r="A9" s="25" t="s">
        <v>16</v>
      </c>
      <c r="B9" s="16" t="s">
        <v>17</v>
      </c>
      <c r="C9" s="26" t="s">
        <v>41</v>
      </c>
      <c r="D9" s="15" t="s">
        <v>11</v>
      </c>
      <c r="E9" s="26">
        <v>6101</v>
      </c>
      <c r="F9" s="16">
        <v>17.259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65725.82</v>
      </c>
      <c r="T9" s="17"/>
      <c r="U9" s="17"/>
      <c r="V9" s="17"/>
      <c r="W9" s="17"/>
      <c r="X9" s="17"/>
      <c r="Y9" s="51">
        <f aca="true" t="shared" si="0" ref="Y9:Y52">SUM(G9:X9)</f>
        <v>65726.82</v>
      </c>
    </row>
    <row r="10" spans="1:25" s="10" customFormat="1" ht="16.5">
      <c r="A10" s="25" t="s">
        <v>16</v>
      </c>
      <c r="B10" s="16" t="s">
        <v>18</v>
      </c>
      <c r="C10" s="26" t="s">
        <v>41</v>
      </c>
      <c r="D10" s="41" t="s">
        <v>11</v>
      </c>
      <c r="E10" s="26">
        <v>6101</v>
      </c>
      <c r="F10" s="16">
        <v>17.259</v>
      </c>
      <c r="G10" s="17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-69161.21</v>
      </c>
      <c r="Y10" s="51">
        <f t="shared" si="0"/>
        <v>-69160.21</v>
      </c>
    </row>
    <row r="11" spans="1:25" s="10" customFormat="1" ht="16.5" hidden="1">
      <c r="A11" s="25"/>
      <c r="B11" s="16"/>
      <c r="C11" s="26"/>
      <c r="D11" s="38"/>
      <c r="E11" s="40"/>
      <c r="F11" s="3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51">
        <f t="shared" si="0"/>
        <v>0</v>
      </c>
    </row>
    <row r="12" spans="1:25" s="27" customFormat="1" ht="15" hidden="1">
      <c r="A12" s="25" t="s">
        <v>24</v>
      </c>
      <c r="B12" s="16" t="s">
        <v>14</v>
      </c>
      <c r="C12" s="26" t="s">
        <v>23</v>
      </c>
      <c r="D12" s="61" t="s">
        <v>27</v>
      </c>
      <c r="E12" s="26">
        <v>6102</v>
      </c>
      <c r="F12" s="26">
        <v>17.258</v>
      </c>
      <c r="G12" s="17"/>
      <c r="H12" s="17">
        <v>36289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51">
        <f t="shared" si="0"/>
        <v>36289</v>
      </c>
    </row>
    <row r="13" spans="1:25" s="27" customFormat="1" ht="16.5" hidden="1">
      <c r="A13" s="25" t="s">
        <v>24</v>
      </c>
      <c r="B13" s="16" t="s">
        <v>14</v>
      </c>
      <c r="C13" s="63" t="s">
        <v>57</v>
      </c>
      <c r="D13" s="61" t="s">
        <v>27</v>
      </c>
      <c r="E13" s="26">
        <v>6102</v>
      </c>
      <c r="F13" s="26">
        <v>17.258</v>
      </c>
      <c r="G13" s="17"/>
      <c r="H13" s="17"/>
      <c r="I13" s="17"/>
      <c r="J13" s="17"/>
      <c r="K13" s="17"/>
      <c r="L13" s="17"/>
      <c r="M13" s="17">
        <f>242520-2</f>
        <v>242518</v>
      </c>
      <c r="N13" s="17"/>
      <c r="O13" s="17"/>
      <c r="P13" s="17"/>
      <c r="Q13" s="17">
        <v>764</v>
      </c>
      <c r="R13" s="17"/>
      <c r="S13" s="17">
        <v>-61837.84</v>
      </c>
      <c r="T13" s="17"/>
      <c r="U13" s="17"/>
      <c r="V13" s="17"/>
      <c r="W13" s="17"/>
      <c r="X13" s="17"/>
      <c r="Y13" s="51">
        <f t="shared" si="0"/>
        <v>181444.16</v>
      </c>
    </row>
    <row r="14" spans="1:25" s="27" customFormat="1" ht="16.5" hidden="1">
      <c r="A14" s="25" t="s">
        <v>24</v>
      </c>
      <c r="B14" s="16" t="s">
        <v>17</v>
      </c>
      <c r="C14" s="63" t="s">
        <v>57</v>
      </c>
      <c r="D14" s="61" t="s">
        <v>27</v>
      </c>
      <c r="E14" s="26">
        <v>6102</v>
      </c>
      <c r="F14" s="26">
        <v>17.258</v>
      </c>
      <c r="G14" s="17"/>
      <c r="H14" s="17"/>
      <c r="I14" s="17"/>
      <c r="J14" s="17"/>
      <c r="K14" s="17"/>
      <c r="L14" s="17"/>
      <c r="M14" s="17">
        <v>1</v>
      </c>
      <c r="N14" s="17"/>
      <c r="O14" s="17"/>
      <c r="P14" s="17"/>
      <c r="Q14" s="17"/>
      <c r="R14" s="17"/>
      <c r="S14" s="17">
        <v>61837.840000000026</v>
      </c>
      <c r="T14" s="17">
        <v>558</v>
      </c>
      <c r="U14" s="17"/>
      <c r="V14" s="17"/>
      <c r="W14" s="17"/>
      <c r="Y14" s="51">
        <f t="shared" si="0"/>
        <v>62396.840000000026</v>
      </c>
    </row>
    <row r="15" spans="1:25" s="27" customFormat="1" ht="16.5">
      <c r="A15" s="25" t="s">
        <v>24</v>
      </c>
      <c r="B15" s="16" t="s">
        <v>18</v>
      </c>
      <c r="C15" s="63" t="s">
        <v>57</v>
      </c>
      <c r="D15" s="61" t="s">
        <v>27</v>
      </c>
      <c r="E15" s="26">
        <v>6102</v>
      </c>
      <c r="F15" s="26">
        <v>17.258</v>
      </c>
      <c r="G15" s="17"/>
      <c r="H15" s="17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-8585.63</v>
      </c>
      <c r="Y15" s="51">
        <f>SUM(G15:X15)</f>
        <v>-8584.63</v>
      </c>
    </row>
    <row r="16" spans="1:25" s="10" customFormat="1" ht="16.5" hidden="1">
      <c r="A16" s="25"/>
      <c r="B16" s="16"/>
      <c r="C16" s="26"/>
      <c r="D16" s="41"/>
      <c r="E16" s="16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51">
        <f t="shared" si="0"/>
        <v>0</v>
      </c>
    </row>
    <row r="17" spans="1:25" s="27" customFormat="1" ht="15" hidden="1">
      <c r="A17" s="25" t="s">
        <v>25</v>
      </c>
      <c r="B17" s="16" t="s">
        <v>14</v>
      </c>
      <c r="C17" s="26" t="s">
        <v>26</v>
      </c>
      <c r="D17" s="61" t="s">
        <v>28</v>
      </c>
      <c r="E17" s="26">
        <v>6103</v>
      </c>
      <c r="F17" s="26">
        <v>17.278</v>
      </c>
      <c r="G17" s="17"/>
      <c r="H17" s="17">
        <v>57455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51">
        <f t="shared" si="0"/>
        <v>57455</v>
      </c>
    </row>
    <row r="18" spans="1:25" s="27" customFormat="1" ht="16.5" hidden="1">
      <c r="A18" s="25" t="s">
        <v>25</v>
      </c>
      <c r="B18" s="16" t="s">
        <v>14</v>
      </c>
      <c r="C18" s="63" t="s">
        <v>58</v>
      </c>
      <c r="D18" s="61" t="s">
        <v>28</v>
      </c>
      <c r="E18" s="26">
        <v>6103</v>
      </c>
      <c r="F18" s="26">
        <v>17.278</v>
      </c>
      <c r="G18" s="17"/>
      <c r="H18" s="17"/>
      <c r="I18" s="17"/>
      <c r="J18" s="17"/>
      <c r="K18" s="17"/>
      <c r="L18" s="17"/>
      <c r="M18" s="17">
        <f>298314-2</f>
        <v>298312</v>
      </c>
      <c r="N18" s="17"/>
      <c r="O18" s="17"/>
      <c r="P18" s="17"/>
      <c r="Q18" s="17">
        <v>1265</v>
      </c>
      <c r="R18" s="17"/>
      <c r="S18" s="17"/>
      <c r="T18" s="17"/>
      <c r="U18" s="17"/>
      <c r="V18" s="17"/>
      <c r="W18" s="17"/>
      <c r="X18" s="17"/>
      <c r="Y18" s="51">
        <f t="shared" si="0"/>
        <v>299577</v>
      </c>
    </row>
    <row r="19" spans="1:25" s="27" customFormat="1" ht="16.5" hidden="1">
      <c r="A19" s="25" t="s">
        <v>25</v>
      </c>
      <c r="B19" s="16" t="s">
        <v>17</v>
      </c>
      <c r="C19" s="63" t="s">
        <v>58</v>
      </c>
      <c r="D19" s="61" t="s">
        <v>28</v>
      </c>
      <c r="E19" s="26">
        <v>6103</v>
      </c>
      <c r="F19" s="26">
        <v>17.278</v>
      </c>
      <c r="G19" s="17"/>
      <c r="H19" s="17"/>
      <c r="I19" s="17"/>
      <c r="J19" s="17"/>
      <c r="K19" s="17"/>
      <c r="L19" s="17"/>
      <c r="M19" s="17">
        <v>1</v>
      </c>
      <c r="N19" s="17"/>
      <c r="O19" s="17"/>
      <c r="P19" s="17"/>
      <c r="Q19" s="17"/>
      <c r="R19" s="17"/>
      <c r="S19" s="17"/>
      <c r="T19" s="17">
        <v>973</v>
      </c>
      <c r="U19" s="17"/>
      <c r="V19" s="17"/>
      <c r="W19" s="17"/>
      <c r="Y19" s="51">
        <f t="shared" si="0"/>
        <v>974</v>
      </c>
    </row>
    <row r="20" spans="1:25" s="27" customFormat="1" ht="16.5">
      <c r="A20" s="25" t="s">
        <v>25</v>
      </c>
      <c r="B20" s="16" t="s">
        <v>18</v>
      </c>
      <c r="C20" s="63" t="s">
        <v>58</v>
      </c>
      <c r="D20" s="61" t="s">
        <v>28</v>
      </c>
      <c r="E20" s="26">
        <v>6103</v>
      </c>
      <c r="F20" s="26">
        <v>17.278</v>
      </c>
      <c r="G20" s="17"/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-975</v>
      </c>
      <c r="Y20" s="51">
        <f>SUM(G20:X20)</f>
        <v>-974</v>
      </c>
    </row>
    <row r="21" spans="1:25" s="27" customFormat="1" ht="15" hidden="1">
      <c r="A21" s="25"/>
      <c r="B21" s="16"/>
      <c r="C21" s="26"/>
      <c r="D21" s="61"/>
      <c r="E21" s="26"/>
      <c r="F21" s="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51">
        <f t="shared" si="0"/>
        <v>0</v>
      </c>
    </row>
    <row r="22" spans="1:25" s="27" customFormat="1" ht="15" hidden="1">
      <c r="A22" s="25" t="s">
        <v>78</v>
      </c>
      <c r="B22" s="16" t="s">
        <v>14</v>
      </c>
      <c r="C22" s="26" t="s">
        <v>79</v>
      </c>
      <c r="D22" s="26" t="s">
        <v>28</v>
      </c>
      <c r="E22" s="26">
        <v>6123</v>
      </c>
      <c r="F22" s="26">
        <v>17.278</v>
      </c>
      <c r="G22" s="17"/>
      <c r="H22" s="17"/>
      <c r="I22" s="17"/>
      <c r="J22" s="17"/>
      <c r="K22" s="17"/>
      <c r="L22" s="17"/>
      <c r="M22" s="17"/>
      <c r="N22" s="17"/>
      <c r="O22" s="17">
        <f>34456-1</f>
        <v>34455</v>
      </c>
      <c r="P22" s="17"/>
      <c r="Q22" s="17"/>
      <c r="R22" s="17"/>
      <c r="S22" s="17"/>
      <c r="T22" s="17"/>
      <c r="U22" s="17"/>
      <c r="V22" s="17"/>
      <c r="W22" s="17"/>
      <c r="X22" s="17"/>
      <c r="Y22" s="51">
        <f t="shared" si="0"/>
        <v>34455</v>
      </c>
    </row>
    <row r="23" spans="1:25" s="10" customFormat="1" ht="16.5" hidden="1">
      <c r="A23" s="25" t="s">
        <v>78</v>
      </c>
      <c r="B23" s="16" t="s">
        <v>17</v>
      </c>
      <c r="C23" s="26" t="s">
        <v>79</v>
      </c>
      <c r="D23" s="26" t="s">
        <v>28</v>
      </c>
      <c r="E23" s="26">
        <v>6123</v>
      </c>
      <c r="F23" s="26">
        <v>17.278</v>
      </c>
      <c r="G23" s="19"/>
      <c r="H23" s="19"/>
      <c r="I23" s="19"/>
      <c r="J23" s="19"/>
      <c r="K23" s="19"/>
      <c r="L23" s="19"/>
      <c r="M23" s="19"/>
      <c r="N23" s="19"/>
      <c r="O23" s="19">
        <v>1</v>
      </c>
      <c r="P23" s="19"/>
      <c r="Q23" s="19"/>
      <c r="R23" s="19"/>
      <c r="S23" s="19"/>
      <c r="T23" s="19"/>
      <c r="U23" s="19"/>
      <c r="V23" s="19"/>
      <c r="W23" s="19"/>
      <c r="X23" s="19"/>
      <c r="Y23" s="51">
        <f t="shared" si="0"/>
        <v>1</v>
      </c>
    </row>
    <row r="24" spans="1:25" s="10" customFormat="1" ht="16.5" hidden="1">
      <c r="A24" s="69"/>
      <c r="B24" s="16"/>
      <c r="C24" s="26"/>
      <c r="D24" s="26"/>
      <c r="E24" s="26"/>
      <c r="F24" s="2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51">
        <f t="shared" si="0"/>
        <v>0</v>
      </c>
    </row>
    <row r="25" spans="1:25" s="10" customFormat="1" ht="16.5" hidden="1">
      <c r="A25" s="69" t="s">
        <v>101</v>
      </c>
      <c r="B25" s="16" t="s">
        <v>99</v>
      </c>
      <c r="C25" s="26" t="s">
        <v>98</v>
      </c>
      <c r="D25" s="26" t="s">
        <v>97</v>
      </c>
      <c r="E25" s="26">
        <v>6073</v>
      </c>
      <c r="F25" s="26">
        <v>17.258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f>30000-1</f>
        <v>29999</v>
      </c>
      <c r="S25" s="19"/>
      <c r="T25" s="19"/>
      <c r="U25" s="19">
        <v>-29999</v>
      </c>
      <c r="V25" s="19"/>
      <c r="W25" s="19"/>
      <c r="X25" s="19"/>
      <c r="Y25" s="51">
        <f t="shared" si="0"/>
        <v>0</v>
      </c>
    </row>
    <row r="26" spans="1:25" s="10" customFormat="1" ht="16.5" hidden="1">
      <c r="A26" s="69" t="s">
        <v>101</v>
      </c>
      <c r="B26" s="16" t="s">
        <v>17</v>
      </c>
      <c r="C26" s="26" t="s">
        <v>98</v>
      </c>
      <c r="D26" s="26" t="s">
        <v>97</v>
      </c>
      <c r="E26" s="26">
        <v>6073</v>
      </c>
      <c r="F26" s="26">
        <v>17.258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1</v>
      </c>
      <c r="S26" s="19"/>
      <c r="T26" s="19"/>
      <c r="U26" s="19">
        <v>-1</v>
      </c>
      <c r="V26" s="19"/>
      <c r="W26" s="19"/>
      <c r="X26" s="19"/>
      <c r="Y26" s="51">
        <f t="shared" si="0"/>
        <v>0</v>
      </c>
    </row>
    <row r="27" spans="1:25" s="10" customFormat="1" ht="16.5">
      <c r="A27" s="42" t="s">
        <v>8</v>
      </c>
      <c r="B27" s="11"/>
      <c r="C27" s="67"/>
      <c r="D27" s="18"/>
      <c r="E27" s="12"/>
      <c r="F27" s="1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51">
        <f t="shared" si="0"/>
        <v>0</v>
      </c>
    </row>
    <row r="28" spans="1:25" s="24" customFormat="1" ht="16.5">
      <c r="A28" s="15" t="s">
        <v>33</v>
      </c>
      <c r="B28" s="11"/>
      <c r="C28" s="62"/>
      <c r="D28" s="12"/>
      <c r="E28" s="13"/>
      <c r="F28" s="1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51">
        <f t="shared" si="0"/>
        <v>0</v>
      </c>
    </row>
    <row r="29" spans="1:25" s="72" customFormat="1" ht="16.5" hidden="1">
      <c r="A29" s="64" t="s">
        <v>34</v>
      </c>
      <c r="B29" s="16" t="s">
        <v>14</v>
      </c>
      <c r="C29" s="15" t="s">
        <v>37</v>
      </c>
      <c r="D29" s="15" t="s">
        <v>36</v>
      </c>
      <c r="E29" s="71" t="s">
        <v>35</v>
      </c>
      <c r="F29" s="16">
        <v>17.207</v>
      </c>
      <c r="G29" s="19"/>
      <c r="H29" s="19"/>
      <c r="I29" s="19">
        <f>15974-2</f>
        <v>15972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51">
        <f t="shared" si="0"/>
        <v>15972</v>
      </c>
    </row>
    <row r="30" spans="1:25" s="72" customFormat="1" ht="16.5" hidden="1">
      <c r="A30" s="64" t="s">
        <v>34</v>
      </c>
      <c r="B30" s="16" t="s">
        <v>17</v>
      </c>
      <c r="C30" s="15" t="s">
        <v>37</v>
      </c>
      <c r="D30" s="15" t="s">
        <v>36</v>
      </c>
      <c r="E30" s="71" t="s">
        <v>35</v>
      </c>
      <c r="F30" s="16">
        <v>17.207</v>
      </c>
      <c r="G30" s="19"/>
      <c r="H30" s="19"/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51">
        <f t="shared" si="0"/>
        <v>1</v>
      </c>
    </row>
    <row r="31" spans="1:25" s="72" customFormat="1" ht="16.5">
      <c r="A31" s="64" t="s">
        <v>34</v>
      </c>
      <c r="B31" s="16" t="s">
        <v>18</v>
      </c>
      <c r="C31" s="15" t="s">
        <v>37</v>
      </c>
      <c r="D31" s="15" t="s">
        <v>36</v>
      </c>
      <c r="E31" s="71" t="s">
        <v>35</v>
      </c>
      <c r="F31" s="16">
        <v>17.207</v>
      </c>
      <c r="G31" s="19"/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-7.68</v>
      </c>
      <c r="Y31" s="51">
        <f t="shared" si="0"/>
        <v>-6.68</v>
      </c>
    </row>
    <row r="32" spans="1:25" s="72" customFormat="1" ht="16.5" hidden="1">
      <c r="A32" s="64" t="s">
        <v>54</v>
      </c>
      <c r="B32" s="16" t="s">
        <v>14</v>
      </c>
      <c r="C32" s="71" t="s">
        <v>37</v>
      </c>
      <c r="D32" s="15" t="s">
        <v>36</v>
      </c>
      <c r="E32" s="71" t="s">
        <v>53</v>
      </c>
      <c r="F32" s="16">
        <v>17.207</v>
      </c>
      <c r="G32" s="19"/>
      <c r="H32" s="19"/>
      <c r="I32" s="19"/>
      <c r="J32" s="19"/>
      <c r="K32" s="19"/>
      <c r="L32" s="19">
        <f>12002-2</f>
        <v>12000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51">
        <f t="shared" si="0"/>
        <v>12000</v>
      </c>
    </row>
    <row r="33" spans="1:25" s="72" customFormat="1" ht="16.5" hidden="1">
      <c r="A33" s="64" t="s">
        <v>54</v>
      </c>
      <c r="B33" s="16" t="s">
        <v>17</v>
      </c>
      <c r="C33" s="71" t="s">
        <v>37</v>
      </c>
      <c r="D33" s="15" t="s">
        <v>36</v>
      </c>
      <c r="E33" s="71" t="s">
        <v>53</v>
      </c>
      <c r="F33" s="16">
        <v>17.207</v>
      </c>
      <c r="G33" s="19"/>
      <c r="H33" s="19"/>
      <c r="I33" s="19"/>
      <c r="J33" s="19"/>
      <c r="K33" s="19"/>
      <c r="L33" s="19">
        <v>1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51">
        <f t="shared" si="0"/>
        <v>1</v>
      </c>
    </row>
    <row r="34" spans="1:25" s="72" customFormat="1" ht="16.5">
      <c r="A34" s="64" t="s">
        <v>54</v>
      </c>
      <c r="B34" s="16" t="s">
        <v>18</v>
      </c>
      <c r="C34" s="71" t="s">
        <v>37</v>
      </c>
      <c r="D34" s="15" t="s">
        <v>36</v>
      </c>
      <c r="E34" s="71" t="s">
        <v>53</v>
      </c>
      <c r="F34" s="16">
        <v>17.207</v>
      </c>
      <c r="G34" s="19"/>
      <c r="H34" s="19"/>
      <c r="I34" s="19"/>
      <c r="J34" s="19"/>
      <c r="K34" s="19"/>
      <c r="L34" s="19">
        <v>1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-2</v>
      </c>
      <c r="Y34" s="51">
        <f t="shared" si="0"/>
        <v>-1</v>
      </c>
    </row>
    <row r="35" spans="1:25" s="72" customFormat="1" ht="16.5">
      <c r="A35" s="64"/>
      <c r="B35" s="16"/>
      <c r="C35" s="15"/>
      <c r="D35" s="15"/>
      <c r="E35" s="71"/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51">
        <f t="shared" si="0"/>
        <v>0</v>
      </c>
    </row>
    <row r="36" spans="1:25" s="72" customFormat="1" ht="16.5" hidden="1">
      <c r="A36" s="20"/>
      <c r="B36" s="11"/>
      <c r="C36" s="15"/>
      <c r="D36" s="15"/>
      <c r="E36" s="15"/>
      <c r="F36" s="6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51">
        <f t="shared" si="0"/>
        <v>0</v>
      </c>
    </row>
    <row r="37" spans="1:25" s="27" customFormat="1" ht="16.5" hidden="1">
      <c r="A37" s="42" t="s">
        <v>8</v>
      </c>
      <c r="B37" s="11"/>
      <c r="C37" s="26"/>
      <c r="D37" s="26"/>
      <c r="E37" s="15"/>
      <c r="F37" s="6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51">
        <f t="shared" si="0"/>
        <v>0</v>
      </c>
    </row>
    <row r="38" spans="1:25" s="27" customFormat="1" ht="16.5" hidden="1">
      <c r="A38" s="15" t="s">
        <v>92</v>
      </c>
      <c r="B38" s="11"/>
      <c r="C38" s="26"/>
      <c r="D38" s="26"/>
      <c r="E38" s="15"/>
      <c r="F38" s="62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51">
        <f t="shared" si="0"/>
        <v>0</v>
      </c>
    </row>
    <row r="39" spans="1:25" s="10" customFormat="1" ht="16.5" hidden="1">
      <c r="A39" s="65" t="s">
        <v>42</v>
      </c>
      <c r="B39" s="16" t="s">
        <v>14</v>
      </c>
      <c r="C39" s="15" t="s">
        <v>45</v>
      </c>
      <c r="D39" s="15" t="s">
        <v>43</v>
      </c>
      <c r="E39" s="66" t="s">
        <v>46</v>
      </c>
      <c r="F39" s="16" t="s">
        <v>44</v>
      </c>
      <c r="G39" s="19"/>
      <c r="H39" s="19"/>
      <c r="I39" s="19"/>
      <c r="J39" s="19">
        <v>60089</v>
      </c>
      <c r="K39" s="19">
        <v>2268</v>
      </c>
      <c r="L39" s="19"/>
      <c r="M39" s="19"/>
      <c r="N39" s="19">
        <v>60089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51">
        <f t="shared" si="0"/>
        <v>122446</v>
      </c>
    </row>
    <row r="40" spans="1:25" s="10" customFormat="1" ht="16.5" hidden="1">
      <c r="A40" s="65" t="s">
        <v>89</v>
      </c>
      <c r="B40" s="16" t="s">
        <v>88</v>
      </c>
      <c r="C40" s="26" t="s">
        <v>87</v>
      </c>
      <c r="D40" s="26" t="s">
        <v>85</v>
      </c>
      <c r="E40" s="26" t="s">
        <v>86</v>
      </c>
      <c r="F40" s="16" t="s">
        <v>44</v>
      </c>
      <c r="G40" s="19"/>
      <c r="H40" s="19"/>
      <c r="I40" s="19"/>
      <c r="J40" s="19"/>
      <c r="K40" s="19"/>
      <c r="L40" s="19"/>
      <c r="M40" s="19"/>
      <c r="N40" s="19"/>
      <c r="O40" s="19"/>
      <c r="P40" s="19">
        <f>17271.15</f>
        <v>17271.15</v>
      </c>
      <c r="Q40" s="19"/>
      <c r="R40" s="19"/>
      <c r="S40" s="19"/>
      <c r="T40" s="19"/>
      <c r="U40" s="19"/>
      <c r="V40" s="19"/>
      <c r="W40" s="19"/>
      <c r="X40" s="19"/>
      <c r="Y40" s="51">
        <f t="shared" si="0"/>
        <v>17271.15</v>
      </c>
    </row>
    <row r="41" spans="1:25" s="10" customFormat="1" ht="16.5" hidden="1">
      <c r="A41" s="28"/>
      <c r="B41" s="14"/>
      <c r="C41" s="67"/>
      <c r="D41" s="14"/>
      <c r="E41" s="18"/>
      <c r="F41" s="1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1">
        <f t="shared" si="0"/>
        <v>0</v>
      </c>
    </row>
    <row r="42" spans="1:25" s="10" customFormat="1" ht="16.5" hidden="1">
      <c r="A42" s="42" t="s">
        <v>8</v>
      </c>
      <c r="B42" s="14"/>
      <c r="C42" s="67"/>
      <c r="D42" s="14"/>
      <c r="E42" s="18"/>
      <c r="F42" s="1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1">
        <f t="shared" si="0"/>
        <v>0</v>
      </c>
    </row>
    <row r="43" spans="1:25" s="10" customFormat="1" ht="16.5" hidden="1">
      <c r="A43" s="15" t="s">
        <v>83</v>
      </c>
      <c r="B43" s="14"/>
      <c r="C43" s="67"/>
      <c r="D43" s="14"/>
      <c r="E43" s="18"/>
      <c r="F43" s="1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51">
        <f t="shared" si="0"/>
        <v>0</v>
      </c>
    </row>
    <row r="44" spans="1:26" s="10" customFormat="1" ht="16.5" hidden="1">
      <c r="A44" s="25" t="s">
        <v>70</v>
      </c>
      <c r="B44" s="16" t="s">
        <v>71</v>
      </c>
      <c r="C44" s="63" t="s">
        <v>121</v>
      </c>
      <c r="D44" s="63" t="s">
        <v>68</v>
      </c>
      <c r="E44" s="67" t="s">
        <v>122</v>
      </c>
      <c r="F44" s="63">
        <v>17.225</v>
      </c>
      <c r="G44" s="19"/>
      <c r="H44" s="19"/>
      <c r="I44" s="19"/>
      <c r="J44" s="19"/>
      <c r="K44" s="19"/>
      <c r="L44" s="19"/>
      <c r="M44" s="19"/>
      <c r="N44" s="19"/>
      <c r="O44" s="19">
        <v>15408</v>
      </c>
      <c r="P44" s="19"/>
      <c r="Q44" s="19"/>
      <c r="R44" s="19"/>
      <c r="S44" s="19"/>
      <c r="T44" s="19"/>
      <c r="U44" s="19"/>
      <c r="V44" s="19"/>
      <c r="W44" s="19">
        <v>-4051.25</v>
      </c>
      <c r="X44" s="19"/>
      <c r="Y44" s="51">
        <f t="shared" si="0"/>
        <v>11356.75</v>
      </c>
      <c r="Z44" s="74"/>
    </row>
    <row r="45" spans="1:25" s="10" customFormat="1" ht="16.5" hidden="1">
      <c r="A45" s="25" t="s">
        <v>70</v>
      </c>
      <c r="B45" s="16" t="s">
        <v>69</v>
      </c>
      <c r="C45" s="63" t="s">
        <v>121</v>
      </c>
      <c r="D45" s="63" t="s">
        <v>68</v>
      </c>
      <c r="E45" s="67" t="s">
        <v>122</v>
      </c>
      <c r="F45" s="63">
        <v>17.225</v>
      </c>
      <c r="G45" s="19"/>
      <c r="H45" s="19"/>
      <c r="I45" s="19"/>
      <c r="J45" s="19"/>
      <c r="K45" s="19"/>
      <c r="L45" s="19"/>
      <c r="M45" s="19"/>
      <c r="N45" s="19"/>
      <c r="O45" s="19">
        <v>1</v>
      </c>
      <c r="P45" s="19"/>
      <c r="Q45" s="19"/>
      <c r="R45" s="19"/>
      <c r="S45" s="19"/>
      <c r="T45" s="19"/>
      <c r="U45" s="19"/>
      <c r="V45" s="19"/>
      <c r="W45" s="19">
        <v>-1</v>
      </c>
      <c r="X45" s="19"/>
      <c r="Y45" s="51">
        <f t="shared" si="0"/>
        <v>0</v>
      </c>
    </row>
    <row r="46" spans="1:25" s="10" customFormat="1" ht="16.5" hidden="1">
      <c r="A46" s="25" t="s">
        <v>70</v>
      </c>
      <c r="B46" s="16" t="s">
        <v>72</v>
      </c>
      <c r="C46" s="63" t="s">
        <v>121</v>
      </c>
      <c r="D46" s="63" t="s">
        <v>68</v>
      </c>
      <c r="E46" s="67" t="s">
        <v>122</v>
      </c>
      <c r="F46" s="63">
        <v>17.225</v>
      </c>
      <c r="G46" s="19"/>
      <c r="H46" s="19"/>
      <c r="I46" s="19"/>
      <c r="J46" s="19"/>
      <c r="K46" s="19"/>
      <c r="L46" s="19"/>
      <c r="M46" s="19"/>
      <c r="N46" s="19"/>
      <c r="O46" s="19">
        <v>1</v>
      </c>
      <c r="P46" s="19"/>
      <c r="Q46" s="19"/>
      <c r="R46" s="19"/>
      <c r="S46" s="19"/>
      <c r="T46" s="19"/>
      <c r="U46" s="19"/>
      <c r="V46" s="19"/>
      <c r="W46" s="19">
        <v>-1</v>
      </c>
      <c r="X46" s="19"/>
      <c r="Y46" s="51">
        <f t="shared" si="0"/>
        <v>0</v>
      </c>
    </row>
    <row r="47" spans="1:25" s="10" customFormat="1" ht="16.5" hidden="1">
      <c r="A47" s="65" t="s">
        <v>73</v>
      </c>
      <c r="B47" s="16" t="s">
        <v>77</v>
      </c>
      <c r="C47" s="26" t="s">
        <v>74</v>
      </c>
      <c r="D47" s="26" t="s">
        <v>76</v>
      </c>
      <c r="E47" s="67" t="s">
        <v>75</v>
      </c>
      <c r="F47" s="68">
        <v>17.801</v>
      </c>
      <c r="G47" s="19"/>
      <c r="H47" s="19"/>
      <c r="I47" s="19"/>
      <c r="J47" s="19"/>
      <c r="K47" s="19"/>
      <c r="L47" s="19"/>
      <c r="M47" s="19"/>
      <c r="N47" s="19"/>
      <c r="O47" s="19">
        <v>14390</v>
      </c>
      <c r="P47" s="19"/>
      <c r="Q47" s="19"/>
      <c r="R47" s="19"/>
      <c r="S47" s="19"/>
      <c r="T47" s="19"/>
      <c r="U47" s="19"/>
      <c r="V47" s="19"/>
      <c r="W47" s="19"/>
      <c r="X47" s="19"/>
      <c r="Y47" s="51">
        <f t="shared" si="0"/>
        <v>14390</v>
      </c>
    </row>
    <row r="48" spans="1:25" s="10" customFormat="1" ht="16.5" hidden="1">
      <c r="A48" s="65"/>
      <c r="B48" s="16"/>
      <c r="C48" s="26"/>
      <c r="D48" s="26"/>
      <c r="E48" s="67"/>
      <c r="F48" s="6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51">
        <f t="shared" si="0"/>
        <v>0</v>
      </c>
    </row>
    <row r="49" spans="1:25" s="10" customFormat="1" ht="16.5" hidden="1">
      <c r="A49" s="42" t="s">
        <v>8</v>
      </c>
      <c r="B49" s="16"/>
      <c r="C49" s="26"/>
      <c r="D49" s="26"/>
      <c r="E49" s="67"/>
      <c r="F49" s="6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51">
        <f t="shared" si="0"/>
        <v>0</v>
      </c>
    </row>
    <row r="50" spans="1:25" s="10" customFormat="1" ht="16.5" hidden="1">
      <c r="A50" s="15" t="s">
        <v>114</v>
      </c>
      <c r="B50" s="16"/>
      <c r="C50" s="63"/>
      <c r="D50" s="63"/>
      <c r="E50" s="67"/>
      <c r="F50" s="6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51">
        <f t="shared" si="0"/>
        <v>0</v>
      </c>
    </row>
    <row r="51" spans="1:25" s="10" customFormat="1" ht="16.5" hidden="1">
      <c r="A51" s="25" t="s">
        <v>115</v>
      </c>
      <c r="B51" s="16" t="s">
        <v>112</v>
      </c>
      <c r="C51" s="62" t="s">
        <v>116</v>
      </c>
      <c r="D51" s="62" t="s">
        <v>36</v>
      </c>
      <c r="E51" s="73" t="s">
        <v>117</v>
      </c>
      <c r="F51" s="16" t="s">
        <v>118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>
        <v>10063.782249590073</v>
      </c>
      <c r="W51" s="19"/>
      <c r="X51" s="19"/>
      <c r="Y51" s="51">
        <f t="shared" si="0"/>
        <v>10063.782249590073</v>
      </c>
    </row>
    <row r="52" spans="1:25" s="10" customFormat="1" ht="17.25" thickBot="1">
      <c r="A52" s="52"/>
      <c r="B52" s="52"/>
      <c r="C52" s="52"/>
      <c r="D52" s="53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1">
        <f t="shared" si="0"/>
        <v>0</v>
      </c>
    </row>
    <row r="53" spans="1:25" s="10" customFormat="1" ht="17.25" thickBot="1">
      <c r="A53" s="55" t="s">
        <v>0</v>
      </c>
      <c r="B53" s="56"/>
      <c r="C53" s="57"/>
      <c r="D53" s="57"/>
      <c r="E53" s="57"/>
      <c r="F53" s="58"/>
      <c r="G53" s="59">
        <f>SUM(G8:G39)</f>
        <v>286329</v>
      </c>
      <c r="H53" s="59">
        <f>SUM(H6:H52)</f>
        <v>93744</v>
      </c>
      <c r="I53" s="59">
        <f>SUM(I6:I52)</f>
        <v>15974</v>
      </c>
      <c r="J53" s="59">
        <f>SUM(J6:J52)</f>
        <v>60089</v>
      </c>
      <c r="K53" s="59">
        <f>SUM(K6:K52)</f>
        <v>2268</v>
      </c>
      <c r="L53" s="59">
        <f>SUM(L21:L52)</f>
        <v>12002</v>
      </c>
      <c r="M53" s="59">
        <f aca="true" t="shared" si="1" ref="M53:Y53">SUM(M6:M52)</f>
        <v>535885</v>
      </c>
      <c r="N53" s="59">
        <f t="shared" si="1"/>
        <v>60089</v>
      </c>
      <c r="O53" s="59">
        <f t="shared" si="1"/>
        <v>64256</v>
      </c>
      <c r="P53" s="59">
        <f t="shared" si="1"/>
        <v>17271.15</v>
      </c>
      <c r="Q53" s="59">
        <f t="shared" si="1"/>
        <v>2029</v>
      </c>
      <c r="R53" s="59">
        <f>SUM(R6:R52)</f>
        <v>30000</v>
      </c>
      <c r="S53" s="59">
        <f>SUM(S6:S52)</f>
        <v>0</v>
      </c>
      <c r="T53" s="59">
        <f>SUM(T6:T52)</f>
        <v>1531</v>
      </c>
      <c r="U53" s="59">
        <f>SUM(U6:U52)</f>
        <v>-30000</v>
      </c>
      <c r="V53" s="59">
        <f>SUM(V48:V52)</f>
        <v>10063.782249590073</v>
      </c>
      <c r="W53" s="59">
        <f>SUM(W44:W52)</f>
        <v>-4053.25</v>
      </c>
      <c r="X53" s="59">
        <f>SUM(X6:X52)</f>
        <v>-78731.52</v>
      </c>
      <c r="Y53" s="29">
        <f t="shared" si="1"/>
        <v>1078746.16224959</v>
      </c>
    </row>
    <row r="54" spans="1:25" s="10" customFormat="1" ht="16.5">
      <c r="A54" s="30"/>
      <c r="B54" s="30"/>
      <c r="C54" s="31"/>
      <c r="D54" s="31"/>
      <c r="E54" s="31"/>
      <c r="F54" s="32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4" s="10" customFormat="1" ht="16.5">
      <c r="A55" s="27" t="s">
        <v>9</v>
      </c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10" customFormat="1" ht="16.5" hidden="1">
      <c r="A56" s="21" t="s">
        <v>22</v>
      </c>
      <c r="C56" s="35"/>
      <c r="D56" s="35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10" customFormat="1" ht="16.5" hidden="1">
      <c r="A57" s="22" t="s">
        <v>21</v>
      </c>
      <c r="C57" s="35"/>
      <c r="D57" s="35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10" customFormat="1" ht="30.75" hidden="1">
      <c r="A58" s="23" t="s">
        <v>20</v>
      </c>
      <c r="C58" s="35"/>
      <c r="D58" s="35"/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10" customFormat="1" ht="16.5" hidden="1">
      <c r="A59" s="27" t="s">
        <v>30</v>
      </c>
      <c r="C59" s="35"/>
      <c r="D59" s="35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10" customFormat="1" ht="30.75" hidden="1">
      <c r="A60" s="60" t="s">
        <v>31</v>
      </c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s="10" customFormat="1" ht="16.5" hidden="1">
      <c r="A61" s="27" t="s">
        <v>38</v>
      </c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s="10" customFormat="1" ht="16.5" hidden="1">
      <c r="A62" s="27" t="s">
        <v>39</v>
      </c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10" customFormat="1" ht="16.5" hidden="1">
      <c r="A63" s="27" t="s">
        <v>48</v>
      </c>
      <c r="C63" s="35"/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10" customFormat="1" ht="16.5" hidden="1">
      <c r="A64" s="27" t="s">
        <v>47</v>
      </c>
      <c r="C64" s="35"/>
      <c r="D64" s="35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s="10" customFormat="1" ht="16.5" hidden="1">
      <c r="A65" s="27" t="s">
        <v>50</v>
      </c>
      <c r="C65" s="35"/>
      <c r="D65" s="35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s="10" customFormat="1" ht="16.5" hidden="1">
      <c r="A66" s="27" t="s">
        <v>51</v>
      </c>
      <c r="C66" s="35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s="10" customFormat="1" ht="16.5" hidden="1">
      <c r="A67" s="27" t="s">
        <v>56</v>
      </c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s="10" customFormat="1" ht="16.5" hidden="1">
      <c r="A68" s="27" t="s">
        <v>55</v>
      </c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s="10" customFormat="1" ht="16.5" hidden="1">
      <c r="A69" s="27" t="s">
        <v>60</v>
      </c>
      <c r="C69" s="35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s="10" customFormat="1" ht="16.5" hidden="1">
      <c r="A70" s="27" t="s">
        <v>61</v>
      </c>
      <c r="C70" s="3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s="10" customFormat="1" ht="16.5" hidden="1">
      <c r="A71" s="27" t="s">
        <v>62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s="10" customFormat="1" ht="16.5" hidden="1">
      <c r="A72" s="27" t="s">
        <v>64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s="10" customFormat="1" ht="16.5" hidden="1">
      <c r="A73" s="27" t="s">
        <v>65</v>
      </c>
      <c r="C73" s="35"/>
      <c r="D73" s="35"/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s="10" customFormat="1" ht="16.5" hidden="1">
      <c r="A74" s="27" t="s">
        <v>66</v>
      </c>
      <c r="C74" s="35"/>
      <c r="D74" s="35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s="10" customFormat="1" ht="16.5" hidden="1">
      <c r="A75" s="27" t="s">
        <v>82</v>
      </c>
      <c r="C75" s="35"/>
      <c r="D75" s="35"/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s="10" customFormat="1" ht="16.5" hidden="1">
      <c r="A76" s="27" t="s">
        <v>80</v>
      </c>
      <c r="C76" s="35"/>
      <c r="D76" s="35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s="10" customFormat="1" ht="16.5" hidden="1">
      <c r="A77" s="27" t="s">
        <v>81</v>
      </c>
      <c r="C77" s="35"/>
      <c r="D77" s="35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s="10" customFormat="1" ht="16.5" hidden="1">
      <c r="A78" s="27" t="s">
        <v>90</v>
      </c>
      <c r="C78" s="35"/>
      <c r="D78" s="35"/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s="10" customFormat="1" ht="16.5" hidden="1">
      <c r="A79" s="27" t="s">
        <v>91</v>
      </c>
      <c r="C79" s="35"/>
      <c r="D79" s="35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s="10" customFormat="1" ht="16.5" hidden="1">
      <c r="A80" s="27" t="s">
        <v>94</v>
      </c>
      <c r="C80" s="35"/>
      <c r="D80" s="35"/>
      <c r="E80" s="35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s="10" customFormat="1" ht="16.5" hidden="1">
      <c r="A81" s="27" t="s">
        <v>95</v>
      </c>
      <c r="C81" s="35"/>
      <c r="D81" s="35"/>
      <c r="E81" s="35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s="10" customFormat="1" ht="16.5" hidden="1">
      <c r="A82" s="27" t="s">
        <v>102</v>
      </c>
      <c r="C82" s="35"/>
      <c r="D82" s="35"/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s="10" customFormat="1" ht="30.75" hidden="1">
      <c r="A83" s="70" t="s">
        <v>100</v>
      </c>
      <c r="C83" s="35"/>
      <c r="D83" s="35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s="10" customFormat="1" ht="16.5" hidden="1">
      <c r="A84" s="27" t="s">
        <v>105</v>
      </c>
      <c r="C84" s="35"/>
      <c r="D84" s="35"/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s="10" customFormat="1" ht="16.5" hidden="1">
      <c r="A85" s="27" t="s">
        <v>104</v>
      </c>
      <c r="C85" s="35"/>
      <c r="D85" s="35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s="10" customFormat="1" ht="16.5" hidden="1">
      <c r="A86" s="27" t="s">
        <v>107</v>
      </c>
      <c r="C86" s="35"/>
      <c r="D86" s="35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10" customFormat="1" ht="16.5" hidden="1">
      <c r="A87" s="27" t="s">
        <v>108</v>
      </c>
      <c r="C87" s="35"/>
      <c r="D87" s="35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s="10" customFormat="1" ht="16.5" hidden="1">
      <c r="A88" s="27" t="s">
        <v>110</v>
      </c>
      <c r="C88" s="35"/>
      <c r="D88" s="35"/>
      <c r="E88" s="35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s="10" customFormat="1" ht="16.5" hidden="1">
      <c r="A89" s="27" t="s">
        <v>111</v>
      </c>
      <c r="C89" s="35"/>
      <c r="D89" s="35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s="10" customFormat="1" ht="16.5" hidden="1">
      <c r="A90" s="27" t="s">
        <v>119</v>
      </c>
      <c r="C90" s="35"/>
      <c r="D90" s="35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s="10" customFormat="1" ht="16.5" hidden="1">
      <c r="A91" s="27" t="s">
        <v>113</v>
      </c>
      <c r="C91" s="35"/>
      <c r="D91" s="35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s="10" customFormat="1" ht="16.5">
      <c r="A92" s="27" t="s">
        <v>123</v>
      </c>
      <c r="C92" s="35"/>
      <c r="D92" s="35"/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s="10" customFormat="1" ht="16.5">
      <c r="A93" s="27" t="s">
        <v>124</v>
      </c>
      <c r="C93" s="35"/>
      <c r="D93" s="35"/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ht="15">
      <c r="A94" s="27" t="s">
        <v>127</v>
      </c>
    </row>
    <row r="95" ht="15">
      <c r="A95" s="27" t="s">
        <v>124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7" r:id="rId3"/>
  <headerFooter alignWithMargins="0">
    <oddHeader>&amp;C
</oddHeader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2016-09-01T17:05:39Z</cp:lastPrinted>
  <dcterms:created xsi:type="dcterms:W3CDTF">2000-04-13T13:33:42Z</dcterms:created>
  <dcterms:modified xsi:type="dcterms:W3CDTF">2019-08-01T16:50:19Z</dcterms:modified>
  <cp:category/>
  <cp:version/>
  <cp:contentType/>
  <cp:contentStatus/>
</cp:coreProperties>
</file>