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295" windowHeight="5805"/>
  </bookViews>
  <sheets>
    <sheet name="Distribution Calculation" sheetId="1" r:id="rId1"/>
    <sheet name="Ranking" sheetId="2" r:id="rId2"/>
    <sheet name="Sheet1" sheetId="3" r:id="rId3"/>
  </sheets>
  <definedNames>
    <definedName name="_Dist_Values" hidden="1">#REF!</definedName>
    <definedName name="_xlnm._FilterDatabase" localSheetId="0" hidden="1">'Distribution Calculation'!$A$1:$AT$361</definedName>
    <definedName name="_Order1" hidden="1">255</definedName>
    <definedName name="databank">#REF!</definedName>
    <definedName name="Graph">Graph</definedName>
    <definedName name="GRS">#REF!</definedName>
    <definedName name="levybase">#REF!</definedName>
    <definedName name="levygrowth">#REF!</definedName>
    <definedName name="LOCR">#REF!</definedName>
    <definedName name="MRGF">#REF!</definedName>
    <definedName name="PR_Clause_22_a_f">#REF!</definedName>
    <definedName name="PR_Clause_52">#REF!</definedName>
    <definedName name="PR_mdm_1">#REF!</definedName>
    <definedName name="PR_Start">#REF!</definedName>
    <definedName name="_xlnm.Print_Titles" localSheetId="0">'Distribution Calculation'!$1:$1</definedName>
    <definedName name="_xlnm.Print_Titles" localSheetId="1">Ranking!$1:$5</definedName>
    <definedName name="wizard_number_1">#REF!</definedName>
  </definedNames>
  <calcPr calcId="145621"/>
</workbook>
</file>

<file path=xl/calcChain.xml><?xml version="1.0" encoding="utf-8"?>
<calcChain xmlns="http://schemas.openxmlformats.org/spreadsheetml/2006/main">
  <c r="K356" i="1" l="1"/>
  <c r="X353" i="1"/>
  <c r="AU353" i="1"/>
  <c r="AT354" i="1"/>
  <c r="H356" i="2"/>
  <c r="E356" i="2"/>
  <c r="H355" i="2"/>
  <c r="E355" i="2"/>
  <c r="H354" i="2"/>
  <c r="E354" i="2"/>
  <c r="H353" i="2"/>
  <c r="E353" i="2"/>
  <c r="H352" i="2"/>
  <c r="E352" i="2"/>
  <c r="H351" i="2"/>
  <c r="E351" i="2"/>
  <c r="H350" i="2"/>
  <c r="E350" i="2"/>
  <c r="H349" i="2"/>
  <c r="E349" i="2"/>
  <c r="H348" i="2"/>
  <c r="E348" i="2"/>
  <c r="H347" i="2"/>
  <c r="E347" i="2"/>
  <c r="H346" i="2"/>
  <c r="E346" i="2"/>
  <c r="H345" i="2"/>
  <c r="E345" i="2"/>
  <c r="H344" i="2"/>
  <c r="E344" i="2"/>
  <c r="H343" i="2"/>
  <c r="E343" i="2"/>
  <c r="H342" i="2"/>
  <c r="E342" i="2"/>
  <c r="H341" i="2"/>
  <c r="E341" i="2"/>
  <c r="H340" i="2"/>
  <c r="E340" i="2"/>
  <c r="H339" i="2"/>
  <c r="E339" i="2"/>
  <c r="H338" i="2"/>
  <c r="E338" i="2"/>
  <c r="H337" i="2"/>
  <c r="E337" i="2"/>
  <c r="H336" i="2"/>
  <c r="E336" i="2"/>
  <c r="H335" i="2"/>
  <c r="E335" i="2"/>
  <c r="H334" i="2"/>
  <c r="E334" i="2"/>
  <c r="H333" i="2"/>
  <c r="E333" i="2"/>
  <c r="H332" i="2"/>
  <c r="E332" i="2"/>
  <c r="H331" i="2"/>
  <c r="E331" i="2"/>
  <c r="H330" i="2"/>
  <c r="E330" i="2"/>
  <c r="H329" i="2"/>
  <c r="E329" i="2"/>
  <c r="H328" i="2"/>
  <c r="E328" i="2"/>
  <c r="H327" i="2"/>
  <c r="E327" i="2"/>
  <c r="H326" i="2"/>
  <c r="E326" i="2"/>
  <c r="H325" i="2"/>
  <c r="E325" i="2"/>
  <c r="H324" i="2"/>
  <c r="E324" i="2"/>
  <c r="H323" i="2"/>
  <c r="E323" i="2"/>
  <c r="H322" i="2"/>
  <c r="E322" i="2"/>
  <c r="H321" i="2"/>
  <c r="E321" i="2"/>
  <c r="H320" i="2"/>
  <c r="E320" i="2"/>
  <c r="H319" i="2"/>
  <c r="E319" i="2"/>
  <c r="H318" i="2"/>
  <c r="E318" i="2"/>
  <c r="H317" i="2"/>
  <c r="E317" i="2"/>
  <c r="H316" i="2"/>
  <c r="E316" i="2"/>
  <c r="H315" i="2"/>
  <c r="E315" i="2"/>
  <c r="H314" i="2"/>
  <c r="E314" i="2"/>
  <c r="H313" i="2"/>
  <c r="E313" i="2"/>
  <c r="H312" i="2"/>
  <c r="E312" i="2"/>
  <c r="H311" i="2"/>
  <c r="E311" i="2"/>
  <c r="H310" i="2"/>
  <c r="E310" i="2"/>
  <c r="H309" i="2"/>
  <c r="E309" i="2"/>
  <c r="H308" i="2"/>
  <c r="E308" i="2"/>
  <c r="H307" i="2"/>
  <c r="E307" i="2"/>
  <c r="H306" i="2"/>
  <c r="E306" i="2"/>
  <c r="H305" i="2"/>
  <c r="E305" i="2"/>
  <c r="H304" i="2"/>
  <c r="E304" i="2"/>
  <c r="H303" i="2"/>
  <c r="E303" i="2"/>
  <c r="H302" i="2"/>
  <c r="E302" i="2"/>
  <c r="H301" i="2"/>
  <c r="E301" i="2"/>
  <c r="H300" i="2"/>
  <c r="E300" i="2"/>
  <c r="H299" i="2"/>
  <c r="E299" i="2"/>
  <c r="H298" i="2"/>
  <c r="E298" i="2"/>
  <c r="H297" i="2"/>
  <c r="E297" i="2"/>
  <c r="H296" i="2"/>
  <c r="E296" i="2"/>
  <c r="H295" i="2"/>
  <c r="E295" i="2"/>
  <c r="H294" i="2"/>
  <c r="E294" i="2"/>
  <c r="H293" i="2"/>
  <c r="E293" i="2"/>
  <c r="H292" i="2"/>
  <c r="E292" i="2"/>
  <c r="H291" i="2"/>
  <c r="E291" i="2"/>
  <c r="H290" i="2"/>
  <c r="E290" i="2"/>
  <c r="H289" i="2"/>
  <c r="E289" i="2"/>
  <c r="H288" i="2"/>
  <c r="E288" i="2"/>
  <c r="H287" i="2"/>
  <c r="E287" i="2"/>
  <c r="H286" i="2"/>
  <c r="E286" i="2"/>
  <c r="H285" i="2"/>
  <c r="E285" i="2"/>
  <c r="H284" i="2"/>
  <c r="E284" i="2"/>
  <c r="H283" i="2"/>
  <c r="E283" i="2"/>
  <c r="H282" i="2"/>
  <c r="E282" i="2"/>
  <c r="H281" i="2"/>
  <c r="E281" i="2"/>
  <c r="H280" i="2"/>
  <c r="E280" i="2"/>
  <c r="H279" i="2"/>
  <c r="E279" i="2"/>
  <c r="H278" i="2"/>
  <c r="E278" i="2"/>
  <c r="H277" i="2"/>
  <c r="E277" i="2"/>
  <c r="H276" i="2"/>
  <c r="E276" i="2"/>
  <c r="H275" i="2"/>
  <c r="E275" i="2"/>
  <c r="H274" i="2"/>
  <c r="E274" i="2"/>
  <c r="H273" i="2"/>
  <c r="E273" i="2"/>
  <c r="H272" i="2"/>
  <c r="E272" i="2"/>
  <c r="H271" i="2"/>
  <c r="E271" i="2"/>
  <c r="H270" i="2"/>
  <c r="E270" i="2"/>
  <c r="H269" i="2"/>
  <c r="E269" i="2"/>
  <c r="H268" i="2"/>
  <c r="E268" i="2"/>
  <c r="H267" i="2"/>
  <c r="E267" i="2"/>
  <c r="H266" i="2"/>
  <c r="E266" i="2"/>
  <c r="H265" i="2"/>
  <c r="E265" i="2"/>
  <c r="H264" i="2"/>
  <c r="E264" i="2"/>
  <c r="H263" i="2"/>
  <c r="E263" i="2"/>
  <c r="H262" i="2"/>
  <c r="E262" i="2"/>
  <c r="H261" i="2"/>
  <c r="E261" i="2"/>
  <c r="H260" i="2"/>
  <c r="E260" i="2"/>
  <c r="H259" i="2"/>
  <c r="E259" i="2"/>
  <c r="H258" i="2"/>
  <c r="E258" i="2"/>
  <c r="H257" i="2"/>
  <c r="E257" i="2"/>
  <c r="H256" i="2"/>
  <c r="E256" i="2"/>
  <c r="H255" i="2"/>
  <c r="E255" i="2"/>
  <c r="H254" i="2"/>
  <c r="E254" i="2"/>
  <c r="H253" i="2"/>
  <c r="E253" i="2"/>
  <c r="H252" i="2"/>
  <c r="E252" i="2"/>
  <c r="H251" i="2"/>
  <c r="E251" i="2"/>
  <c r="H250" i="2"/>
  <c r="E250" i="2"/>
  <c r="H249" i="2"/>
  <c r="E249" i="2"/>
  <c r="H248" i="2"/>
  <c r="E248" i="2"/>
  <c r="H247" i="2"/>
  <c r="E247" i="2"/>
  <c r="H246" i="2"/>
  <c r="E246" i="2"/>
  <c r="H245" i="2"/>
  <c r="E245" i="2"/>
  <c r="H244" i="2"/>
  <c r="E244" i="2"/>
  <c r="H243" i="2"/>
  <c r="E243" i="2"/>
  <c r="H242" i="2"/>
  <c r="E242" i="2"/>
  <c r="H241" i="2"/>
  <c r="E241" i="2"/>
  <c r="H240" i="2"/>
  <c r="E240" i="2"/>
  <c r="H239" i="2"/>
  <c r="E239" i="2"/>
  <c r="H238" i="2"/>
  <c r="E238" i="2"/>
  <c r="H237" i="2"/>
  <c r="E237" i="2"/>
  <c r="H236" i="2"/>
  <c r="E236" i="2"/>
  <c r="H235" i="2"/>
  <c r="E235" i="2"/>
  <c r="H234" i="2"/>
  <c r="E234" i="2"/>
  <c r="H233" i="2"/>
  <c r="E233" i="2"/>
  <c r="H232" i="2"/>
  <c r="E232" i="2"/>
  <c r="H231" i="2"/>
  <c r="E231" i="2"/>
  <c r="H230" i="2"/>
  <c r="E230" i="2"/>
  <c r="H229" i="2"/>
  <c r="E229" i="2"/>
  <c r="H228" i="2"/>
  <c r="E228" i="2"/>
  <c r="H227" i="2"/>
  <c r="E227" i="2"/>
  <c r="H226" i="2"/>
  <c r="E226" i="2"/>
  <c r="H225" i="2"/>
  <c r="E225" i="2"/>
  <c r="H224" i="2"/>
  <c r="E224" i="2"/>
  <c r="H223" i="2"/>
  <c r="E223" i="2"/>
  <c r="H222" i="2"/>
  <c r="E222" i="2"/>
  <c r="H221" i="2"/>
  <c r="E221" i="2"/>
  <c r="H220" i="2"/>
  <c r="E220" i="2"/>
  <c r="H219" i="2"/>
  <c r="E219" i="2"/>
  <c r="H218" i="2"/>
  <c r="E218" i="2"/>
  <c r="H217" i="2"/>
  <c r="E217" i="2"/>
  <c r="H216" i="2"/>
  <c r="E216" i="2"/>
  <c r="H215" i="2"/>
  <c r="E215" i="2"/>
  <c r="H214" i="2"/>
  <c r="E214" i="2"/>
  <c r="H213" i="2"/>
  <c r="E213" i="2"/>
  <c r="H212" i="2"/>
  <c r="E212" i="2"/>
  <c r="H211" i="2"/>
  <c r="E211" i="2"/>
  <c r="H210" i="2"/>
  <c r="E210" i="2"/>
  <c r="H209" i="2"/>
  <c r="E209" i="2"/>
  <c r="H208" i="2"/>
  <c r="E208" i="2"/>
  <c r="H207" i="2"/>
  <c r="E207" i="2"/>
  <c r="H206" i="2"/>
  <c r="E206" i="2"/>
  <c r="H205" i="2"/>
  <c r="E205" i="2"/>
  <c r="H204" i="2"/>
  <c r="E204" i="2"/>
  <c r="H203" i="2"/>
  <c r="E203" i="2"/>
  <c r="H202" i="2"/>
  <c r="E202" i="2"/>
  <c r="H201" i="2"/>
  <c r="E201" i="2"/>
  <c r="H200" i="2"/>
  <c r="E200" i="2"/>
  <c r="H199" i="2"/>
  <c r="E199" i="2"/>
  <c r="H198" i="2"/>
  <c r="E198" i="2"/>
  <c r="H197" i="2"/>
  <c r="E197" i="2"/>
  <c r="H196" i="2"/>
  <c r="E196" i="2"/>
  <c r="H195" i="2"/>
  <c r="E195" i="2"/>
  <c r="H194" i="2"/>
  <c r="E194" i="2"/>
  <c r="H193" i="2"/>
  <c r="E193" i="2"/>
  <c r="H192" i="2"/>
  <c r="E192" i="2"/>
  <c r="H191" i="2"/>
  <c r="E191" i="2"/>
  <c r="H190" i="2"/>
  <c r="E190" i="2"/>
  <c r="H189" i="2"/>
  <c r="E189" i="2"/>
  <c r="H188" i="2"/>
  <c r="E188" i="2"/>
  <c r="H187" i="2"/>
  <c r="E187" i="2"/>
  <c r="H186" i="2"/>
  <c r="E186" i="2"/>
  <c r="H185" i="2"/>
  <c r="E185" i="2"/>
  <c r="H184" i="2"/>
  <c r="E184" i="2"/>
  <c r="H183" i="2"/>
  <c r="E183" i="2"/>
  <c r="H182" i="2"/>
  <c r="E182" i="2"/>
  <c r="H181" i="2"/>
  <c r="E181" i="2"/>
  <c r="H180" i="2"/>
  <c r="E180" i="2"/>
  <c r="H179" i="2"/>
  <c r="E179" i="2"/>
  <c r="H178" i="2"/>
  <c r="E178" i="2"/>
  <c r="H177" i="2"/>
  <c r="E177" i="2"/>
  <c r="H176" i="2"/>
  <c r="E176" i="2"/>
  <c r="H175" i="2"/>
  <c r="E175" i="2"/>
  <c r="H174" i="2"/>
  <c r="E174" i="2"/>
  <c r="H173" i="2"/>
  <c r="E173" i="2"/>
  <c r="H172" i="2"/>
  <c r="E172" i="2"/>
  <c r="H171" i="2"/>
  <c r="E171" i="2"/>
  <c r="H170" i="2"/>
  <c r="E170" i="2"/>
  <c r="H169" i="2"/>
  <c r="E169" i="2"/>
  <c r="H168" i="2"/>
  <c r="E168" i="2"/>
  <c r="H167" i="2"/>
  <c r="E167" i="2"/>
  <c r="H166" i="2"/>
  <c r="E166" i="2"/>
  <c r="H165" i="2"/>
  <c r="E165" i="2"/>
  <c r="H164" i="2"/>
  <c r="E164" i="2"/>
  <c r="H163" i="2"/>
  <c r="E163" i="2"/>
  <c r="H162" i="2"/>
  <c r="E162" i="2"/>
  <c r="H161" i="2"/>
  <c r="E161" i="2"/>
  <c r="H160" i="2"/>
  <c r="E160" i="2"/>
  <c r="H159" i="2"/>
  <c r="E159" i="2"/>
  <c r="H158" i="2"/>
  <c r="E158" i="2"/>
  <c r="H157" i="2"/>
  <c r="E157" i="2"/>
  <c r="H156" i="2"/>
  <c r="E156" i="2"/>
  <c r="H155" i="2"/>
  <c r="E155" i="2"/>
  <c r="H154" i="2"/>
  <c r="E154" i="2"/>
  <c r="H153" i="2"/>
  <c r="E153" i="2"/>
  <c r="H152" i="2"/>
  <c r="E152" i="2"/>
  <c r="H151" i="2"/>
  <c r="E151" i="2"/>
  <c r="H150" i="2"/>
  <c r="E150" i="2"/>
  <c r="H149" i="2"/>
  <c r="E149" i="2"/>
  <c r="H148" i="2"/>
  <c r="E148" i="2"/>
  <c r="H147" i="2"/>
  <c r="E147" i="2"/>
  <c r="H146" i="2"/>
  <c r="E146" i="2"/>
  <c r="H145" i="2"/>
  <c r="E145" i="2"/>
  <c r="H144" i="2"/>
  <c r="E144" i="2"/>
  <c r="H143" i="2"/>
  <c r="E143" i="2"/>
  <c r="H142" i="2"/>
  <c r="E142" i="2"/>
  <c r="H141" i="2"/>
  <c r="E141" i="2"/>
  <c r="H140" i="2"/>
  <c r="E140" i="2"/>
  <c r="H139" i="2"/>
  <c r="E139" i="2"/>
  <c r="H138" i="2"/>
  <c r="E138" i="2"/>
  <c r="H137" i="2"/>
  <c r="E137" i="2"/>
  <c r="H136" i="2"/>
  <c r="E136" i="2"/>
  <c r="H135" i="2"/>
  <c r="E135" i="2"/>
  <c r="H134" i="2"/>
  <c r="E134" i="2"/>
  <c r="H133" i="2"/>
  <c r="E133" i="2"/>
  <c r="H132" i="2"/>
  <c r="E132" i="2"/>
  <c r="H131" i="2"/>
  <c r="E131" i="2"/>
  <c r="H130" i="2"/>
  <c r="E130" i="2"/>
  <c r="H129" i="2"/>
  <c r="E129" i="2"/>
  <c r="H128" i="2"/>
  <c r="E128" i="2"/>
  <c r="H127" i="2"/>
  <c r="E127" i="2"/>
  <c r="H126" i="2"/>
  <c r="E126" i="2"/>
  <c r="H125" i="2"/>
  <c r="E125" i="2"/>
  <c r="H124" i="2"/>
  <c r="E124" i="2"/>
  <c r="H123" i="2"/>
  <c r="E123" i="2"/>
  <c r="H122" i="2"/>
  <c r="E122" i="2"/>
  <c r="H121" i="2"/>
  <c r="E121" i="2"/>
  <c r="H120" i="2"/>
  <c r="E120" i="2"/>
  <c r="H119" i="2"/>
  <c r="E119" i="2"/>
  <c r="H118" i="2"/>
  <c r="E118" i="2"/>
  <c r="H117" i="2"/>
  <c r="E117" i="2"/>
  <c r="H116" i="2"/>
  <c r="E116" i="2"/>
  <c r="H115" i="2"/>
  <c r="E115" i="2"/>
  <c r="H114" i="2"/>
  <c r="E114" i="2"/>
  <c r="H113" i="2"/>
  <c r="E113" i="2"/>
  <c r="H112" i="2"/>
  <c r="E112" i="2"/>
  <c r="H111" i="2"/>
  <c r="E111" i="2"/>
  <c r="H110" i="2"/>
  <c r="E110" i="2"/>
  <c r="H109" i="2"/>
  <c r="E109" i="2"/>
  <c r="H108" i="2"/>
  <c r="E108" i="2"/>
  <c r="H107" i="2"/>
  <c r="E107" i="2"/>
  <c r="H106" i="2"/>
  <c r="E106" i="2"/>
  <c r="H105" i="2"/>
  <c r="E105" i="2"/>
  <c r="H104" i="2"/>
  <c r="E104" i="2"/>
  <c r="H103" i="2"/>
  <c r="E103" i="2"/>
  <c r="H102" i="2"/>
  <c r="E102" i="2"/>
  <c r="H101" i="2"/>
  <c r="E101" i="2"/>
  <c r="H100" i="2"/>
  <c r="E100" i="2"/>
  <c r="H99" i="2"/>
  <c r="E99" i="2"/>
  <c r="H98" i="2"/>
  <c r="E98" i="2"/>
  <c r="H97" i="2"/>
  <c r="E97" i="2"/>
  <c r="H96" i="2"/>
  <c r="E96" i="2"/>
  <c r="H95" i="2"/>
  <c r="E95" i="2"/>
  <c r="H94" i="2"/>
  <c r="E94" i="2"/>
  <c r="H93" i="2"/>
  <c r="E93" i="2"/>
  <c r="H92" i="2"/>
  <c r="E92" i="2"/>
  <c r="H91" i="2"/>
  <c r="E91" i="2"/>
  <c r="H90" i="2"/>
  <c r="E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H82" i="2"/>
  <c r="E82" i="2"/>
  <c r="H81" i="2"/>
  <c r="E81" i="2"/>
  <c r="H80" i="2"/>
  <c r="E80" i="2"/>
  <c r="H79" i="2"/>
  <c r="E79" i="2"/>
  <c r="H78" i="2"/>
  <c r="E78" i="2"/>
  <c r="H77" i="2"/>
  <c r="E77" i="2"/>
  <c r="H76" i="2"/>
  <c r="E76" i="2"/>
  <c r="H75" i="2"/>
  <c r="E75" i="2"/>
  <c r="H74" i="2"/>
  <c r="E74" i="2"/>
  <c r="H73" i="2"/>
  <c r="E73" i="2"/>
  <c r="H72" i="2"/>
  <c r="E72" i="2"/>
  <c r="H71" i="2"/>
  <c r="E71" i="2"/>
  <c r="H70" i="2"/>
  <c r="E70" i="2"/>
  <c r="H69" i="2"/>
  <c r="E69" i="2"/>
  <c r="H68" i="2"/>
  <c r="E68" i="2"/>
  <c r="H67" i="2"/>
  <c r="E67" i="2"/>
  <c r="H66" i="2"/>
  <c r="E66" i="2"/>
  <c r="H65" i="2"/>
  <c r="E65" i="2"/>
  <c r="H64" i="2"/>
  <c r="E64" i="2"/>
  <c r="H63" i="2"/>
  <c r="E63" i="2"/>
  <c r="H62" i="2"/>
  <c r="E62" i="2"/>
  <c r="H61" i="2"/>
  <c r="E61" i="2"/>
  <c r="H60" i="2"/>
  <c r="E60" i="2"/>
  <c r="H59" i="2"/>
  <c r="E59" i="2"/>
  <c r="H58" i="2"/>
  <c r="E58" i="2"/>
  <c r="H57" i="2"/>
  <c r="E57" i="2"/>
  <c r="H56" i="2"/>
  <c r="E56" i="2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E49" i="2"/>
  <c r="H48" i="2"/>
  <c r="E48" i="2"/>
  <c r="H47" i="2"/>
  <c r="E47" i="2"/>
  <c r="H46" i="2"/>
  <c r="E46" i="2"/>
  <c r="H45" i="2"/>
  <c r="E45" i="2"/>
  <c r="H44" i="2"/>
  <c r="E44" i="2"/>
  <c r="H43" i="2"/>
  <c r="E43" i="2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H35" i="2"/>
  <c r="E35" i="2"/>
  <c r="H34" i="2"/>
  <c r="E34" i="2"/>
  <c r="H33" i="2"/>
  <c r="E33" i="2"/>
  <c r="H32" i="2"/>
  <c r="E32" i="2"/>
  <c r="H31" i="2"/>
  <c r="E31" i="2"/>
  <c r="H30" i="2"/>
  <c r="E30" i="2"/>
  <c r="H29" i="2"/>
  <c r="E29" i="2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J352" i="1"/>
  <c r="K352" i="1" s="1"/>
  <c r="J351" i="1"/>
  <c r="K351" i="1" s="1"/>
  <c r="AL351" i="1" s="1"/>
  <c r="J350" i="1"/>
  <c r="K350" i="1"/>
  <c r="AL350" i="1" s="1"/>
  <c r="J349" i="1"/>
  <c r="K349" i="1"/>
  <c r="AL349" i="1" s="1"/>
  <c r="J348" i="1"/>
  <c r="K348" i="1"/>
  <c r="AL348" i="1" s="1"/>
  <c r="J347" i="1"/>
  <c r="K347" i="1" s="1"/>
  <c r="AL347" i="1" s="1"/>
  <c r="J346" i="1"/>
  <c r="K346" i="1" s="1"/>
  <c r="AL346" i="1" s="1"/>
  <c r="J345" i="1"/>
  <c r="K345" i="1" s="1"/>
  <c r="AL345" i="1" s="1"/>
  <c r="J344" i="1"/>
  <c r="K344" i="1" s="1"/>
  <c r="AL344" i="1" s="1"/>
  <c r="J343" i="1"/>
  <c r="K343" i="1" s="1"/>
  <c r="AL343" i="1" s="1"/>
  <c r="J342" i="1"/>
  <c r="K342" i="1"/>
  <c r="J341" i="1"/>
  <c r="K341" i="1"/>
  <c r="AL341" i="1" s="1"/>
  <c r="J340" i="1"/>
  <c r="K340" i="1" s="1"/>
  <c r="J339" i="1"/>
  <c r="K339" i="1"/>
  <c r="AL339" i="1" s="1"/>
  <c r="J338" i="1"/>
  <c r="K338" i="1"/>
  <c r="J337" i="1"/>
  <c r="K337" i="1" s="1"/>
  <c r="J336" i="1"/>
  <c r="K336" i="1" s="1"/>
  <c r="AL336" i="1" s="1"/>
  <c r="J335" i="1"/>
  <c r="K335" i="1" s="1"/>
  <c r="J334" i="1"/>
  <c r="K334" i="1" s="1"/>
  <c r="J333" i="1"/>
  <c r="K333" i="1" s="1"/>
  <c r="AL333" i="1" s="1"/>
  <c r="J332" i="1"/>
  <c r="K332" i="1"/>
  <c r="AL332" i="1" s="1"/>
  <c r="J331" i="1"/>
  <c r="K331" i="1"/>
  <c r="J330" i="1"/>
  <c r="K330" i="1" s="1"/>
  <c r="J329" i="1"/>
  <c r="K329" i="1" s="1"/>
  <c r="AL329" i="1" s="1"/>
  <c r="J328" i="1"/>
  <c r="K328" i="1"/>
  <c r="J327" i="1"/>
  <c r="K327" i="1"/>
  <c r="AL327" i="1" s="1"/>
  <c r="J326" i="1"/>
  <c r="K326" i="1"/>
  <c r="J325" i="1"/>
  <c r="K325" i="1" s="1"/>
  <c r="J324" i="1"/>
  <c r="K324" i="1" s="1"/>
  <c r="AL324" i="1" s="1"/>
  <c r="J323" i="1"/>
  <c r="K323" i="1"/>
  <c r="J322" i="1"/>
  <c r="K322" i="1"/>
  <c r="J321" i="1"/>
  <c r="K321" i="1"/>
  <c r="J320" i="1"/>
  <c r="K320" i="1"/>
  <c r="AL320" i="1" s="1"/>
  <c r="J319" i="1"/>
  <c r="K319" i="1"/>
  <c r="J318" i="1"/>
  <c r="K318" i="1" s="1"/>
  <c r="J317" i="1"/>
  <c r="K317" i="1" s="1"/>
  <c r="AL317" i="1" s="1"/>
  <c r="J316" i="1"/>
  <c r="K316" i="1"/>
  <c r="J315" i="1"/>
  <c r="K315" i="1"/>
  <c r="AL315" i="1" s="1"/>
  <c r="J314" i="1"/>
  <c r="K314" i="1"/>
  <c r="AL314" i="1" s="1"/>
  <c r="J313" i="1"/>
  <c r="K313" i="1"/>
  <c r="AL313" i="1" s="1"/>
  <c r="J312" i="1"/>
  <c r="K312" i="1" s="1"/>
  <c r="AL312" i="1" s="1"/>
  <c r="J311" i="1"/>
  <c r="K311" i="1"/>
  <c r="J310" i="1"/>
  <c r="K310" i="1" s="1"/>
  <c r="AL310" i="1" s="1"/>
  <c r="J309" i="1"/>
  <c r="K309" i="1" s="1"/>
  <c r="J308" i="1"/>
  <c r="K308" i="1"/>
  <c r="AL308" i="1" s="1"/>
  <c r="J307" i="1"/>
  <c r="K307" i="1"/>
  <c r="AL307" i="1" s="1"/>
  <c r="J306" i="1"/>
  <c r="K306" i="1" s="1"/>
  <c r="AL306" i="1" s="1"/>
  <c r="J305" i="1"/>
  <c r="K305" i="1"/>
  <c r="AL305" i="1" s="1"/>
  <c r="J304" i="1"/>
  <c r="K304" i="1" s="1"/>
  <c r="J303" i="1"/>
  <c r="K303" i="1" s="1"/>
  <c r="AL303" i="1" s="1"/>
  <c r="J302" i="1"/>
  <c r="K302" i="1" s="1"/>
  <c r="J301" i="1"/>
  <c r="K301" i="1"/>
  <c r="J300" i="1"/>
  <c r="K300" i="1" s="1"/>
  <c r="AL300" i="1" s="1"/>
  <c r="J299" i="1"/>
  <c r="K299" i="1" s="1"/>
  <c r="AL299" i="1" s="1"/>
  <c r="J298" i="1"/>
  <c r="K298" i="1" s="1"/>
  <c r="AL298" i="1" s="1"/>
  <c r="J297" i="1"/>
  <c r="K297" i="1" s="1"/>
  <c r="J296" i="1"/>
  <c r="K296" i="1" s="1"/>
  <c r="J295" i="1"/>
  <c r="K295" i="1" s="1"/>
  <c r="J294" i="1"/>
  <c r="K294" i="1" s="1"/>
  <c r="AL294" i="1" s="1"/>
  <c r="J293" i="1"/>
  <c r="K293" i="1" s="1"/>
  <c r="J292" i="1"/>
  <c r="K292" i="1" s="1"/>
  <c r="AL292" i="1" s="1"/>
  <c r="J291" i="1"/>
  <c r="K291" i="1" s="1"/>
  <c r="AL291" i="1" s="1"/>
  <c r="J290" i="1"/>
  <c r="K290" i="1" s="1"/>
  <c r="J289" i="1"/>
  <c r="K289" i="1" s="1"/>
  <c r="J288" i="1"/>
  <c r="K288" i="1" s="1"/>
  <c r="J287" i="1"/>
  <c r="K287" i="1"/>
  <c r="J286" i="1"/>
  <c r="K286" i="1" s="1"/>
  <c r="J285" i="1"/>
  <c r="K285" i="1" s="1"/>
  <c r="AL285" i="1" s="1"/>
  <c r="J284" i="1"/>
  <c r="K284" i="1" s="1"/>
  <c r="J283" i="1"/>
  <c r="K283" i="1" s="1"/>
  <c r="AL283" i="1"/>
  <c r="J282" i="1"/>
  <c r="K282" i="1" s="1"/>
  <c r="AL282" i="1" s="1"/>
  <c r="J281" i="1"/>
  <c r="K281" i="1" s="1"/>
  <c r="AL281" i="1" s="1"/>
  <c r="J280" i="1"/>
  <c r="K280" i="1" s="1"/>
  <c r="J279" i="1"/>
  <c r="K279" i="1" s="1"/>
  <c r="AL279" i="1" s="1"/>
  <c r="J278" i="1"/>
  <c r="K278" i="1" s="1"/>
  <c r="J277" i="1"/>
  <c r="K277" i="1" s="1"/>
  <c r="J276" i="1"/>
  <c r="K276" i="1" s="1"/>
  <c r="AL276" i="1" s="1"/>
  <c r="J275" i="1"/>
  <c r="K275" i="1" s="1"/>
  <c r="J274" i="1"/>
  <c r="K274" i="1" s="1"/>
  <c r="J273" i="1"/>
  <c r="K273" i="1"/>
  <c r="J272" i="1"/>
  <c r="K272" i="1" s="1"/>
  <c r="AL272" i="1" s="1"/>
  <c r="J271" i="1"/>
  <c r="K271" i="1" s="1"/>
  <c r="AL271" i="1" s="1"/>
  <c r="J270" i="1"/>
  <c r="K270" i="1"/>
  <c r="AL270" i="1" s="1"/>
  <c r="J269" i="1"/>
  <c r="K269" i="1" s="1"/>
  <c r="AL269" i="1" s="1"/>
  <c r="J268" i="1"/>
  <c r="K268" i="1" s="1"/>
  <c r="AL268" i="1" s="1"/>
  <c r="J267" i="1"/>
  <c r="K267" i="1" s="1"/>
  <c r="J266" i="1"/>
  <c r="K266" i="1" s="1"/>
  <c r="J265" i="1"/>
  <c r="K265" i="1" s="1"/>
  <c r="J264" i="1"/>
  <c r="K264" i="1" s="1"/>
  <c r="AL264" i="1" s="1"/>
  <c r="J263" i="1"/>
  <c r="K263" i="1" s="1"/>
  <c r="AL263" i="1" s="1"/>
  <c r="J262" i="1"/>
  <c r="K262" i="1"/>
  <c r="J261" i="1"/>
  <c r="K261" i="1" s="1"/>
  <c r="AL261" i="1" s="1"/>
  <c r="J260" i="1"/>
  <c r="K260" i="1" s="1"/>
  <c r="AL260" i="1" s="1"/>
  <c r="J259" i="1"/>
  <c r="K259" i="1" s="1"/>
  <c r="J258" i="1"/>
  <c r="K258" i="1" s="1"/>
  <c r="AL258" i="1"/>
  <c r="J257" i="1"/>
  <c r="K257" i="1" s="1"/>
  <c r="AL257" i="1" s="1"/>
  <c r="J256" i="1"/>
  <c r="K256" i="1" s="1"/>
  <c r="J255" i="1"/>
  <c r="K255" i="1" s="1"/>
  <c r="J254" i="1"/>
  <c r="K254" i="1" s="1"/>
  <c r="AL254" i="1" s="1"/>
  <c r="J253" i="1"/>
  <c r="K253" i="1" s="1"/>
  <c r="J252" i="1"/>
  <c r="K252" i="1" s="1"/>
  <c r="AL252" i="1" s="1"/>
  <c r="J251" i="1"/>
  <c r="K251" i="1"/>
  <c r="AL251" i="1" s="1"/>
  <c r="J250" i="1"/>
  <c r="K250" i="1" s="1"/>
  <c r="AL250" i="1" s="1"/>
  <c r="J249" i="1"/>
  <c r="K249" i="1" s="1"/>
  <c r="AL249" i="1" s="1"/>
  <c r="J248" i="1"/>
  <c r="K248" i="1" s="1"/>
  <c r="J247" i="1"/>
  <c r="K247" i="1" s="1"/>
  <c r="AL247" i="1" s="1"/>
  <c r="J246" i="1"/>
  <c r="K246" i="1" s="1"/>
  <c r="AL246" i="1" s="1"/>
  <c r="J245" i="1"/>
  <c r="K245" i="1" s="1"/>
  <c r="J244" i="1"/>
  <c r="K244" i="1" s="1"/>
  <c r="J243" i="1"/>
  <c r="K243" i="1" s="1"/>
  <c r="J242" i="1"/>
  <c r="K242" i="1"/>
  <c r="AL242" i="1" s="1"/>
  <c r="J241" i="1"/>
  <c r="K241" i="1" s="1"/>
  <c r="J240" i="1"/>
  <c r="K240" i="1" s="1"/>
  <c r="J239" i="1"/>
  <c r="K239" i="1" s="1"/>
  <c r="AL239" i="1" s="1"/>
  <c r="J238" i="1"/>
  <c r="K238" i="1" s="1"/>
  <c r="AL238" i="1" s="1"/>
  <c r="J237" i="1"/>
  <c r="K237" i="1" s="1"/>
  <c r="AL237" i="1" s="1"/>
  <c r="J236" i="1"/>
  <c r="K236" i="1" s="1"/>
  <c r="J235" i="1"/>
  <c r="K235" i="1" s="1"/>
  <c r="AL235" i="1" s="1"/>
  <c r="J234" i="1"/>
  <c r="K234" i="1" s="1"/>
  <c r="AL234" i="1" s="1"/>
  <c r="J233" i="1"/>
  <c r="K233" i="1" s="1"/>
  <c r="AL233" i="1" s="1"/>
  <c r="J232" i="1"/>
  <c r="K232" i="1" s="1"/>
  <c r="J231" i="1"/>
  <c r="K231" i="1" s="1"/>
  <c r="J230" i="1"/>
  <c r="K230" i="1" s="1"/>
  <c r="J229" i="1"/>
  <c r="K229" i="1" s="1"/>
  <c r="AL229" i="1" s="1"/>
  <c r="J228" i="1"/>
  <c r="K228" i="1" s="1"/>
  <c r="AL228" i="1" s="1"/>
  <c r="J227" i="1"/>
  <c r="K227" i="1" s="1"/>
  <c r="AL227" i="1" s="1"/>
  <c r="J226" i="1"/>
  <c r="K226" i="1" s="1"/>
  <c r="AL226" i="1" s="1"/>
  <c r="J225" i="1"/>
  <c r="K225" i="1" s="1"/>
  <c r="J224" i="1"/>
  <c r="K224" i="1" s="1"/>
  <c r="AL224" i="1"/>
  <c r="J223" i="1"/>
  <c r="K223" i="1" s="1"/>
  <c r="AL223" i="1" s="1"/>
  <c r="J222" i="1"/>
  <c r="K222" i="1" s="1"/>
  <c r="J221" i="1"/>
  <c r="K221" i="1" s="1"/>
  <c r="AL221" i="1" s="1"/>
  <c r="J220" i="1"/>
  <c r="K220" i="1"/>
  <c r="J219" i="1"/>
  <c r="K219" i="1" s="1"/>
  <c r="AL219" i="1" s="1"/>
  <c r="J218" i="1"/>
  <c r="K218" i="1" s="1"/>
  <c r="J217" i="1"/>
  <c r="K217" i="1"/>
  <c r="AL217" i="1" s="1"/>
  <c r="J216" i="1"/>
  <c r="K216" i="1"/>
  <c r="J215" i="1"/>
  <c r="K215" i="1" s="1"/>
  <c r="J214" i="1"/>
  <c r="K214" i="1" s="1"/>
  <c r="AL214" i="1" s="1"/>
  <c r="J213" i="1"/>
  <c r="K213" i="1" s="1"/>
  <c r="AL213" i="1"/>
  <c r="J212" i="1"/>
  <c r="K212" i="1"/>
  <c r="AL212" i="1" s="1"/>
  <c r="J211" i="1"/>
  <c r="K211" i="1"/>
  <c r="J210" i="1"/>
  <c r="K210" i="1" s="1"/>
  <c r="AL210" i="1"/>
  <c r="J209" i="1"/>
  <c r="K209" i="1"/>
  <c r="J208" i="1"/>
  <c r="K208" i="1"/>
  <c r="J207" i="1"/>
  <c r="K207" i="1"/>
  <c r="J206" i="1"/>
  <c r="K206" i="1"/>
  <c r="AL206" i="1" s="1"/>
  <c r="J205" i="1"/>
  <c r="K205" i="1" s="1"/>
  <c r="AL205" i="1" s="1"/>
  <c r="J204" i="1"/>
  <c r="K204" i="1" s="1"/>
  <c r="AL204" i="1" s="1"/>
  <c r="J203" i="1"/>
  <c r="K203" i="1" s="1"/>
  <c r="AL203" i="1" s="1"/>
  <c r="J202" i="1"/>
  <c r="K202" i="1" s="1"/>
  <c r="J201" i="1"/>
  <c r="K201" i="1" s="1"/>
  <c r="AL201" i="1" s="1"/>
  <c r="J200" i="1"/>
  <c r="K200" i="1" s="1"/>
  <c r="J199" i="1"/>
  <c r="K199" i="1" s="1"/>
  <c r="AL199" i="1" s="1"/>
  <c r="J198" i="1"/>
  <c r="K198" i="1" s="1"/>
  <c r="J197" i="1"/>
  <c r="K197" i="1" s="1"/>
  <c r="J196" i="1"/>
  <c r="K196" i="1" s="1"/>
  <c r="AL196" i="1" s="1"/>
  <c r="J195" i="1"/>
  <c r="K195" i="1" s="1"/>
  <c r="AL195" i="1" s="1"/>
  <c r="J194" i="1"/>
  <c r="K194" i="1" s="1"/>
  <c r="AL194" i="1" s="1"/>
  <c r="J193" i="1"/>
  <c r="K193" i="1" s="1"/>
  <c r="AL193" i="1" s="1"/>
  <c r="J192" i="1"/>
  <c r="K192" i="1" s="1"/>
  <c r="J191" i="1"/>
  <c r="K191" i="1"/>
  <c r="AL191" i="1" s="1"/>
  <c r="J190" i="1"/>
  <c r="K190" i="1"/>
  <c r="AL190" i="1" s="1"/>
  <c r="J189" i="1"/>
  <c r="K189" i="1" s="1"/>
  <c r="AL189" i="1"/>
  <c r="J188" i="1"/>
  <c r="K188" i="1" s="1"/>
  <c r="J187" i="1"/>
  <c r="K187" i="1" s="1"/>
  <c r="AL187" i="1" s="1"/>
  <c r="J186" i="1"/>
  <c r="K186" i="1" s="1"/>
  <c r="AL186" i="1" s="1"/>
  <c r="J185" i="1"/>
  <c r="K185" i="1" s="1"/>
  <c r="J184" i="1"/>
  <c r="K184" i="1" s="1"/>
  <c r="AL184" i="1" s="1"/>
  <c r="J183" i="1"/>
  <c r="K183" i="1" s="1"/>
  <c r="J182" i="1"/>
  <c r="K182" i="1" s="1"/>
  <c r="AL182" i="1" s="1"/>
  <c r="J181" i="1"/>
  <c r="K181" i="1"/>
  <c r="AL181" i="1" s="1"/>
  <c r="J180" i="1"/>
  <c r="K180" i="1" s="1"/>
  <c r="J179" i="1"/>
  <c r="K179" i="1" s="1"/>
  <c r="AL179" i="1" s="1"/>
  <c r="J178" i="1"/>
  <c r="K178" i="1" s="1"/>
  <c r="J177" i="1"/>
  <c r="K177" i="1" s="1"/>
  <c r="AL177" i="1" s="1"/>
  <c r="J176" i="1"/>
  <c r="K176" i="1" s="1"/>
  <c r="AL176" i="1" s="1"/>
  <c r="J175" i="1"/>
  <c r="K175" i="1" s="1"/>
  <c r="J174" i="1"/>
  <c r="K174" i="1" s="1"/>
  <c r="J173" i="1"/>
  <c r="K173" i="1" s="1"/>
  <c r="J172" i="1"/>
  <c r="K172" i="1" s="1"/>
  <c r="J171" i="1"/>
  <c r="K171" i="1" s="1"/>
  <c r="AL171" i="1" s="1"/>
  <c r="J170" i="1"/>
  <c r="K170" i="1" s="1"/>
  <c r="J169" i="1"/>
  <c r="K169" i="1" s="1"/>
  <c r="AL169" i="1" s="1"/>
  <c r="J168" i="1"/>
  <c r="K168" i="1" s="1"/>
  <c r="AL168" i="1" s="1"/>
  <c r="J167" i="1"/>
  <c r="K167" i="1" s="1"/>
  <c r="J166" i="1"/>
  <c r="K166" i="1" s="1"/>
  <c r="AL166" i="1" s="1"/>
  <c r="J165" i="1"/>
  <c r="K165" i="1"/>
  <c r="AL165" i="1" s="1"/>
  <c r="J164" i="1"/>
  <c r="K164" i="1" s="1"/>
  <c r="AL164" i="1" s="1"/>
  <c r="J163" i="1"/>
  <c r="K163" i="1" s="1"/>
  <c r="AL163" i="1" s="1"/>
  <c r="J162" i="1"/>
  <c r="K162" i="1" s="1"/>
  <c r="AL162" i="1"/>
  <c r="J161" i="1"/>
  <c r="K161" i="1"/>
  <c r="AL161" i="1" s="1"/>
  <c r="J160" i="1"/>
  <c r="K160" i="1" s="1"/>
  <c r="J159" i="1"/>
  <c r="K159" i="1" s="1"/>
  <c r="J158" i="1"/>
  <c r="K158" i="1" s="1"/>
  <c r="J157" i="1"/>
  <c r="K157" i="1" s="1"/>
  <c r="AL157" i="1" s="1"/>
  <c r="J156" i="1"/>
  <c r="K156" i="1" s="1"/>
  <c r="J155" i="1"/>
  <c r="K155" i="1" s="1"/>
  <c r="J154" i="1"/>
  <c r="K154" i="1" s="1"/>
  <c r="AL154" i="1" s="1"/>
  <c r="J153" i="1"/>
  <c r="K153" i="1" s="1"/>
  <c r="J152" i="1"/>
  <c r="K152" i="1" s="1"/>
  <c r="AL152" i="1" s="1"/>
  <c r="J151" i="1"/>
  <c r="K151" i="1" s="1"/>
  <c r="AL151" i="1" s="1"/>
  <c r="J150" i="1"/>
  <c r="K150" i="1" s="1"/>
  <c r="AL150" i="1" s="1"/>
  <c r="J149" i="1"/>
  <c r="K149" i="1" s="1"/>
  <c r="AL149" i="1" s="1"/>
  <c r="J148" i="1"/>
  <c r="K148" i="1" s="1"/>
  <c r="AL148" i="1" s="1"/>
  <c r="J147" i="1"/>
  <c r="K147" i="1"/>
  <c r="AL147" i="1" s="1"/>
  <c r="J146" i="1"/>
  <c r="K146" i="1" s="1"/>
  <c r="J145" i="1"/>
  <c r="K145" i="1" s="1"/>
  <c r="AL145" i="1" s="1"/>
  <c r="J144" i="1"/>
  <c r="K144" i="1" s="1"/>
  <c r="AL144" i="1" s="1"/>
  <c r="J143" i="1"/>
  <c r="K143" i="1" s="1"/>
  <c r="AL143" i="1" s="1"/>
  <c r="J142" i="1"/>
  <c r="K142" i="1" s="1"/>
  <c r="J141" i="1"/>
  <c r="K141" i="1" s="1"/>
  <c r="J140" i="1"/>
  <c r="K140" i="1" s="1"/>
  <c r="J139" i="1"/>
  <c r="K139" i="1"/>
  <c r="AL139" i="1" s="1"/>
  <c r="J138" i="1"/>
  <c r="K138" i="1" s="1"/>
  <c r="AL138" i="1" s="1"/>
  <c r="J137" i="1"/>
  <c r="K137" i="1" s="1"/>
  <c r="J136" i="1"/>
  <c r="K136" i="1" s="1"/>
  <c r="AL136" i="1" s="1"/>
  <c r="J135" i="1"/>
  <c r="K135" i="1" s="1"/>
  <c r="AL135" i="1" s="1"/>
  <c r="J134" i="1"/>
  <c r="K134" i="1" s="1"/>
  <c r="AL134" i="1" s="1"/>
  <c r="J133" i="1"/>
  <c r="K133" i="1" s="1"/>
  <c r="AL133" i="1" s="1"/>
  <c r="J132" i="1"/>
  <c r="K132" i="1"/>
  <c r="J131" i="1"/>
  <c r="K131" i="1" s="1"/>
  <c r="AL131" i="1" s="1"/>
  <c r="J130" i="1"/>
  <c r="K130" i="1" s="1"/>
  <c r="AL130" i="1" s="1"/>
  <c r="J129" i="1"/>
  <c r="K129" i="1" s="1"/>
  <c r="AL129" i="1" s="1"/>
  <c r="J128" i="1"/>
  <c r="K128" i="1"/>
  <c r="J127" i="1"/>
  <c r="K127" i="1"/>
  <c r="J126" i="1"/>
  <c r="K126" i="1"/>
  <c r="J125" i="1"/>
  <c r="K125" i="1"/>
  <c r="AL125" i="1" s="1"/>
  <c r="J124" i="1"/>
  <c r="K124" i="1" s="1"/>
  <c r="J123" i="1"/>
  <c r="K123" i="1" s="1"/>
  <c r="J122" i="1"/>
  <c r="K122" i="1" s="1"/>
  <c r="AL122" i="1" s="1"/>
  <c r="J121" i="1"/>
  <c r="K121" i="1" s="1"/>
  <c r="J120" i="1"/>
  <c r="K120" i="1"/>
  <c r="J119" i="1"/>
  <c r="K119" i="1" s="1"/>
  <c r="AL119" i="1" s="1"/>
  <c r="J118" i="1"/>
  <c r="K118" i="1" s="1"/>
  <c r="J117" i="1"/>
  <c r="K117" i="1" s="1"/>
  <c r="J116" i="1"/>
  <c r="K116" i="1" s="1"/>
  <c r="J115" i="1"/>
  <c r="K115" i="1" s="1"/>
  <c r="AL115" i="1"/>
  <c r="J114" i="1"/>
  <c r="K114" i="1"/>
  <c r="J113" i="1"/>
  <c r="K113" i="1"/>
  <c r="J112" i="1"/>
  <c r="K112" i="1"/>
  <c r="AL112" i="1" s="1"/>
  <c r="J111" i="1"/>
  <c r="K111" i="1" s="1"/>
  <c r="J110" i="1"/>
  <c r="K110" i="1" s="1"/>
  <c r="J109" i="1"/>
  <c r="K109" i="1" s="1"/>
  <c r="J108" i="1"/>
  <c r="K108" i="1" s="1"/>
  <c r="J107" i="1"/>
  <c r="K107" i="1" s="1"/>
  <c r="AL107" i="1" s="1"/>
  <c r="J106" i="1"/>
  <c r="K106" i="1" s="1"/>
  <c r="J105" i="1"/>
  <c r="K105" i="1" s="1"/>
  <c r="J104" i="1"/>
  <c r="K104" i="1"/>
  <c r="AL104" i="1" s="1"/>
  <c r="J103" i="1"/>
  <c r="K103" i="1" s="1"/>
  <c r="AL103" i="1" s="1"/>
  <c r="J102" i="1"/>
  <c r="K102" i="1" s="1"/>
  <c r="AL102" i="1" s="1"/>
  <c r="J101" i="1"/>
  <c r="K101" i="1" s="1"/>
  <c r="AL101" i="1" s="1"/>
  <c r="J100" i="1"/>
  <c r="K100" i="1" s="1"/>
  <c r="AL100" i="1" s="1"/>
  <c r="J99" i="1"/>
  <c r="K99" i="1" s="1"/>
  <c r="AL99" i="1" s="1"/>
  <c r="J98" i="1"/>
  <c r="K98" i="1" s="1"/>
  <c r="AL98" i="1" s="1"/>
  <c r="J97" i="1"/>
  <c r="K97" i="1" s="1"/>
  <c r="J96" i="1"/>
  <c r="K96" i="1" s="1"/>
  <c r="J95" i="1"/>
  <c r="K95" i="1" s="1"/>
  <c r="J94" i="1"/>
  <c r="K94" i="1" s="1"/>
  <c r="AL94" i="1" s="1"/>
  <c r="J93" i="1"/>
  <c r="K93" i="1"/>
  <c r="J92" i="1"/>
  <c r="K92" i="1" s="1"/>
  <c r="AL92" i="1" s="1"/>
  <c r="J91" i="1"/>
  <c r="K91" i="1" s="1"/>
  <c r="AL91" i="1" s="1"/>
  <c r="J90" i="1"/>
  <c r="K90" i="1"/>
  <c r="J89" i="1"/>
  <c r="K89" i="1"/>
  <c r="J88" i="1"/>
  <c r="K88" i="1"/>
  <c r="J87" i="1"/>
  <c r="K87" i="1"/>
  <c r="J86" i="1"/>
  <c r="K86" i="1"/>
  <c r="J85" i="1"/>
  <c r="K85" i="1"/>
  <c r="AL85" i="1" s="1"/>
  <c r="J84" i="1"/>
  <c r="K84" i="1" s="1"/>
  <c r="AL84" i="1" s="1"/>
  <c r="J83" i="1"/>
  <c r="K83" i="1" s="1"/>
  <c r="J82" i="1"/>
  <c r="K82" i="1"/>
  <c r="J81" i="1"/>
  <c r="K81" i="1" s="1"/>
  <c r="AL81" i="1" s="1"/>
  <c r="J80" i="1"/>
  <c r="K80" i="1" s="1"/>
  <c r="J79" i="1"/>
  <c r="K79" i="1" s="1"/>
  <c r="AL79" i="1"/>
  <c r="J78" i="1"/>
  <c r="K78" i="1"/>
  <c r="AL78" i="1" s="1"/>
  <c r="J77" i="1"/>
  <c r="K77" i="1" s="1"/>
  <c r="J76" i="1"/>
  <c r="K76" i="1" s="1"/>
  <c r="J75" i="1"/>
  <c r="K75" i="1" s="1"/>
  <c r="J74" i="1"/>
  <c r="K74" i="1" s="1"/>
  <c r="AL74" i="1" s="1"/>
  <c r="J73" i="1"/>
  <c r="K73" i="1"/>
  <c r="J72" i="1"/>
  <c r="K72" i="1"/>
  <c r="AL72" i="1" s="1"/>
  <c r="J71" i="1"/>
  <c r="K71" i="1" s="1"/>
  <c r="AL71" i="1" s="1"/>
  <c r="J70" i="1"/>
  <c r="K70" i="1" s="1"/>
  <c r="AL70" i="1" s="1"/>
  <c r="J69" i="1"/>
  <c r="K69" i="1" s="1"/>
  <c r="J68" i="1"/>
  <c r="K68" i="1" s="1"/>
  <c r="J67" i="1"/>
  <c r="K67" i="1" s="1"/>
  <c r="AL67" i="1" s="1"/>
  <c r="J66" i="1"/>
  <c r="K66" i="1" s="1"/>
  <c r="J65" i="1"/>
  <c r="K65" i="1" s="1"/>
  <c r="AL65" i="1" s="1"/>
  <c r="J64" i="1"/>
  <c r="K64" i="1" s="1"/>
  <c r="AL64" i="1" s="1"/>
  <c r="J63" i="1"/>
  <c r="K63" i="1"/>
  <c r="J62" i="1"/>
  <c r="K62" i="1" s="1"/>
  <c r="AL62" i="1" s="1"/>
  <c r="J61" i="1"/>
  <c r="K61" i="1" s="1"/>
  <c r="AL61" i="1" s="1"/>
  <c r="J60" i="1"/>
  <c r="K60" i="1"/>
  <c r="AL60" i="1" s="1"/>
  <c r="J59" i="1"/>
  <c r="K59" i="1" s="1"/>
  <c r="AL59" i="1" s="1"/>
  <c r="J58" i="1"/>
  <c r="K58" i="1" s="1"/>
  <c r="AL58" i="1" s="1"/>
  <c r="J57" i="1"/>
  <c r="K57" i="1" s="1"/>
  <c r="J56" i="1"/>
  <c r="K56" i="1" s="1"/>
  <c r="J55" i="1"/>
  <c r="K55" i="1" s="1"/>
  <c r="AL55" i="1" s="1"/>
  <c r="J54" i="1"/>
  <c r="K54" i="1"/>
  <c r="AL54" i="1" s="1"/>
  <c r="J53" i="1"/>
  <c r="K53" i="1" s="1"/>
  <c r="J52" i="1"/>
  <c r="K52" i="1" s="1"/>
  <c r="J51" i="1"/>
  <c r="K51" i="1" s="1"/>
  <c r="J50" i="1"/>
  <c r="K50" i="1" s="1"/>
  <c r="J49" i="1"/>
  <c r="K49" i="1" s="1"/>
  <c r="AL49" i="1" s="1"/>
  <c r="J48" i="1"/>
  <c r="K48" i="1" s="1"/>
  <c r="AL48" i="1" s="1"/>
  <c r="J47" i="1"/>
  <c r="K47" i="1" s="1"/>
  <c r="AL47" i="1" s="1"/>
  <c r="J46" i="1"/>
  <c r="K46" i="1"/>
  <c r="AL46" i="1" s="1"/>
  <c r="J45" i="1"/>
  <c r="K45" i="1" s="1"/>
  <c r="AL45" i="1" s="1"/>
  <c r="J44" i="1"/>
  <c r="K44" i="1" s="1"/>
  <c r="AL44" i="1" s="1"/>
  <c r="J43" i="1"/>
  <c r="K43" i="1" s="1"/>
  <c r="J42" i="1"/>
  <c r="K42" i="1" s="1"/>
  <c r="J41" i="1"/>
  <c r="K41" i="1" s="1"/>
  <c r="J40" i="1"/>
  <c r="K40" i="1" s="1"/>
  <c r="AL40" i="1" s="1"/>
  <c r="J39" i="1"/>
  <c r="K39" i="1" s="1"/>
  <c r="J38" i="1"/>
  <c r="K38" i="1" s="1"/>
  <c r="J37" i="1"/>
  <c r="K37" i="1" s="1"/>
  <c r="J36" i="1"/>
  <c r="K36" i="1" s="1"/>
  <c r="AL36" i="1" s="1"/>
  <c r="J35" i="1"/>
  <c r="K35" i="1" s="1"/>
  <c r="AL35" i="1" s="1"/>
  <c r="J34" i="1"/>
  <c r="K34" i="1" s="1"/>
  <c r="AL34" i="1" s="1"/>
  <c r="J33" i="1"/>
  <c r="K33" i="1" s="1"/>
  <c r="AL33" i="1" s="1"/>
  <c r="J32" i="1"/>
  <c r="K32" i="1" s="1"/>
  <c r="AL32" i="1" s="1"/>
  <c r="J31" i="1"/>
  <c r="K31" i="1" s="1"/>
  <c r="J30" i="1"/>
  <c r="K30" i="1" s="1"/>
  <c r="AL30" i="1" s="1"/>
  <c r="J29" i="1"/>
  <c r="K29" i="1" s="1"/>
  <c r="AL29" i="1" s="1"/>
  <c r="J28" i="1"/>
  <c r="K28" i="1" s="1"/>
  <c r="AL28" i="1" s="1"/>
  <c r="J27" i="1"/>
  <c r="K27" i="1" s="1"/>
  <c r="J26" i="1"/>
  <c r="K26" i="1" s="1"/>
  <c r="AL26" i="1" s="1"/>
  <c r="J25" i="1"/>
  <c r="K25" i="1" s="1"/>
  <c r="J24" i="1"/>
  <c r="K24" i="1" s="1"/>
  <c r="J23" i="1"/>
  <c r="K23" i="1" s="1"/>
  <c r="J22" i="1"/>
  <c r="K22" i="1" s="1"/>
  <c r="AL22" i="1"/>
  <c r="J21" i="1"/>
  <c r="K21" i="1"/>
  <c r="J20" i="1"/>
  <c r="K20" i="1"/>
  <c r="J19" i="1"/>
  <c r="K19" i="1"/>
  <c r="AL19" i="1" s="1"/>
  <c r="J18" i="1"/>
  <c r="K18" i="1" s="1"/>
  <c r="AL18" i="1"/>
  <c r="J17" i="1"/>
  <c r="K17" i="1"/>
  <c r="AL17" i="1" s="1"/>
  <c r="J16" i="1"/>
  <c r="K16" i="1" s="1"/>
  <c r="AL16" i="1"/>
  <c r="J15" i="1"/>
  <c r="K15" i="1"/>
  <c r="J14" i="1"/>
  <c r="K14" i="1"/>
  <c r="AL14" i="1" s="1"/>
  <c r="J13" i="1"/>
  <c r="K13" i="1" s="1"/>
  <c r="AL13" i="1"/>
  <c r="J12" i="1"/>
  <c r="K12" i="1"/>
  <c r="AL12" i="1" s="1"/>
  <c r="J11" i="1"/>
  <c r="K11" i="1" s="1"/>
  <c r="J10" i="1"/>
  <c r="K10" i="1" s="1"/>
  <c r="AL10" i="1" s="1"/>
  <c r="J9" i="1"/>
  <c r="K9" i="1" s="1"/>
  <c r="J8" i="1"/>
  <c r="K8" i="1" s="1"/>
  <c r="AL8" i="1" s="1"/>
  <c r="J7" i="1"/>
  <c r="K7" i="1" s="1"/>
  <c r="AL7" i="1" s="1"/>
  <c r="J6" i="1"/>
  <c r="K6" i="1" s="1"/>
  <c r="J5" i="1"/>
  <c r="K5" i="1" s="1"/>
  <c r="AL5" i="1" s="1"/>
  <c r="J4" i="1"/>
  <c r="K4" i="1" s="1"/>
  <c r="J3" i="1"/>
  <c r="K3" i="1" s="1"/>
  <c r="J2" i="1"/>
  <c r="K2" i="1" s="1"/>
  <c r="V354" i="1"/>
  <c r="AM351" i="1"/>
  <c r="AH345" i="1"/>
  <c r="AH337" i="1"/>
  <c r="AH335" i="1"/>
  <c r="AH333" i="1"/>
  <c r="AH323" i="1"/>
  <c r="AM317" i="1"/>
  <c r="AM309" i="1"/>
  <c r="AM307" i="1"/>
  <c r="AH299" i="1"/>
  <c r="AM285" i="1"/>
  <c r="AM271" i="1"/>
  <c r="AM269" i="1"/>
  <c r="AH263" i="1"/>
  <c r="AM257" i="1"/>
  <c r="AH247" i="1"/>
  <c r="AH245" i="1"/>
  <c r="AH237" i="1"/>
  <c r="AM227" i="1"/>
  <c r="AM223" i="1"/>
  <c r="AH221" i="1"/>
  <c r="AH217" i="1"/>
  <c r="AH207" i="1"/>
  <c r="AM205" i="1"/>
  <c r="AM203" i="1"/>
  <c r="AH199" i="1"/>
  <c r="AM189" i="1"/>
  <c r="AM187" i="1"/>
  <c r="AM183" i="1"/>
  <c r="AM181" i="1"/>
  <c r="AM175" i="1"/>
  <c r="AM171" i="1"/>
  <c r="AM169" i="1"/>
  <c r="AM161" i="1"/>
  <c r="AM151" i="1"/>
  <c r="AH147" i="1"/>
  <c r="AH145" i="1"/>
  <c r="AM141" i="1"/>
  <c r="AM139" i="1"/>
  <c r="AM135" i="1"/>
  <c r="AH131" i="1"/>
  <c r="AM129" i="1"/>
  <c r="AH119" i="1"/>
  <c r="AH113" i="1"/>
  <c r="AM111" i="1"/>
  <c r="AM103" i="1"/>
  <c r="AH101" i="1"/>
  <c r="AH95" i="1"/>
  <c r="AM91" i="1"/>
  <c r="AH85" i="1"/>
  <c r="AM71" i="1"/>
  <c r="AH67" i="1"/>
  <c r="AH65" i="1"/>
  <c r="AM59" i="1"/>
  <c r="AH57" i="1"/>
  <c r="AM55" i="1"/>
  <c r="AM51" i="1"/>
  <c r="AH45" i="1"/>
  <c r="AM41" i="1"/>
  <c r="AH35" i="1"/>
  <c r="AM31" i="1"/>
  <c r="AH29" i="1"/>
  <c r="AH27" i="1"/>
  <c r="AM23" i="1"/>
  <c r="AM19" i="1"/>
  <c r="AH13" i="1"/>
  <c r="AM11" i="1"/>
  <c r="AM7" i="1"/>
  <c r="AM3" i="1"/>
  <c r="AH5" i="1"/>
  <c r="AH25" i="1"/>
  <c r="AH33" i="1"/>
  <c r="AM49" i="1"/>
  <c r="AH61" i="1"/>
  <c r="AH73" i="1"/>
  <c r="AM93" i="1"/>
  <c r="AH121" i="1"/>
  <c r="AM133" i="1"/>
  <c r="AM149" i="1"/>
  <c r="AM165" i="1"/>
  <c r="AM177" i="1"/>
  <c r="AM185" i="1"/>
  <c r="AH193" i="1"/>
  <c r="AH213" i="1"/>
  <c r="AM229" i="1"/>
  <c r="AM241" i="1"/>
  <c r="AH249" i="1"/>
  <c r="AM281" i="1"/>
  <c r="AM305" i="1"/>
  <c r="AM313" i="1"/>
  <c r="AH329" i="1"/>
  <c r="AH341" i="1"/>
  <c r="AH349" i="1"/>
  <c r="AM350" i="1"/>
  <c r="AH342" i="1"/>
  <c r="AM330" i="1"/>
  <c r="AH310" i="1"/>
  <c r="AH298" i="1"/>
  <c r="AH294" i="1"/>
  <c r="AM293" i="1"/>
  <c r="AH282" i="1"/>
  <c r="AH278" i="1"/>
  <c r="AH274" i="1"/>
  <c r="AM266" i="1"/>
  <c r="AM254" i="1"/>
  <c r="AH246" i="1"/>
  <c r="AH242" i="1"/>
  <c r="AM234" i="1"/>
  <c r="AH233" i="1"/>
  <c r="AM226" i="1"/>
  <c r="AH218" i="1"/>
  <c r="AH210" i="1"/>
  <c r="AM206" i="1"/>
  <c r="AH202" i="1"/>
  <c r="AH201" i="1"/>
  <c r="AH190" i="1"/>
  <c r="AH186" i="1"/>
  <c r="AH170" i="1"/>
  <c r="AH166" i="1"/>
  <c r="AM162" i="1"/>
  <c r="AH150" i="1"/>
  <c r="AH142" i="1"/>
  <c r="AM138" i="1"/>
  <c r="AH137" i="1"/>
  <c r="AM130" i="1"/>
  <c r="AH125" i="1"/>
  <c r="AH122" i="1"/>
  <c r="AH110" i="1"/>
  <c r="AM102" i="1"/>
  <c r="AH98" i="1"/>
  <c r="AM78" i="1"/>
  <c r="AM77" i="1"/>
  <c r="AM74" i="1"/>
  <c r="AM66" i="1"/>
  <c r="AH58" i="1"/>
  <c r="AM30" i="1"/>
  <c r="AH22" i="1"/>
  <c r="AH18" i="1"/>
  <c r="AH14" i="1"/>
  <c r="AH6" i="1"/>
  <c r="AH2" i="1"/>
  <c r="AH347" i="1"/>
  <c r="AM346" i="1"/>
  <c r="AH339" i="1"/>
  <c r="AH322" i="1"/>
  <c r="AM315" i="1"/>
  <c r="AH314" i="1"/>
  <c r="AH307" i="1"/>
  <c r="AH306" i="1"/>
  <c r="AH303" i="1"/>
  <c r="AM294" i="1"/>
  <c r="AM286" i="1"/>
  <c r="AM279" i="1"/>
  <c r="AH270" i="1"/>
  <c r="AM259" i="1"/>
  <c r="AM258" i="1"/>
  <c r="AH250" i="1"/>
  <c r="AM238" i="1"/>
  <c r="AM230" i="1"/>
  <c r="AH223" i="1"/>
  <c r="AM214" i="1"/>
  <c r="AM202" i="1"/>
  <c r="AM195" i="1"/>
  <c r="AM194" i="1"/>
  <c r="AM186" i="1"/>
  <c r="AM179" i="1"/>
  <c r="AH174" i="1"/>
  <c r="AM163" i="1"/>
  <c r="AH157" i="1"/>
  <c r="AM143" i="1"/>
  <c r="AH135" i="1"/>
  <c r="AH134" i="1"/>
  <c r="AM131" i="1"/>
  <c r="AH130" i="1"/>
  <c r="AH126" i="1"/>
  <c r="AH111" i="1"/>
  <c r="AM110" i="1"/>
  <c r="AM107" i="1"/>
  <c r="AH94" i="1"/>
  <c r="AH91" i="1"/>
  <c r="AH86" i="1"/>
  <c r="AH81" i="1"/>
  <c r="AH62" i="1"/>
  <c r="AH54" i="1"/>
  <c r="AM47" i="1"/>
  <c r="AH46" i="1"/>
  <c r="AH43" i="1"/>
  <c r="AM34" i="1"/>
  <c r="AH26" i="1"/>
  <c r="AH17" i="1"/>
  <c r="AH10" i="1"/>
  <c r="AH330" i="1"/>
  <c r="AH326" i="1"/>
  <c r="AM274" i="1"/>
  <c r="AM154" i="1"/>
  <c r="AH70" i="1"/>
  <c r="AH38" i="1"/>
  <c r="AM6" i="1"/>
  <c r="AH343" i="1"/>
  <c r="AM323" i="1"/>
  <c r="AH279" i="1"/>
  <c r="AM267" i="1"/>
  <c r="AH251" i="1"/>
  <c r="AH235" i="1"/>
  <c r="AH203" i="1"/>
  <c r="AH179" i="1"/>
  <c r="AH163" i="1"/>
  <c r="AM147" i="1"/>
  <c r="AH107" i="1"/>
  <c r="AM95" i="1"/>
  <c r="AM79" i="1"/>
  <c r="AH59" i="1"/>
  <c r="AH47" i="1"/>
  <c r="AH31" i="1"/>
  <c r="AH7" i="1"/>
  <c r="U354" i="1"/>
  <c r="AS360" i="1"/>
  <c r="AS361" i="1"/>
  <c r="AH4" i="1"/>
  <c r="AH8" i="1"/>
  <c r="AH12" i="1"/>
  <c r="AH16" i="1"/>
  <c r="AH28" i="1"/>
  <c r="AH32" i="1"/>
  <c r="AH40" i="1"/>
  <c r="AH44" i="1"/>
  <c r="AH48" i="1"/>
  <c r="AH60" i="1"/>
  <c r="AH64" i="1"/>
  <c r="AH68" i="1"/>
  <c r="AH72" i="1"/>
  <c r="AH80" i="1"/>
  <c r="AH84" i="1"/>
  <c r="AH92" i="1"/>
  <c r="AH100" i="1"/>
  <c r="AH112" i="1"/>
  <c r="AH120" i="1"/>
  <c r="AH124" i="1"/>
  <c r="AH132" i="1"/>
  <c r="AH136" i="1"/>
  <c r="AH138" i="1"/>
  <c r="AH140" i="1"/>
  <c r="AH143" i="1"/>
  <c r="AH144" i="1"/>
  <c r="AH148" i="1"/>
  <c r="AH160" i="1"/>
  <c r="AH164" i="1"/>
  <c r="AH168" i="1"/>
  <c r="AH176" i="1"/>
  <c r="AH184" i="1"/>
  <c r="AH188" i="1"/>
  <c r="AH194" i="1"/>
  <c r="AH200" i="1"/>
  <c r="AH204" i="1"/>
  <c r="AH206" i="1"/>
  <c r="AH212" i="1"/>
  <c r="AH216" i="1"/>
  <c r="AH228" i="1"/>
  <c r="AH232" i="1"/>
  <c r="AH240" i="1"/>
  <c r="AH244" i="1"/>
  <c r="AH248" i="1"/>
  <c r="AH259" i="1"/>
  <c r="AH260" i="1"/>
  <c r="AH267" i="1"/>
  <c r="AH268" i="1"/>
  <c r="AH271" i="1"/>
  <c r="AH272" i="1"/>
  <c r="AH292" i="1"/>
  <c r="AH308" i="1"/>
  <c r="AH312" i="1"/>
  <c r="AH316" i="1"/>
  <c r="AH332" i="1"/>
  <c r="AH336" i="1"/>
  <c r="AH340" i="1"/>
  <c r="AH344" i="1"/>
  <c r="AH346" i="1"/>
  <c r="AH348" i="1"/>
  <c r="F354" i="1"/>
  <c r="AM348" i="1"/>
  <c r="AM347" i="1"/>
  <c r="AM344" i="1"/>
  <c r="AM343" i="1"/>
  <c r="AM342" i="1"/>
  <c r="AM340" i="1"/>
  <c r="AM336" i="1"/>
  <c r="AM335" i="1"/>
  <c r="AM332" i="1"/>
  <c r="AM316" i="1"/>
  <c r="AM312" i="1"/>
  <c r="AM308" i="1"/>
  <c r="AM292" i="1"/>
  <c r="AM282" i="1"/>
  <c r="AM272" i="1"/>
  <c r="AM268" i="1"/>
  <c r="AM260" i="1"/>
  <c r="AM251" i="1"/>
  <c r="AM248" i="1"/>
  <c r="AM247" i="1"/>
  <c r="AM244" i="1"/>
  <c r="AM240" i="1"/>
  <c r="AM232" i="1"/>
  <c r="AM228" i="1"/>
  <c r="AM216" i="1"/>
  <c r="AM212" i="1"/>
  <c r="AM207" i="1"/>
  <c r="AM204" i="1"/>
  <c r="AM200" i="1"/>
  <c r="AM188" i="1"/>
  <c r="AM184" i="1"/>
  <c r="AM176" i="1"/>
  <c r="AM174" i="1"/>
  <c r="AM168" i="1"/>
  <c r="AM164" i="1"/>
  <c r="AM160" i="1"/>
  <c r="AM148" i="1"/>
  <c r="AM144" i="1"/>
  <c r="AM140" i="1"/>
  <c r="AM136" i="1"/>
  <c r="AM132" i="1"/>
  <c r="AM124" i="1"/>
  <c r="AM120" i="1"/>
  <c r="AM112" i="1"/>
  <c r="AM100" i="1"/>
  <c r="AM98" i="1"/>
  <c r="AM92" i="1"/>
  <c r="AM84" i="1"/>
  <c r="AM80" i="1"/>
  <c r="AM72" i="1"/>
  <c r="AM70" i="1"/>
  <c r="AM68" i="1"/>
  <c r="AM67" i="1"/>
  <c r="AM64" i="1"/>
  <c r="AM60" i="1"/>
  <c r="AM48" i="1"/>
  <c r="AM44" i="1"/>
  <c r="AM43" i="1"/>
  <c r="AM40" i="1"/>
  <c r="AM32" i="1"/>
  <c r="AM28" i="1"/>
  <c r="AM16" i="1"/>
  <c r="AM12" i="1"/>
  <c r="AM8" i="1"/>
  <c r="AM4" i="1"/>
  <c r="S354" i="1"/>
  <c r="C358" i="2"/>
  <c r="E358" i="2" s="1"/>
  <c r="D358" i="2"/>
  <c r="R354" i="1"/>
  <c r="Q354" i="1"/>
  <c r="N354" i="1"/>
  <c r="O354" i="1"/>
  <c r="P354" i="1"/>
  <c r="M354" i="1"/>
  <c r="T354" i="1"/>
  <c r="AH20" i="1"/>
  <c r="AH152" i="1"/>
  <c r="AH264" i="1"/>
  <c r="AH320" i="1"/>
  <c r="AH108" i="1"/>
  <c r="AH252" i="1"/>
  <c r="AH324" i="1"/>
  <c r="AH52" i="1"/>
  <c r="AH276" i="1"/>
  <c r="AH296" i="1"/>
  <c r="AH300" i="1"/>
  <c r="AH196" i="1"/>
  <c r="AH154" i="1"/>
  <c r="AH36" i="1"/>
  <c r="AH96" i="1"/>
  <c r="AH318" i="1"/>
  <c r="AH208" i="1"/>
  <c r="AH224" i="1"/>
  <c r="AH74" i="1"/>
  <c r="AH23" i="1"/>
  <c r="AH104" i="1"/>
  <c r="AM104" i="1"/>
  <c r="AM36" i="1"/>
  <c r="AM300" i="1"/>
  <c r="AM324" i="1"/>
  <c r="AM264" i="1"/>
  <c r="AM152" i="1"/>
  <c r="AM20" i="1"/>
  <c r="AM296" i="1"/>
  <c r="AM52" i="1"/>
  <c r="AM310" i="1"/>
  <c r="AM224" i="1"/>
  <c r="AM122" i="1"/>
  <c r="AM320" i="1"/>
  <c r="AM235" i="1"/>
  <c r="AM208" i="1"/>
  <c r="AM318" i="1"/>
  <c r="AM252" i="1"/>
  <c r="AM108" i="1"/>
  <c r="AM276" i="1"/>
  <c r="AM196" i="1"/>
  <c r="AM96" i="1"/>
  <c r="AH55" i="1"/>
  <c r="AH351" i="1"/>
  <c r="AM119" i="1"/>
  <c r="AM199" i="1"/>
  <c r="AH183" i="1"/>
  <c r="AH11" i="1"/>
  <c r="AH171" i="1"/>
  <c r="AM263" i="1"/>
  <c r="AH19" i="1"/>
  <c r="AM35" i="1"/>
  <c r="AH51" i="1"/>
  <c r="AH187" i="1"/>
  <c r="AH175" i="1"/>
  <c r="AH151" i="1"/>
  <c r="AH103" i="1"/>
  <c r="AH229" i="1"/>
  <c r="AH129" i="1"/>
  <c r="AM150" i="1"/>
  <c r="AM166" i="1"/>
  <c r="AH226" i="1"/>
  <c r="AH66" i="1"/>
  <c r="AM246" i="1"/>
  <c r="AM22" i="1"/>
  <c r="AM58" i="1"/>
  <c r="AH234" i="1"/>
  <c r="AH254" i="1"/>
  <c r="AM142" i="1"/>
  <c r="AM218" i="1"/>
  <c r="AH78" i="1"/>
  <c r="AH273" i="1"/>
  <c r="AM273" i="1"/>
  <c r="AH165" i="1"/>
  <c r="AM182" i="1"/>
  <c r="AH182" i="1"/>
  <c r="AM14" i="1"/>
  <c r="AM86" i="1"/>
  <c r="AM242" i="1"/>
  <c r="AM126" i="1"/>
  <c r="AM26" i="1"/>
  <c r="AM54" i="1"/>
  <c r="AM134" i="1"/>
  <c r="AM270" i="1"/>
  <c r="AM298" i="1"/>
  <c r="AM314" i="1"/>
  <c r="AH266" i="1"/>
  <c r="AH258" i="1"/>
  <c r="AH238" i="1"/>
  <c r="AH162" i="1"/>
  <c r="AH102" i="1"/>
  <c r="AM137" i="1"/>
  <c r="AM193" i="1"/>
  <c r="AM99" i="1"/>
  <c r="AH99" i="1"/>
  <c r="AH239" i="1"/>
  <c r="AM239" i="1"/>
  <c r="AH291" i="1"/>
  <c r="AM291" i="1"/>
  <c r="AH327" i="1"/>
  <c r="AM327" i="1"/>
  <c r="AM62" i="1"/>
  <c r="AM303" i="1"/>
  <c r="AM210" i="1"/>
  <c r="AH230" i="1"/>
  <c r="AM2" i="1"/>
  <c r="AM27" i="1"/>
  <c r="AM46" i="1"/>
  <c r="AM170" i="1"/>
  <c r="AM299" i="1"/>
  <c r="AM339" i="1"/>
  <c r="AH315" i="1"/>
  <c r="AH195" i="1"/>
  <c r="AH139" i="1"/>
  <c r="AH34" i="1"/>
  <c r="AH71" i="1"/>
  <c r="AM101" i="1"/>
  <c r="AH227" i="1"/>
  <c r="AH30" i="1"/>
  <c r="AH41" i="1"/>
  <c r="AH49" i="1"/>
  <c r="AM237" i="1"/>
  <c r="AH205" i="1"/>
  <c r="AH241" i="1"/>
  <c r="AM221" i="1"/>
  <c r="AM38" i="1"/>
  <c r="AH286" i="1"/>
  <c r="AH214" i="1"/>
  <c r="AM326" i="1"/>
  <c r="AM10" i="1"/>
  <c r="AM18" i="1"/>
  <c r="AM250" i="1"/>
  <c r="AM306" i="1"/>
  <c r="AH350" i="1"/>
  <c r="AH281" i="1"/>
  <c r="AH269" i="1"/>
  <c r="AH257" i="1"/>
  <c r="AH141" i="1"/>
  <c r="AH133" i="1"/>
  <c r="AH161" i="1"/>
  <c r="AH169" i="1"/>
  <c r="AH293" i="1"/>
  <c r="AM94" i="1"/>
  <c r="AM190" i="1"/>
  <c r="AM201" i="1"/>
  <c r="AM213" i="1"/>
  <c r="AM278" i="1"/>
  <c r="AM322" i="1"/>
  <c r="AH261" i="1"/>
  <c r="AM261" i="1"/>
  <c r="AM157" i="1"/>
  <c r="AM29" i="1"/>
  <c r="AM57" i="1"/>
  <c r="AM61" i="1"/>
  <c r="AM121" i="1"/>
  <c r="AH317" i="1"/>
  <c r="AM337" i="1"/>
  <c r="AM217" i="1"/>
  <c r="AM233" i="1"/>
  <c r="AM245" i="1"/>
  <c r="AM249" i="1"/>
  <c r="AH285" i="1"/>
  <c r="AH189" i="1"/>
  <c r="AH185" i="1"/>
  <c r="AH181" i="1"/>
  <c r="AH149" i="1"/>
  <c r="AH93" i="1"/>
  <c r="L353" i="1"/>
  <c r="AH3" i="1"/>
  <c r="AM115" i="1"/>
  <c r="AH115" i="1"/>
  <c r="AH191" i="1"/>
  <c r="AM191" i="1"/>
  <c r="AH219" i="1"/>
  <c r="AM219" i="1"/>
  <c r="AH283" i="1"/>
  <c r="AM283" i="1"/>
  <c r="AM17" i="1"/>
  <c r="AM25" i="1"/>
  <c r="AM33" i="1"/>
  <c r="AM113" i="1"/>
  <c r="AM329" i="1"/>
  <c r="AH313" i="1"/>
  <c r="AH77" i="1"/>
  <c r="AM81" i="1"/>
  <c r="AH177" i="1"/>
  <c r="AM145" i="1"/>
  <c r="AM333" i="1"/>
  <c r="AM5" i="1"/>
  <c r="AM13" i="1"/>
  <c r="AM45" i="1"/>
  <c r="AM65" i="1"/>
  <c r="AM73" i="1"/>
  <c r="AM85" i="1"/>
  <c r="AM125" i="1"/>
  <c r="AM341" i="1"/>
  <c r="AM345" i="1"/>
  <c r="AM349" i="1"/>
  <c r="AH309" i="1"/>
  <c r="AH305" i="1"/>
  <c r="AH79" i="1"/>
  <c r="AH83" i="1"/>
  <c r="AH146" i="1"/>
  <c r="AM146" i="1"/>
  <c r="AM83" i="1"/>
  <c r="AH209" i="1"/>
  <c r="AM209" i="1"/>
  <c r="W354" i="1"/>
  <c r="K354" i="1" l="1"/>
  <c r="AL2" i="1"/>
  <c r="AB261" i="1" l="1"/>
  <c r="AE261" i="1" s="1"/>
  <c r="AB62" i="1"/>
  <c r="AE62" i="1" s="1"/>
  <c r="AB134" i="1"/>
  <c r="AE134" i="1" s="1"/>
  <c r="AC318" i="1"/>
  <c r="AC303" i="1"/>
  <c r="AC238" i="1"/>
  <c r="AB17" i="1"/>
  <c r="AE17" i="1" s="1"/>
  <c r="AB185" i="1"/>
  <c r="AE185" i="1" s="1"/>
  <c r="AB111" i="1"/>
  <c r="AE111" i="1" s="1"/>
  <c r="AB25" i="1"/>
  <c r="AE25" i="1" s="1"/>
  <c r="AB282" i="1"/>
  <c r="AE282" i="1" s="1"/>
  <c r="AC168" i="1"/>
  <c r="AC219" i="1"/>
  <c r="AC116" i="1"/>
  <c r="AC67" i="1"/>
  <c r="AB300" i="1"/>
  <c r="AE300" i="1" s="1"/>
  <c r="AB91" i="1"/>
  <c r="AE91" i="1" s="1"/>
  <c r="AC214" i="1"/>
  <c r="AB22" i="1"/>
  <c r="AE22" i="1" s="1"/>
  <c r="AB92" i="1"/>
  <c r="AE92" i="1" s="1"/>
  <c r="AB174" i="1"/>
  <c r="AE174" i="1" s="1"/>
  <c r="AB2" i="1"/>
  <c r="AE2" i="1" s="1"/>
  <c r="AB33" i="1"/>
  <c r="AE33" i="1" s="1"/>
  <c r="AC112" i="1"/>
  <c r="AC3" i="1"/>
  <c r="AC17" i="1"/>
  <c r="AC76" i="1"/>
  <c r="AB322" i="1"/>
  <c r="AE322" i="1" s="1"/>
  <c r="AC130" i="1"/>
  <c r="AC83" i="1"/>
  <c r="AC61" i="1"/>
  <c r="AB21" i="1"/>
  <c r="AE21" i="1" s="1"/>
  <c r="AC14" i="1"/>
  <c r="AB154" i="1"/>
  <c r="AE154" i="1" s="1"/>
  <c r="AC322" i="1"/>
  <c r="AB327" i="1"/>
  <c r="AE327" i="1" s="1"/>
  <c r="AC252" i="1"/>
  <c r="AC315" i="1"/>
  <c r="AB120" i="1"/>
  <c r="AE120" i="1" s="1"/>
  <c r="AB258" i="1"/>
  <c r="AE258" i="1" s="1"/>
  <c r="AC144" i="1"/>
  <c r="AB315" i="1"/>
  <c r="AE315" i="1" s="1"/>
  <c r="AB341" i="1"/>
  <c r="AE341" i="1" s="1"/>
  <c r="AC110" i="1"/>
  <c r="AB296" i="1"/>
  <c r="AE296" i="1" s="1"/>
  <c r="AC99" i="1"/>
  <c r="AB165" i="1"/>
  <c r="AE165" i="1" s="1"/>
  <c r="AC64" i="1"/>
  <c r="AB241" i="1"/>
  <c r="AE241" i="1" s="1"/>
  <c r="AC142" i="1"/>
  <c r="AB252" i="1"/>
  <c r="AE252" i="1" s="1"/>
  <c r="AC161" i="1"/>
  <c r="AB237" i="1"/>
  <c r="AE237" i="1" s="1"/>
  <c r="AB213" i="1"/>
  <c r="AE213" i="1" s="1"/>
  <c r="AC44" i="1"/>
  <c r="AB6" i="1"/>
  <c r="AE6" i="1" s="1"/>
  <c r="AB72" i="1"/>
  <c r="AE72" i="1" s="1"/>
  <c r="AC270" i="1"/>
  <c r="AC26" i="1"/>
  <c r="AB9" i="1"/>
  <c r="AE9" i="1" s="1"/>
  <c r="AC216" i="1"/>
  <c r="AC70" i="1"/>
  <c r="AC23" i="1"/>
  <c r="AB284" i="1"/>
  <c r="AE284" i="1" s="1"/>
  <c r="AC25" i="1"/>
  <c r="AC245" i="1"/>
  <c r="AB223" i="1"/>
  <c r="AE223" i="1" s="1"/>
  <c r="AC259" i="1"/>
  <c r="AB324" i="1"/>
  <c r="AE324" i="1" s="1"/>
  <c r="AB231" i="1"/>
  <c r="AE231" i="1" s="1"/>
  <c r="AC221" i="1"/>
  <c r="AB320" i="1"/>
  <c r="AE320" i="1" s="1"/>
  <c r="AB151" i="1"/>
  <c r="AE151" i="1" s="1"/>
  <c r="AB225" i="1"/>
  <c r="AE225" i="1" s="1"/>
  <c r="AC210" i="1"/>
  <c r="AB336" i="1"/>
  <c r="AE336" i="1" s="1"/>
  <c r="AB308" i="1"/>
  <c r="AE308" i="1" s="1"/>
  <c r="AB316" i="1"/>
  <c r="AE316" i="1" s="1"/>
  <c r="AB144" i="1"/>
  <c r="AE144" i="1" s="1"/>
  <c r="AC302" i="1"/>
  <c r="AB47" i="1"/>
  <c r="AE47" i="1" s="1"/>
  <c r="AC199" i="1"/>
  <c r="AB172" i="1"/>
  <c r="AE172" i="1" s="1"/>
  <c r="AC147" i="1"/>
  <c r="AC174" i="1"/>
  <c r="AD174" i="1" s="1"/>
  <c r="AB54" i="1"/>
  <c r="AE54" i="1" s="1"/>
  <c r="AC158" i="1"/>
  <c r="AB288" i="1"/>
  <c r="AE288" i="1" s="1"/>
  <c r="AC184" i="1"/>
  <c r="AC197" i="1"/>
  <c r="AB114" i="1"/>
  <c r="AE114" i="1" s="1"/>
  <c r="AB217" i="1"/>
  <c r="AE217" i="1" s="1"/>
  <c r="AB141" i="1"/>
  <c r="AE141" i="1" s="1"/>
  <c r="AC82" i="1"/>
  <c r="AC104" i="1"/>
  <c r="AB103" i="1"/>
  <c r="AE103" i="1" s="1"/>
  <c r="AC108" i="1"/>
  <c r="AB132" i="1"/>
  <c r="AE132" i="1" s="1"/>
  <c r="AC113" i="1"/>
  <c r="AC105" i="1"/>
  <c r="AC139" i="1"/>
  <c r="AB66" i="1"/>
  <c r="AE66" i="1" s="1"/>
  <c r="AC169" i="1"/>
  <c r="AB221" i="1"/>
  <c r="AE221" i="1" s="1"/>
  <c r="AB95" i="1"/>
  <c r="AE95" i="1" s="1"/>
  <c r="AC194" i="1"/>
  <c r="AC211" i="1"/>
  <c r="AB88" i="1"/>
  <c r="AE88" i="1" s="1"/>
  <c r="AC78" i="1"/>
  <c r="AB52" i="1"/>
  <c r="AE52" i="1" s="1"/>
  <c r="AB348" i="1"/>
  <c r="AE348" i="1" s="1"/>
  <c r="AC2" i="1"/>
  <c r="AC330" i="1"/>
  <c r="AB29" i="1"/>
  <c r="AE29" i="1" s="1"/>
  <c r="AC293" i="1"/>
  <c r="AB330" i="1"/>
  <c r="AE330" i="1" s="1"/>
  <c r="AC106" i="1"/>
  <c r="AC251" i="1"/>
  <c r="AC77" i="1"/>
  <c r="AC265" i="1"/>
  <c r="AC325" i="1"/>
  <c r="AB203" i="1"/>
  <c r="AE203" i="1" s="1"/>
  <c r="AC244" i="1"/>
  <c r="AB123" i="1"/>
  <c r="AE123" i="1" s="1"/>
  <c r="AB337" i="1"/>
  <c r="AE337" i="1" s="1"/>
  <c r="AB260" i="1"/>
  <c r="AE260" i="1" s="1"/>
  <c r="AB289" i="1"/>
  <c r="AE289" i="1" s="1"/>
  <c r="AC35" i="1"/>
  <c r="AC172" i="1"/>
  <c r="AC31" i="1"/>
  <c r="AB190" i="1"/>
  <c r="AE190" i="1" s="1"/>
  <c r="AB323" i="1"/>
  <c r="AE323" i="1" s="1"/>
  <c r="AC242" i="1"/>
  <c r="AC201" i="1"/>
  <c r="AB138" i="1"/>
  <c r="AE138" i="1" s="1"/>
  <c r="AB148" i="1"/>
  <c r="AE148" i="1" s="1"/>
  <c r="AB176" i="1"/>
  <c r="AE176" i="1" s="1"/>
  <c r="AB65" i="1"/>
  <c r="AE65" i="1" s="1"/>
  <c r="AC13" i="1"/>
  <c r="AB136" i="1"/>
  <c r="AE136" i="1" s="1"/>
  <c r="AC248" i="1"/>
  <c r="AC162" i="1"/>
  <c r="AC135" i="1"/>
  <c r="AC12" i="1"/>
  <c r="AB48" i="1"/>
  <c r="AE48" i="1" s="1"/>
  <c r="AC81" i="1"/>
  <c r="AC4" i="1"/>
  <c r="AB12" i="1"/>
  <c r="AE12" i="1" s="1"/>
  <c r="AB189" i="1"/>
  <c r="AE189" i="1" s="1"/>
  <c r="AC164" i="1"/>
  <c r="AC117" i="1"/>
  <c r="AB234" i="1"/>
  <c r="AE234" i="1" s="1"/>
  <c r="AB188" i="1"/>
  <c r="AE188" i="1" s="1"/>
  <c r="AB245" i="1"/>
  <c r="AE245" i="1" s="1"/>
  <c r="AC285" i="1"/>
  <c r="AC334" i="1"/>
  <c r="AC326" i="1"/>
  <c r="AC73" i="1"/>
  <c r="AB332" i="1"/>
  <c r="AE332" i="1" s="1"/>
  <c r="AB34" i="1"/>
  <c r="AE34" i="1" s="1"/>
  <c r="AC286" i="1"/>
  <c r="AC212" i="1"/>
  <c r="AB61" i="1"/>
  <c r="AE61" i="1" s="1"/>
  <c r="AB45" i="1"/>
  <c r="AE45" i="1" s="1"/>
  <c r="AC160" i="1"/>
  <c r="AC205" i="1"/>
  <c r="AC107" i="1"/>
  <c r="AB295" i="1"/>
  <c r="AE295" i="1" s="1"/>
  <c r="AB290" i="1"/>
  <c r="AE290" i="1" s="1"/>
  <c r="AC127" i="1"/>
  <c r="AB166" i="1"/>
  <c r="AE166" i="1" s="1"/>
  <c r="AC271" i="1"/>
  <c r="AB63" i="1"/>
  <c r="AE63" i="1" s="1"/>
  <c r="AC100" i="1"/>
  <c r="AB222" i="1"/>
  <c r="AE222" i="1" s="1"/>
  <c r="AC185" i="1"/>
  <c r="AD185" i="1" s="1"/>
  <c r="AC126" i="1"/>
  <c r="AB344" i="1"/>
  <c r="AE344" i="1" s="1"/>
  <c r="AC235" i="1"/>
  <c r="AC16" i="1"/>
  <c r="AC74" i="1"/>
  <c r="AB96" i="1"/>
  <c r="AE96" i="1" s="1"/>
  <c r="AB350" i="1"/>
  <c r="AE350" i="1" s="1"/>
  <c r="AC190" i="1"/>
  <c r="AB235" i="1"/>
  <c r="AE235" i="1" s="1"/>
  <c r="AC101" i="1"/>
  <c r="AC60" i="1"/>
  <c r="AB198" i="1"/>
  <c r="AE198" i="1" s="1"/>
  <c r="AB314" i="1"/>
  <c r="AE314" i="1" s="1"/>
  <c r="AC196" i="1"/>
  <c r="AC207" i="1"/>
  <c r="AB326" i="1"/>
  <c r="AE326" i="1" s="1"/>
  <c r="AC188" i="1"/>
  <c r="AD188" i="1" s="1"/>
  <c r="AC255" i="1"/>
  <c r="AC156" i="1"/>
  <c r="AB168" i="1"/>
  <c r="AE168" i="1" s="1"/>
  <c r="AB122" i="1"/>
  <c r="AE122" i="1" s="1"/>
  <c r="AB286" i="1"/>
  <c r="AE286" i="1" s="1"/>
  <c r="AB236" i="1"/>
  <c r="AE236" i="1" s="1"/>
  <c r="AC92" i="1"/>
  <c r="AD92" i="1" s="1"/>
  <c r="AC177" i="1"/>
  <c r="AC275" i="1"/>
  <c r="AB333" i="1"/>
  <c r="AE333" i="1" s="1"/>
  <c r="AC339" i="1"/>
  <c r="AC308" i="1"/>
  <c r="AD308" i="1" s="1"/>
  <c r="AC291" i="1"/>
  <c r="AC226" i="1"/>
  <c r="AC150" i="1"/>
  <c r="AB187" i="1"/>
  <c r="AE187" i="1" s="1"/>
  <c r="AC263" i="1"/>
  <c r="AB133" i="1"/>
  <c r="AE133" i="1" s="1"/>
  <c r="AB15" i="1"/>
  <c r="AE15" i="1" s="1"/>
  <c r="AB307" i="1"/>
  <c r="AE307" i="1" s="1"/>
  <c r="AC40" i="1"/>
  <c r="AB293" i="1"/>
  <c r="AE293" i="1" s="1"/>
  <c r="AB64" i="1"/>
  <c r="AE64" i="1" s="1"/>
  <c r="AB68" i="1"/>
  <c r="AE68" i="1" s="1"/>
  <c r="AC140" i="1"/>
  <c r="AB205" i="1"/>
  <c r="AE205" i="1" s="1"/>
  <c r="AC69" i="1"/>
  <c r="AC5" i="1"/>
  <c r="AC22" i="1"/>
  <c r="AB273" i="1"/>
  <c r="AE273" i="1" s="1"/>
  <c r="AC132" i="1"/>
  <c r="AC319" i="1"/>
  <c r="AC143" i="1"/>
  <c r="AC15" i="1"/>
  <c r="AC268" i="1"/>
  <c r="AC180" i="1"/>
  <c r="AB278" i="1"/>
  <c r="AE278" i="1" s="1"/>
  <c r="AB206" i="1"/>
  <c r="AE206" i="1" s="1"/>
  <c r="AB146" i="1"/>
  <c r="AE146" i="1" s="1"/>
  <c r="AB26" i="1"/>
  <c r="AE26" i="1" s="1"/>
  <c r="AB83" i="1"/>
  <c r="AE83" i="1" s="1"/>
  <c r="AC39" i="1"/>
  <c r="AB285" i="1"/>
  <c r="AE285" i="1" s="1"/>
  <c r="AC167" i="1"/>
  <c r="AC145" i="1"/>
  <c r="AB253" i="1"/>
  <c r="AE253" i="1" s="1"/>
  <c r="AC344" i="1"/>
  <c r="AC313" i="1"/>
  <c r="AC346" i="1"/>
  <c r="AB207" i="1"/>
  <c r="AE207" i="1" s="1"/>
  <c r="AB129" i="1"/>
  <c r="AE129" i="1" s="1"/>
  <c r="AB201" i="1"/>
  <c r="AE201" i="1" s="1"/>
  <c r="AC261" i="1"/>
  <c r="AC224" i="1"/>
  <c r="AB20" i="1"/>
  <c r="AE20" i="1" s="1"/>
  <c r="AC206" i="1"/>
  <c r="AB169" i="1"/>
  <c r="AE169" i="1" s="1"/>
  <c r="AB251" i="1"/>
  <c r="AE251" i="1" s="1"/>
  <c r="AC171" i="1"/>
  <c r="AB334" i="1"/>
  <c r="AE334" i="1" s="1"/>
  <c r="AB280" i="1"/>
  <c r="AE280" i="1" s="1"/>
  <c r="AC165" i="1"/>
  <c r="AD165" i="1" s="1"/>
  <c r="AC138" i="1"/>
  <c r="AB294" i="1"/>
  <c r="AE294" i="1" s="1"/>
  <c r="AB204" i="1"/>
  <c r="AE204" i="1" s="1"/>
  <c r="AB78" i="1"/>
  <c r="AE78" i="1" s="1"/>
  <c r="AC223" i="1"/>
  <c r="AC49" i="1"/>
  <c r="AB32" i="1"/>
  <c r="AE32" i="1" s="1"/>
  <c r="AB53" i="1"/>
  <c r="AE53" i="1" s="1"/>
  <c r="AB301" i="1"/>
  <c r="AE301" i="1" s="1"/>
  <c r="AC292" i="1"/>
  <c r="AC8" i="1"/>
  <c r="AC200" i="1"/>
  <c r="AC173" i="1"/>
  <c r="AC28" i="1"/>
  <c r="AB214" i="1"/>
  <c r="AE214" i="1" s="1"/>
  <c r="AB311" i="1"/>
  <c r="AE311" i="1" s="1"/>
  <c r="AB298" i="1"/>
  <c r="AE298" i="1" s="1"/>
  <c r="AB272" i="1"/>
  <c r="AE272" i="1" s="1"/>
  <c r="AB210" i="1"/>
  <c r="AE210" i="1" s="1"/>
  <c r="AC153" i="1"/>
  <c r="AC63" i="1"/>
  <c r="AB140" i="1"/>
  <c r="AE140" i="1" s="1"/>
  <c r="AC335" i="1"/>
  <c r="AC287" i="1"/>
  <c r="AB319" i="1"/>
  <c r="AE319" i="1" s="1"/>
  <c r="AB28" i="1"/>
  <c r="AE28" i="1" s="1"/>
  <c r="AB264" i="1"/>
  <c r="AE264" i="1" s="1"/>
  <c r="AB219" i="1"/>
  <c r="AE219" i="1" s="1"/>
  <c r="AC304" i="1"/>
  <c r="AC149" i="1"/>
  <c r="AB259" i="1"/>
  <c r="AE259" i="1" s="1"/>
  <c r="AC179" i="1"/>
  <c r="AB158" i="1"/>
  <c r="AE158" i="1" s="1"/>
  <c r="AB16" i="1"/>
  <c r="AE16" i="1" s="1"/>
  <c r="AB59" i="1"/>
  <c r="AE59" i="1" s="1"/>
  <c r="AC119" i="1"/>
  <c r="AC95" i="1"/>
  <c r="AC89" i="1"/>
  <c r="AC328" i="1"/>
  <c r="AB145" i="1"/>
  <c r="AE145" i="1" s="1"/>
  <c r="AC48" i="1"/>
  <c r="AC46" i="1"/>
  <c r="AB208" i="1"/>
  <c r="AE208" i="1" s="1"/>
  <c r="AB99" i="1"/>
  <c r="AE99" i="1" s="1"/>
  <c r="AB7" i="1"/>
  <c r="AE7" i="1" s="1"/>
  <c r="AC141" i="1"/>
  <c r="AD141" i="1" s="1"/>
  <c r="AC65" i="1"/>
  <c r="AD65" i="1" s="1"/>
  <c r="AB50" i="1"/>
  <c r="AE50" i="1" s="1"/>
  <c r="AB182" i="1"/>
  <c r="AE182" i="1" s="1"/>
  <c r="AC33" i="1"/>
  <c r="AB352" i="1"/>
  <c r="AE352" i="1" s="1"/>
  <c r="AC52" i="1"/>
  <c r="AC331" i="1"/>
  <c r="AC115" i="1"/>
  <c r="AB275" i="1"/>
  <c r="AE275" i="1" s="1"/>
  <c r="AC239" i="1"/>
  <c r="AC269" i="1"/>
  <c r="AC266" i="1"/>
  <c r="AC114" i="1"/>
  <c r="AB281" i="1"/>
  <c r="AE281" i="1" s="1"/>
  <c r="AC258" i="1"/>
  <c r="AD258" i="1" s="1"/>
  <c r="AC84" i="1"/>
  <c r="AB40" i="1"/>
  <c r="AE40" i="1" s="1"/>
  <c r="AB104" i="1"/>
  <c r="AE104" i="1" s="1"/>
  <c r="AB268" i="1"/>
  <c r="AE268" i="1" s="1"/>
  <c r="AC37" i="1"/>
  <c r="AB170" i="1"/>
  <c r="AE170" i="1" s="1"/>
  <c r="AC327" i="1"/>
  <c r="AC253" i="1"/>
  <c r="AC38" i="1"/>
  <c r="AB321" i="1"/>
  <c r="AE321" i="1" s="1"/>
  <c r="AC50" i="1"/>
  <c r="AD50" i="1" s="1"/>
  <c r="AB238" i="1"/>
  <c r="AE238" i="1" s="1"/>
  <c r="AC93" i="1"/>
  <c r="AB354" i="1"/>
  <c r="AB232" i="1"/>
  <c r="AE232" i="1" s="1"/>
  <c r="AC209" i="1"/>
  <c r="AC229" i="1"/>
  <c r="AB117" i="1"/>
  <c r="AE117" i="1" s="1"/>
  <c r="AB292" i="1"/>
  <c r="AE292" i="1" s="1"/>
  <c r="AC316" i="1"/>
  <c r="AC276" i="1"/>
  <c r="AC58" i="1"/>
  <c r="AB181" i="1"/>
  <c r="AE181" i="1" s="1"/>
  <c r="AC227" i="1"/>
  <c r="AB125" i="1"/>
  <c r="AE125" i="1" s="1"/>
  <c r="AC21" i="1"/>
  <c r="AB124" i="1"/>
  <c r="AE124" i="1" s="1"/>
  <c r="AC62" i="1"/>
  <c r="AB98" i="1"/>
  <c r="AE98" i="1" s="1"/>
  <c r="AB4" i="1"/>
  <c r="AE4" i="1" s="1"/>
  <c r="AC29" i="1"/>
  <c r="AB335" i="1"/>
  <c r="AE335" i="1" s="1"/>
  <c r="AC282" i="1"/>
  <c r="AB270" i="1"/>
  <c r="AE270" i="1" s="1"/>
  <c r="AB299" i="1"/>
  <c r="AE299" i="1" s="1"/>
  <c r="AC311" i="1"/>
  <c r="AB197" i="1"/>
  <c r="AE197" i="1" s="1"/>
  <c r="AC352" i="1"/>
  <c r="AD352" i="1" s="1"/>
  <c r="AC45" i="1"/>
  <c r="AC120" i="1"/>
  <c r="AB224" i="1"/>
  <c r="AE224" i="1" s="1"/>
  <c r="AB100" i="1"/>
  <c r="AE100" i="1" s="1"/>
  <c r="AC332" i="1"/>
  <c r="AD332" i="1" s="1"/>
  <c r="AC51" i="1"/>
  <c r="AB346" i="1"/>
  <c r="AE346" i="1" s="1"/>
  <c r="AC85" i="1"/>
  <c r="AB126" i="1"/>
  <c r="AE126" i="1" s="1"/>
  <c r="AB162" i="1"/>
  <c r="AE162" i="1" s="1"/>
  <c r="AB345" i="1"/>
  <c r="AE345" i="1" s="1"/>
  <c r="AB86" i="1"/>
  <c r="AE86" i="1" s="1"/>
  <c r="AB77" i="1"/>
  <c r="AE77" i="1" s="1"/>
  <c r="AB349" i="1"/>
  <c r="AE349" i="1" s="1"/>
  <c r="AC340" i="1"/>
  <c r="AB71" i="1"/>
  <c r="AE71" i="1" s="1"/>
  <c r="AC125" i="1"/>
  <c r="AC222" i="1"/>
  <c r="AB312" i="1"/>
  <c r="AE312" i="1" s="1"/>
  <c r="AC323" i="1"/>
  <c r="AC301" i="1"/>
  <c r="AB93" i="1"/>
  <c r="AE93" i="1" s="1"/>
  <c r="AC307" i="1"/>
  <c r="AD307" i="1" s="1"/>
  <c r="AC236" i="1"/>
  <c r="AC128" i="1"/>
  <c r="AB266" i="1"/>
  <c r="AE266" i="1" s="1"/>
  <c r="AC91" i="1"/>
  <c r="AD91" i="1" s="1"/>
  <c r="AB139" i="1"/>
  <c r="AE139" i="1" s="1"/>
  <c r="AC97" i="1"/>
  <c r="AC232" i="1"/>
  <c r="AB110" i="1"/>
  <c r="AE110" i="1" s="1"/>
  <c r="AB277" i="1"/>
  <c r="AE277" i="1" s="1"/>
  <c r="AB31" i="1"/>
  <c r="AE31" i="1" s="1"/>
  <c r="AB218" i="1"/>
  <c r="AE218" i="1" s="1"/>
  <c r="AB343" i="1"/>
  <c r="AE343" i="1" s="1"/>
  <c r="AC279" i="1"/>
  <c r="AB239" i="1"/>
  <c r="AE239" i="1" s="1"/>
  <c r="AC310" i="1"/>
  <c r="AC348" i="1"/>
  <c r="AB37" i="1"/>
  <c r="AE37" i="1" s="1"/>
  <c r="AC347" i="1"/>
  <c r="AC320" i="1"/>
  <c r="AD320" i="1" s="1"/>
  <c r="AC254" i="1"/>
  <c r="AB23" i="1"/>
  <c r="AE23" i="1" s="1"/>
  <c r="AB160" i="1"/>
  <c r="AE160" i="1" s="1"/>
  <c r="AC59" i="1"/>
  <c r="AC121" i="1"/>
  <c r="AB228" i="1"/>
  <c r="AE228" i="1" s="1"/>
  <c r="AB167" i="1"/>
  <c r="AE167" i="1" s="1"/>
  <c r="AB147" i="1"/>
  <c r="AE147" i="1" s="1"/>
  <c r="AB75" i="1"/>
  <c r="AE75" i="1" s="1"/>
  <c r="AB57" i="1"/>
  <c r="AE57" i="1" s="1"/>
  <c r="AB19" i="1"/>
  <c r="AE19" i="1" s="1"/>
  <c r="AB306" i="1"/>
  <c r="AE306" i="1" s="1"/>
  <c r="AB242" i="1"/>
  <c r="AE242" i="1" s="1"/>
  <c r="AC42" i="1"/>
  <c r="AC123" i="1"/>
  <c r="AB175" i="1"/>
  <c r="AE175" i="1" s="1"/>
  <c r="AB135" i="1"/>
  <c r="AE135" i="1" s="1"/>
  <c r="AB87" i="1"/>
  <c r="AE87" i="1" s="1"/>
  <c r="AB41" i="1"/>
  <c r="AE41" i="1" s="1"/>
  <c r="AB3" i="1"/>
  <c r="AE3" i="1" s="1"/>
  <c r="AB302" i="1"/>
  <c r="AE302" i="1" s="1"/>
  <c r="AB230" i="1"/>
  <c r="AE230" i="1" s="1"/>
  <c r="AC136" i="1"/>
  <c r="AC24" i="1"/>
  <c r="AB101" i="1"/>
  <c r="AE101" i="1" s="1"/>
  <c r="AB55" i="1"/>
  <c r="AE55" i="1" s="1"/>
  <c r="AB310" i="1"/>
  <c r="AE310" i="1" s="1"/>
  <c r="AC86" i="1"/>
  <c r="AC7" i="1"/>
  <c r="AC204" i="1"/>
  <c r="AD204" i="1" s="1"/>
  <c r="AC175" i="1"/>
  <c r="AC349" i="1"/>
  <c r="AB342" i="1"/>
  <c r="AE342" i="1" s="1"/>
  <c r="AB184" i="1"/>
  <c r="AE184" i="1" s="1"/>
  <c r="AC170" i="1"/>
  <c r="AC131" i="1"/>
  <c r="AC249" i="1"/>
  <c r="AC163" i="1"/>
  <c r="AB102" i="1"/>
  <c r="AE102" i="1" s="1"/>
  <c r="AC178" i="1"/>
  <c r="AB212" i="1"/>
  <c r="AE212" i="1" s="1"/>
  <c r="AB43" i="1"/>
  <c r="AE43" i="1" s="1"/>
  <c r="AC129" i="1"/>
  <c r="AC324" i="1"/>
  <c r="AB81" i="1"/>
  <c r="AE81" i="1" s="1"/>
  <c r="AC243" i="1"/>
  <c r="AB159" i="1"/>
  <c r="AE159" i="1" s="1"/>
  <c r="AC152" i="1"/>
  <c r="AC133" i="1"/>
  <c r="AB297" i="1"/>
  <c r="AE297" i="1" s="1"/>
  <c r="AB76" i="1"/>
  <c r="AE76" i="1" s="1"/>
  <c r="AC187" i="1"/>
  <c r="AB254" i="1"/>
  <c r="AE254" i="1" s="1"/>
  <c r="AB339" i="1"/>
  <c r="AE339" i="1" s="1"/>
  <c r="AB108" i="1"/>
  <c r="AE108" i="1" s="1"/>
  <c r="AC148" i="1"/>
  <c r="AD148" i="1" s="1"/>
  <c r="AB56" i="1"/>
  <c r="AE56" i="1" s="1"/>
  <c r="AC272" i="1"/>
  <c r="AC159" i="1"/>
  <c r="AB269" i="1"/>
  <c r="AE269" i="1" s="1"/>
  <c r="AC137" i="1"/>
  <c r="AB74" i="1"/>
  <c r="AE74" i="1" s="1"/>
  <c r="AB287" i="1"/>
  <c r="AE287" i="1" s="1"/>
  <c r="AC341" i="1"/>
  <c r="AB163" i="1"/>
  <c r="AE163" i="1" s="1"/>
  <c r="AC337" i="1"/>
  <c r="AB90" i="1"/>
  <c r="AE90" i="1" s="1"/>
  <c r="AC98" i="1"/>
  <c r="AB36" i="1"/>
  <c r="AE36" i="1" s="1"/>
  <c r="AC208" i="1"/>
  <c r="AD208" i="1" s="1"/>
  <c r="AC343" i="1"/>
  <c r="AC193" i="1"/>
  <c r="AC241" i="1"/>
  <c r="AD241" i="1" s="1"/>
  <c r="AC284" i="1"/>
  <c r="AB85" i="1"/>
  <c r="AE85" i="1" s="1"/>
  <c r="AC247" i="1"/>
  <c r="AC203" i="1"/>
  <c r="AC75" i="1"/>
  <c r="AB265" i="1"/>
  <c r="AE265" i="1" s="1"/>
  <c r="AC294" i="1"/>
  <c r="AC273" i="1"/>
  <c r="AC264" i="1"/>
  <c r="AD264" i="1" s="1"/>
  <c r="AB130" i="1"/>
  <c r="AE130" i="1" s="1"/>
  <c r="AB58" i="1"/>
  <c r="AE58" i="1" s="1"/>
  <c r="AB279" i="1"/>
  <c r="AE279" i="1" s="1"/>
  <c r="AB152" i="1"/>
  <c r="AE152" i="1" s="1"/>
  <c r="AC314" i="1"/>
  <c r="AD314" i="1" s="1"/>
  <c r="AC277" i="1"/>
  <c r="AC274" i="1"/>
  <c r="AC309" i="1"/>
  <c r="AC19" i="1"/>
  <c r="AB97" i="1"/>
  <c r="AE97" i="1" s="1"/>
  <c r="AB331" i="1"/>
  <c r="AE331" i="1" s="1"/>
  <c r="AB150" i="1"/>
  <c r="AE150" i="1" s="1"/>
  <c r="AC289" i="1"/>
  <c r="AD289" i="1" s="1"/>
  <c r="AB128" i="1"/>
  <c r="AE128" i="1" s="1"/>
  <c r="AC124" i="1"/>
  <c r="AC18" i="1"/>
  <c r="AB340" i="1"/>
  <c r="AE340" i="1" s="1"/>
  <c r="AB244" i="1"/>
  <c r="AE244" i="1" s="1"/>
  <c r="AC312" i="1"/>
  <c r="AD312" i="1" s="1"/>
  <c r="AC102" i="1"/>
  <c r="AB229" i="1"/>
  <c r="AE229" i="1" s="1"/>
  <c r="AC43" i="1"/>
  <c r="AC260" i="1"/>
  <c r="AC30" i="1"/>
  <c r="AC237" i="1"/>
  <c r="AD237" i="1" s="1"/>
  <c r="AC176" i="1"/>
  <c r="AC88" i="1"/>
  <c r="AC296" i="1"/>
  <c r="AC213" i="1"/>
  <c r="AC32" i="1"/>
  <c r="AC27" i="1"/>
  <c r="AC225" i="1"/>
  <c r="AD225" i="1" s="1"/>
  <c r="AC55" i="1"/>
  <c r="AC103" i="1"/>
  <c r="AD103" i="1" s="1"/>
  <c r="AB240" i="1"/>
  <c r="AE240" i="1" s="1"/>
  <c r="AB51" i="1"/>
  <c r="AE51" i="1" s="1"/>
  <c r="AB164" i="1"/>
  <c r="AE164" i="1" s="1"/>
  <c r="AB216" i="1"/>
  <c r="AE216" i="1" s="1"/>
  <c r="AC80" i="1"/>
  <c r="AB38" i="1"/>
  <c r="AE38" i="1" s="1"/>
  <c r="AB94" i="1"/>
  <c r="AE94" i="1" s="1"/>
  <c r="AC109" i="1"/>
  <c r="AC305" i="1"/>
  <c r="AC295" i="1"/>
  <c r="AC317" i="1"/>
  <c r="AC281" i="1"/>
  <c r="AC146" i="1"/>
  <c r="AB113" i="1"/>
  <c r="AE113" i="1" s="1"/>
  <c r="AB196" i="1"/>
  <c r="AE196" i="1" s="1"/>
  <c r="AB186" i="1"/>
  <c r="AE186" i="1" s="1"/>
  <c r="AB18" i="1"/>
  <c r="AE18" i="1" s="1"/>
  <c r="AB137" i="1"/>
  <c r="AE137" i="1" s="1"/>
  <c r="AB30" i="1"/>
  <c r="AE30" i="1" s="1"/>
  <c r="AB112" i="1"/>
  <c r="AE112" i="1" s="1"/>
  <c r="AB202" i="1"/>
  <c r="AE202" i="1" s="1"/>
  <c r="AB73" i="1"/>
  <c r="AE73" i="1" s="1"/>
  <c r="AB304" i="1"/>
  <c r="AE304" i="1" s="1"/>
  <c r="AB60" i="1"/>
  <c r="AE60" i="1" s="1"/>
  <c r="AC233" i="1"/>
  <c r="AB178" i="1"/>
  <c r="AE178" i="1" s="1"/>
  <c r="AC257" i="1"/>
  <c r="AC298" i="1"/>
  <c r="AC228" i="1"/>
  <c r="AC290" i="1"/>
  <c r="AC34" i="1"/>
  <c r="AB105" i="1"/>
  <c r="AE105" i="1" s="1"/>
  <c r="AC6" i="1"/>
  <c r="AC240" i="1"/>
  <c r="AC288" i="1"/>
  <c r="AB338" i="1"/>
  <c r="AE338" i="1" s="1"/>
  <c r="AB211" i="1"/>
  <c r="AE211" i="1" s="1"/>
  <c r="AB115" i="1"/>
  <c r="AE115" i="1" s="1"/>
  <c r="AB317" i="1"/>
  <c r="AE317" i="1" s="1"/>
  <c r="AC215" i="1"/>
  <c r="AB291" i="1"/>
  <c r="AE291" i="1" s="1"/>
  <c r="AB233" i="1"/>
  <c r="AE233" i="1" s="1"/>
  <c r="AB42" i="1"/>
  <c r="AE42" i="1" s="1"/>
  <c r="AB46" i="1"/>
  <c r="AE46" i="1" s="1"/>
  <c r="AC329" i="1"/>
  <c r="AC333" i="1"/>
  <c r="AC122" i="1"/>
  <c r="AD122" i="1" s="1"/>
  <c r="AB256" i="1"/>
  <c r="AE256" i="1" s="1"/>
  <c r="AB351" i="1"/>
  <c r="AE351" i="1" s="1"/>
  <c r="AB215" i="1"/>
  <c r="AE215" i="1" s="1"/>
  <c r="AB209" i="1"/>
  <c r="AE209" i="1" s="1"/>
  <c r="AB84" i="1"/>
  <c r="AE84" i="1" s="1"/>
  <c r="AC300" i="1"/>
  <c r="AB257" i="1"/>
  <c r="AE257" i="1" s="1"/>
  <c r="AC267" i="1"/>
  <c r="AC256" i="1"/>
  <c r="AD256" i="1" s="1"/>
  <c r="AB263" i="1"/>
  <c r="AE263" i="1" s="1"/>
  <c r="AB283" i="1"/>
  <c r="AE283" i="1" s="1"/>
  <c r="AB179" i="1"/>
  <c r="AE179" i="1" s="1"/>
  <c r="AB116" i="1"/>
  <c r="AE116" i="1" s="1"/>
  <c r="AC90" i="1"/>
  <c r="AB248" i="1"/>
  <c r="AE248" i="1" s="1"/>
  <c r="AB195" i="1"/>
  <c r="AE195" i="1" s="1"/>
  <c r="AC20" i="1"/>
  <c r="AD20" i="1" s="1"/>
  <c r="AB329" i="1"/>
  <c r="AE329" i="1" s="1"/>
  <c r="AC182" i="1"/>
  <c r="AB313" i="1"/>
  <c r="AE313" i="1" s="1"/>
  <c r="AC195" i="1"/>
  <c r="AC230" i="1"/>
  <c r="AC9" i="1"/>
  <c r="AC10" i="1"/>
  <c r="AC191" i="1"/>
  <c r="AB142" i="1"/>
  <c r="AE142" i="1" s="1"/>
  <c r="AB249" i="1"/>
  <c r="AE249" i="1" s="1"/>
  <c r="AC350" i="1"/>
  <c r="AD350" i="1" s="1"/>
  <c r="AC198" i="1"/>
  <c r="AD198" i="1" s="1"/>
  <c r="AC262" i="1"/>
  <c r="AB247" i="1"/>
  <c r="AE247" i="1" s="1"/>
  <c r="AB10" i="1"/>
  <c r="AE10" i="1" s="1"/>
  <c r="AC189" i="1"/>
  <c r="AB318" i="1"/>
  <c r="AE318" i="1" s="1"/>
  <c r="AB191" i="1"/>
  <c r="AE191" i="1" s="1"/>
  <c r="AB267" i="1"/>
  <c r="AE267" i="1" s="1"/>
  <c r="AB127" i="1"/>
  <c r="AE127" i="1" s="1"/>
  <c r="AB149" i="1"/>
  <c r="AE149" i="1" s="1"/>
  <c r="AC280" i="1"/>
  <c r="AD280" i="1" s="1"/>
  <c r="AC231" i="1"/>
  <c r="AB177" i="1"/>
  <c r="AE177" i="1" s="1"/>
  <c r="AC278" i="1"/>
  <c r="AC321" i="1"/>
  <c r="AD321" i="1" s="1"/>
  <c r="AB153" i="1"/>
  <c r="AE153" i="1" s="1"/>
  <c r="AB80" i="1"/>
  <c r="AE80" i="1" s="1"/>
  <c r="AB89" i="1"/>
  <c r="AE89" i="1" s="1"/>
  <c r="AC338" i="1"/>
  <c r="AC217" i="1"/>
  <c r="AB69" i="1"/>
  <c r="AE69" i="1" s="1"/>
  <c r="AC299" i="1"/>
  <c r="AB155" i="1"/>
  <c r="AE155" i="1" s="1"/>
  <c r="AB67" i="1"/>
  <c r="AE67" i="1" s="1"/>
  <c r="AB5" i="1"/>
  <c r="AE5" i="1" s="1"/>
  <c r="AB274" i="1"/>
  <c r="AE274" i="1" s="1"/>
  <c r="AC96" i="1"/>
  <c r="AD96" i="1" s="1"/>
  <c r="AC87" i="1"/>
  <c r="AB157" i="1"/>
  <c r="AE157" i="1" s="1"/>
  <c r="AB49" i="1"/>
  <c r="AE49" i="1" s="1"/>
  <c r="AB309" i="1"/>
  <c r="AE309" i="1" s="1"/>
  <c r="AC202" i="1"/>
  <c r="AB199" i="1"/>
  <c r="AE199" i="1" s="1"/>
  <c r="AB79" i="1"/>
  <c r="AE79" i="1" s="1"/>
  <c r="AB246" i="1"/>
  <c r="AE246" i="1" s="1"/>
  <c r="AC155" i="1"/>
  <c r="AC154" i="1"/>
  <c r="AC111" i="1"/>
  <c r="AD111" i="1" s="1"/>
  <c r="AB192" i="1"/>
  <c r="AE192" i="1" s="1"/>
  <c r="AC57" i="1"/>
  <c r="AB24" i="1"/>
  <c r="AE24" i="1" s="1"/>
  <c r="AB220" i="1"/>
  <c r="AE220" i="1" s="1"/>
  <c r="AC220" i="1"/>
  <c r="AB271" i="1"/>
  <c r="AE271" i="1" s="1"/>
  <c r="AC53" i="1"/>
  <c r="AC41" i="1"/>
  <c r="AC192" i="1"/>
  <c r="AB173" i="1"/>
  <c r="AE173" i="1" s="1"/>
  <c r="AB11" i="1"/>
  <c r="AE11" i="1" s="1"/>
  <c r="AB107" i="1"/>
  <c r="AE107" i="1" s="1"/>
  <c r="AC336" i="1"/>
  <c r="AC68" i="1"/>
  <c r="AD68" i="1" s="1"/>
  <c r="AC342" i="1"/>
  <c r="AB143" i="1"/>
  <c r="AE143" i="1" s="1"/>
  <c r="AB183" i="1"/>
  <c r="AE183" i="1" s="1"/>
  <c r="AB118" i="1"/>
  <c r="AE118" i="1" s="1"/>
  <c r="AC36" i="1"/>
  <c r="AC297" i="1"/>
  <c r="AC151" i="1"/>
  <c r="AC134" i="1"/>
  <c r="AD134" i="1" s="1"/>
  <c r="AB180" i="1"/>
  <c r="AE180" i="1" s="1"/>
  <c r="AC351" i="1"/>
  <c r="AD351" i="1" s="1"/>
  <c r="AB347" i="1"/>
  <c r="AE347" i="1" s="1"/>
  <c r="AB243" i="1"/>
  <c r="AE243" i="1" s="1"/>
  <c r="AB325" i="1"/>
  <c r="AE325" i="1" s="1"/>
  <c r="AC47" i="1"/>
  <c r="AD47" i="1" s="1"/>
  <c r="AC250" i="1"/>
  <c r="AC72" i="1"/>
  <c r="AD72" i="1" s="1"/>
  <c r="AB276" i="1"/>
  <c r="AE276" i="1" s="1"/>
  <c r="AC11" i="1"/>
  <c r="AC166" i="1"/>
  <c r="AC183" i="1"/>
  <c r="AC79" i="1"/>
  <c r="AC118" i="1"/>
  <c r="AC71" i="1"/>
  <c r="AD71" i="1" s="1"/>
  <c r="AB70" i="1"/>
  <c r="AE70" i="1" s="1"/>
  <c r="AB255" i="1"/>
  <c r="AE255" i="1" s="1"/>
  <c r="AB227" i="1"/>
  <c r="AE227" i="1" s="1"/>
  <c r="AC283" i="1"/>
  <c r="AD283" i="1" s="1"/>
  <c r="AC306" i="1"/>
  <c r="AB156" i="1"/>
  <c r="AE156" i="1" s="1"/>
  <c r="AB328" i="1"/>
  <c r="AE328" i="1" s="1"/>
  <c r="AC56" i="1"/>
  <c r="AC186" i="1"/>
  <c r="AB226" i="1"/>
  <c r="AE226" i="1" s="1"/>
  <c r="AC246" i="1"/>
  <c r="AC54" i="1"/>
  <c r="AD54" i="1" s="1"/>
  <c r="AB171" i="1"/>
  <c r="AE171" i="1" s="1"/>
  <c r="AB193" i="1"/>
  <c r="AE193" i="1" s="1"/>
  <c r="AC218" i="1"/>
  <c r="AB109" i="1"/>
  <c r="AE109" i="1" s="1"/>
  <c r="AC181" i="1"/>
  <c r="AD181" i="1" s="1"/>
  <c r="AC234" i="1"/>
  <c r="AD234" i="1" s="1"/>
  <c r="AB131" i="1"/>
  <c r="AE131" i="1" s="1"/>
  <c r="AB305" i="1"/>
  <c r="AE305" i="1" s="1"/>
  <c r="AB8" i="1"/>
  <c r="AE8" i="1" s="1"/>
  <c r="AB106" i="1"/>
  <c r="AE106" i="1" s="1"/>
  <c r="AB200" i="1"/>
  <c r="AE200" i="1" s="1"/>
  <c r="AB250" i="1"/>
  <c r="AE250" i="1" s="1"/>
  <c r="AB119" i="1"/>
  <c r="AE119" i="1" s="1"/>
  <c r="AB44" i="1"/>
  <c r="AE44" i="1" s="1"/>
  <c r="AC157" i="1"/>
  <c r="AB82" i="1"/>
  <c r="AE82" i="1" s="1"/>
  <c r="AB35" i="1"/>
  <c r="AE35" i="1" s="1"/>
  <c r="AB262" i="1"/>
  <c r="AE262" i="1" s="1"/>
  <c r="AB13" i="1"/>
  <c r="AE13" i="1" s="1"/>
  <c r="AB303" i="1"/>
  <c r="AE303" i="1" s="1"/>
  <c r="AC345" i="1"/>
  <c r="AD345" i="1" s="1"/>
  <c r="AB27" i="1"/>
  <c r="AE27" i="1" s="1"/>
  <c r="AB14" i="1"/>
  <c r="AE14" i="1" s="1"/>
  <c r="AB161" i="1"/>
  <c r="AE161" i="1" s="1"/>
  <c r="AB39" i="1"/>
  <c r="AE39" i="1" s="1"/>
  <c r="AB194" i="1"/>
  <c r="AE194" i="1" s="1"/>
  <c r="AC66" i="1"/>
  <c r="AB121" i="1"/>
  <c r="AE121" i="1" s="1"/>
  <c r="AC94" i="1"/>
  <c r="AD183" i="1" l="1"/>
  <c r="AD57" i="1"/>
  <c r="AD155" i="1"/>
  <c r="AD87" i="1"/>
  <c r="AD231" i="1"/>
  <c r="AD257" i="1"/>
  <c r="AD55" i="1"/>
  <c r="AD213" i="1"/>
  <c r="AD170" i="1"/>
  <c r="AD347" i="1"/>
  <c r="AD29" i="1"/>
  <c r="AD52" i="1"/>
  <c r="AD117" i="1"/>
  <c r="AD4" i="1"/>
  <c r="AD169" i="1"/>
  <c r="AD113" i="1"/>
  <c r="AD210" i="1"/>
  <c r="AD23" i="1"/>
  <c r="AD192" i="1"/>
  <c r="AD202" i="1"/>
  <c r="AD343" i="1"/>
  <c r="AD159" i="1"/>
  <c r="AD125" i="1"/>
  <c r="AD200" i="1"/>
  <c r="AD224" i="1"/>
  <c r="AD235" i="1"/>
  <c r="AD107" i="1"/>
  <c r="AD135" i="1"/>
  <c r="AD13" i="1"/>
  <c r="AD211" i="1"/>
  <c r="AD26" i="1"/>
  <c r="AD56" i="1"/>
  <c r="AD151" i="1"/>
  <c r="AD290" i="1"/>
  <c r="AD296" i="1"/>
  <c r="AD337" i="1"/>
  <c r="AD272" i="1"/>
  <c r="AD261" i="1"/>
  <c r="AD79" i="1"/>
  <c r="AD36" i="1"/>
  <c r="AD342" i="1"/>
  <c r="AD189" i="1"/>
  <c r="AD176" i="1"/>
  <c r="AD294" i="1"/>
  <c r="AD98" i="1"/>
  <c r="AD187" i="1"/>
  <c r="AD324" i="1"/>
  <c r="AD48" i="1"/>
  <c r="AD95" i="1"/>
  <c r="AD63" i="1"/>
  <c r="AD19" i="1"/>
  <c r="AD66" i="1"/>
  <c r="AD278" i="1"/>
  <c r="AD260" i="1"/>
  <c r="AD203" i="1"/>
  <c r="AD25" i="1"/>
  <c r="AD154" i="1"/>
  <c r="AD32" i="1"/>
  <c r="AD43" i="1"/>
  <c r="AD277" i="1"/>
  <c r="AD86" i="1"/>
  <c r="AD59" i="1"/>
  <c r="AD62" i="1"/>
  <c r="AD316" i="1"/>
  <c r="AD344" i="1"/>
  <c r="AD132" i="1"/>
  <c r="AD75" i="1"/>
  <c r="AD298" i="1"/>
  <c r="AD349" i="1"/>
  <c r="AD306" i="1"/>
  <c r="AD288" i="1"/>
  <c r="AD129" i="1"/>
  <c r="AD128" i="1"/>
  <c r="AD45" i="1"/>
  <c r="AD327" i="1"/>
  <c r="AD285" i="1"/>
  <c r="AD244" i="1"/>
  <c r="AD158" i="1"/>
  <c r="AD221" i="1"/>
  <c r="AD322" i="1"/>
  <c r="AD336" i="1"/>
  <c r="AD220" i="1"/>
  <c r="AD9" i="1"/>
  <c r="AD182" i="1"/>
  <c r="AD240" i="1"/>
  <c r="AD295" i="1"/>
  <c r="AD284" i="1"/>
  <c r="AD186" i="1"/>
  <c r="AD217" i="1"/>
  <c r="AD34" i="1"/>
  <c r="AD175" i="1"/>
  <c r="AD136" i="1"/>
  <c r="AD123" i="1"/>
  <c r="AD97" i="1"/>
  <c r="AD301" i="1"/>
  <c r="AD15" i="1"/>
  <c r="AD60" i="1"/>
  <c r="AD226" i="1"/>
  <c r="AD156" i="1"/>
  <c r="AD21" i="1"/>
  <c r="AD338" i="1"/>
  <c r="AD323" i="1"/>
  <c r="AD218" i="1"/>
  <c r="AD297" i="1"/>
  <c r="AD230" i="1"/>
  <c r="AD300" i="1"/>
  <c r="AD6" i="1"/>
  <c r="AD228" i="1"/>
  <c r="AD146" i="1"/>
  <c r="AD88" i="1"/>
  <c r="AD7" i="1"/>
  <c r="AD319" i="1"/>
  <c r="AD286" i="1"/>
  <c r="AD326" i="1"/>
  <c r="AD330" i="1"/>
  <c r="AI119" i="1"/>
  <c r="AJ119" i="1" s="1"/>
  <c r="AK119" i="1" s="1"/>
  <c r="AF119" i="1"/>
  <c r="AG119" i="1"/>
  <c r="Z119" i="1" s="1"/>
  <c r="AG243" i="1"/>
  <c r="Z243" i="1" s="1"/>
  <c r="AF243" i="1"/>
  <c r="AF271" i="1"/>
  <c r="AG271" i="1"/>
  <c r="Z271" i="1" s="1"/>
  <c r="AI271" i="1"/>
  <c r="AJ271" i="1" s="1"/>
  <c r="AK271" i="1" s="1"/>
  <c r="AF153" i="1"/>
  <c r="AG153" i="1"/>
  <c r="Z153" i="1" s="1"/>
  <c r="AF195" i="1"/>
  <c r="AG195" i="1"/>
  <c r="Z195" i="1" s="1"/>
  <c r="AI195" i="1"/>
  <c r="AJ195" i="1" s="1"/>
  <c r="AK195" i="1" s="1"/>
  <c r="AG42" i="1"/>
  <c r="Z42" i="1" s="1"/>
  <c r="AF42" i="1"/>
  <c r="AG304" i="1"/>
  <c r="Z304" i="1" s="1"/>
  <c r="AF304" i="1"/>
  <c r="AD317" i="1"/>
  <c r="AF229" i="1"/>
  <c r="AI229" i="1"/>
  <c r="AJ229" i="1" s="1"/>
  <c r="AK229" i="1" s="1"/>
  <c r="AG229" i="1"/>
  <c r="Z229" i="1" s="1"/>
  <c r="AF265" i="1"/>
  <c r="AG265" i="1"/>
  <c r="Z265" i="1" s="1"/>
  <c r="AI108" i="1"/>
  <c r="AJ108" i="1" s="1"/>
  <c r="AK108" i="1" s="1"/>
  <c r="AG108" i="1"/>
  <c r="Z108" i="1" s="1"/>
  <c r="AF108" i="1"/>
  <c r="AF41" i="1"/>
  <c r="AG41" i="1"/>
  <c r="Z41" i="1" s="1"/>
  <c r="AI41" i="1"/>
  <c r="AJ41" i="1" s="1"/>
  <c r="AK41" i="1" s="1"/>
  <c r="AG167" i="1"/>
  <c r="Z167" i="1" s="1"/>
  <c r="AF167" i="1"/>
  <c r="AF31" i="1"/>
  <c r="AG31" i="1"/>
  <c r="Z31" i="1" s="1"/>
  <c r="AI31" i="1"/>
  <c r="AJ31" i="1" s="1"/>
  <c r="AK31" i="1" s="1"/>
  <c r="AG126" i="1"/>
  <c r="Z126" i="1" s="1"/>
  <c r="AI126" i="1"/>
  <c r="AJ126" i="1" s="1"/>
  <c r="AK126" i="1" s="1"/>
  <c r="AF126" i="1"/>
  <c r="AI299" i="1"/>
  <c r="AJ299" i="1" s="1"/>
  <c r="AK299" i="1" s="1"/>
  <c r="AG299" i="1"/>
  <c r="Z299" i="1" s="1"/>
  <c r="AF299" i="1"/>
  <c r="AI181" i="1"/>
  <c r="AJ181" i="1" s="1"/>
  <c r="AK181" i="1" s="1"/>
  <c r="AF181" i="1"/>
  <c r="AG181" i="1"/>
  <c r="Z181" i="1" s="1"/>
  <c r="AG50" i="1"/>
  <c r="Z50" i="1" s="1"/>
  <c r="AF50" i="1"/>
  <c r="AD179" i="1"/>
  <c r="AG311" i="1"/>
  <c r="Z311" i="1" s="1"/>
  <c r="AF311" i="1"/>
  <c r="AG78" i="1"/>
  <c r="Z78" i="1" s="1"/>
  <c r="AF78" i="1"/>
  <c r="AI78" i="1"/>
  <c r="AJ78" i="1" s="1"/>
  <c r="AK78" i="1" s="1"/>
  <c r="AG253" i="1"/>
  <c r="Z253" i="1" s="1"/>
  <c r="AF253" i="1"/>
  <c r="AG205" i="1"/>
  <c r="Z205" i="1" s="1"/>
  <c r="AI205" i="1"/>
  <c r="AJ205" i="1" s="1"/>
  <c r="AK205" i="1" s="1"/>
  <c r="AF205" i="1"/>
  <c r="AG333" i="1"/>
  <c r="Z333" i="1" s="1"/>
  <c r="AI333" i="1"/>
  <c r="AJ333" i="1" s="1"/>
  <c r="AK333" i="1" s="1"/>
  <c r="AF333" i="1"/>
  <c r="AI332" i="1"/>
  <c r="AJ332" i="1" s="1"/>
  <c r="AK332" i="1" s="1"/>
  <c r="AG332" i="1"/>
  <c r="Z332" i="1" s="1"/>
  <c r="AF332" i="1"/>
  <c r="AD94" i="1"/>
  <c r="AF194" i="1"/>
  <c r="AI194" i="1"/>
  <c r="AJ194" i="1" s="1"/>
  <c r="AK194" i="1" s="1"/>
  <c r="AG194" i="1"/>
  <c r="Z194" i="1" s="1"/>
  <c r="AI27" i="1"/>
  <c r="AJ27" i="1" s="1"/>
  <c r="AK27" i="1" s="1"/>
  <c r="AF27" i="1"/>
  <c r="AG27" i="1"/>
  <c r="Z27" i="1" s="1"/>
  <c r="AF262" i="1"/>
  <c r="AG262" i="1"/>
  <c r="Z262" i="1" s="1"/>
  <c r="AI44" i="1"/>
  <c r="AJ44" i="1" s="1"/>
  <c r="AK44" i="1" s="1"/>
  <c r="AG44" i="1"/>
  <c r="Z44" i="1" s="1"/>
  <c r="AF44" i="1"/>
  <c r="AG106" i="1"/>
  <c r="Z106" i="1" s="1"/>
  <c r="AF106" i="1"/>
  <c r="AF193" i="1"/>
  <c r="AI193" i="1"/>
  <c r="AJ193" i="1" s="1"/>
  <c r="AK193" i="1" s="1"/>
  <c r="AG193" i="1"/>
  <c r="Z193" i="1" s="1"/>
  <c r="AI226" i="1"/>
  <c r="AJ226" i="1" s="1"/>
  <c r="AK226" i="1" s="1"/>
  <c r="AF226" i="1"/>
  <c r="AG226" i="1"/>
  <c r="Z226" i="1" s="1"/>
  <c r="AG156" i="1"/>
  <c r="Z156" i="1" s="1"/>
  <c r="AF156" i="1"/>
  <c r="AF255" i="1"/>
  <c r="AG255" i="1"/>
  <c r="Z255" i="1" s="1"/>
  <c r="AG276" i="1"/>
  <c r="Z276" i="1" s="1"/>
  <c r="AF276" i="1"/>
  <c r="AI276" i="1"/>
  <c r="AJ276" i="1" s="1"/>
  <c r="AK276" i="1" s="1"/>
  <c r="AF325" i="1"/>
  <c r="AG325" i="1"/>
  <c r="Z325" i="1" s="1"/>
  <c r="AG180" i="1"/>
  <c r="Z180" i="1" s="1"/>
  <c r="AF180" i="1"/>
  <c r="AG11" i="1"/>
  <c r="Z11" i="1" s="1"/>
  <c r="AF11" i="1"/>
  <c r="AI11" i="1"/>
  <c r="AJ11" i="1" s="1"/>
  <c r="AK11" i="1" s="1"/>
  <c r="AL11" i="1" s="1"/>
  <c r="AD53" i="1"/>
  <c r="AF24" i="1"/>
  <c r="AG24" i="1"/>
  <c r="Z24" i="1" s="1"/>
  <c r="AI199" i="1"/>
  <c r="AJ199" i="1" s="1"/>
  <c r="AK199" i="1" s="1"/>
  <c r="AG199" i="1"/>
  <c r="Z199" i="1" s="1"/>
  <c r="AF199" i="1"/>
  <c r="AF157" i="1"/>
  <c r="AG157" i="1"/>
  <c r="Z157" i="1" s="1"/>
  <c r="AI157" i="1"/>
  <c r="AJ157" i="1" s="1"/>
  <c r="AK157" i="1" s="1"/>
  <c r="AI5" i="1"/>
  <c r="AJ5" i="1" s="1"/>
  <c r="AK5" i="1" s="1"/>
  <c r="AF5" i="1"/>
  <c r="AG5" i="1"/>
  <c r="Z5" i="1" s="1"/>
  <c r="AG69" i="1"/>
  <c r="Z69" i="1" s="1"/>
  <c r="AF69" i="1"/>
  <c r="AG80" i="1"/>
  <c r="Z80" i="1" s="1"/>
  <c r="AF80" i="1"/>
  <c r="AI80" i="1"/>
  <c r="AJ80" i="1" s="1"/>
  <c r="AK80" i="1" s="1"/>
  <c r="AI177" i="1"/>
  <c r="AJ177" i="1" s="1"/>
  <c r="AK177" i="1" s="1"/>
  <c r="AF177" i="1"/>
  <c r="AG177" i="1"/>
  <c r="Z177" i="1" s="1"/>
  <c r="AG127" i="1"/>
  <c r="Z127" i="1" s="1"/>
  <c r="AF127" i="1"/>
  <c r="AD191" i="1"/>
  <c r="AD195" i="1"/>
  <c r="AF116" i="1"/>
  <c r="AG116" i="1"/>
  <c r="Z116" i="1" s="1"/>
  <c r="AI84" i="1"/>
  <c r="AJ84" i="1" s="1"/>
  <c r="AK84" i="1" s="1"/>
  <c r="AG84" i="1"/>
  <c r="Z84" i="1" s="1"/>
  <c r="AF84" i="1"/>
  <c r="AG256" i="1"/>
  <c r="Z256" i="1" s="1"/>
  <c r="AF256" i="1"/>
  <c r="AI46" i="1"/>
  <c r="AJ46" i="1" s="1"/>
  <c r="AK46" i="1" s="1"/>
  <c r="AF46" i="1"/>
  <c r="AG46" i="1"/>
  <c r="Z46" i="1" s="1"/>
  <c r="AD215" i="1"/>
  <c r="AG338" i="1"/>
  <c r="Z338" i="1" s="1"/>
  <c r="AF338" i="1"/>
  <c r="AF105" i="1"/>
  <c r="AG105" i="1"/>
  <c r="Z105" i="1" s="1"/>
  <c r="AI60" i="1"/>
  <c r="AJ60" i="1" s="1"/>
  <c r="AK60" i="1" s="1"/>
  <c r="AG60" i="1"/>
  <c r="Z60" i="1" s="1"/>
  <c r="AF60" i="1"/>
  <c r="AI112" i="1"/>
  <c r="AJ112" i="1" s="1"/>
  <c r="AK112" i="1" s="1"/>
  <c r="AF112" i="1"/>
  <c r="AG112" i="1"/>
  <c r="Z112" i="1" s="1"/>
  <c r="AI186" i="1"/>
  <c r="AJ186" i="1" s="1"/>
  <c r="AK186" i="1" s="1"/>
  <c r="AF186" i="1"/>
  <c r="AG186" i="1"/>
  <c r="Z186" i="1" s="1"/>
  <c r="AD281" i="1"/>
  <c r="AD109" i="1"/>
  <c r="AG216" i="1"/>
  <c r="Z216" i="1" s="1"/>
  <c r="AI216" i="1"/>
  <c r="AJ216" i="1" s="1"/>
  <c r="AK216" i="1" s="1"/>
  <c r="AF216" i="1"/>
  <c r="AF244" i="1"/>
  <c r="AG244" i="1"/>
  <c r="Z244" i="1" s="1"/>
  <c r="AI244" i="1"/>
  <c r="AJ244" i="1" s="1"/>
  <c r="AK244" i="1" s="1"/>
  <c r="AF128" i="1"/>
  <c r="AG128" i="1"/>
  <c r="Z128" i="1" s="1"/>
  <c r="AF97" i="1"/>
  <c r="AG97" i="1"/>
  <c r="Z97" i="1" s="1"/>
  <c r="AI58" i="1"/>
  <c r="AJ58" i="1" s="1"/>
  <c r="AK58" i="1" s="1"/>
  <c r="AF58" i="1"/>
  <c r="AG58" i="1"/>
  <c r="Z58" i="1" s="1"/>
  <c r="AD247" i="1"/>
  <c r="AD193" i="1"/>
  <c r="AD341" i="1"/>
  <c r="AF269" i="1"/>
  <c r="AI269" i="1"/>
  <c r="AJ269" i="1" s="1"/>
  <c r="AK269" i="1" s="1"/>
  <c r="AG269" i="1"/>
  <c r="Z269" i="1" s="1"/>
  <c r="AD152" i="1"/>
  <c r="AD178" i="1"/>
  <c r="AD131" i="1"/>
  <c r="AD24" i="1"/>
  <c r="AI3" i="1"/>
  <c r="AJ3" i="1" s="1"/>
  <c r="AK3" i="1" s="1"/>
  <c r="AG3" i="1"/>
  <c r="Z3" i="1" s="1"/>
  <c r="AF3" i="1"/>
  <c r="AF175" i="1"/>
  <c r="AI175" i="1"/>
  <c r="AJ175" i="1" s="1"/>
  <c r="AK175" i="1" s="1"/>
  <c r="AG175" i="1"/>
  <c r="Z175" i="1" s="1"/>
  <c r="AI306" i="1"/>
  <c r="AJ306" i="1" s="1"/>
  <c r="AK306" i="1" s="1"/>
  <c r="AF306" i="1"/>
  <c r="AG306" i="1"/>
  <c r="Z306" i="1" s="1"/>
  <c r="AF147" i="1"/>
  <c r="AI147" i="1"/>
  <c r="AJ147" i="1" s="1"/>
  <c r="AK147" i="1" s="1"/>
  <c r="AG147" i="1"/>
  <c r="Z147" i="1" s="1"/>
  <c r="AD310" i="1"/>
  <c r="AG218" i="1"/>
  <c r="Z218" i="1" s="1"/>
  <c r="AF218" i="1"/>
  <c r="AI218" i="1"/>
  <c r="AJ218" i="1" s="1"/>
  <c r="AK218" i="1" s="1"/>
  <c r="AD232" i="1"/>
  <c r="AI266" i="1"/>
  <c r="AJ266" i="1" s="1"/>
  <c r="AK266" i="1" s="1"/>
  <c r="AF266" i="1"/>
  <c r="AG266" i="1"/>
  <c r="Z266" i="1" s="1"/>
  <c r="AF93" i="1"/>
  <c r="AG93" i="1"/>
  <c r="Z93" i="1" s="1"/>
  <c r="AI93" i="1"/>
  <c r="AJ93" i="1" s="1"/>
  <c r="AK93" i="1" s="1"/>
  <c r="AD222" i="1"/>
  <c r="AG349" i="1"/>
  <c r="Z349" i="1" s="1"/>
  <c r="AF349" i="1"/>
  <c r="AI349" i="1"/>
  <c r="AJ349" i="1" s="1"/>
  <c r="AK349" i="1" s="1"/>
  <c r="AI162" i="1"/>
  <c r="AJ162" i="1" s="1"/>
  <c r="AK162" i="1" s="1"/>
  <c r="AF162" i="1"/>
  <c r="AG162" i="1"/>
  <c r="Z162" i="1" s="1"/>
  <c r="AD51" i="1"/>
  <c r="AD120" i="1"/>
  <c r="AD311" i="1"/>
  <c r="AG335" i="1"/>
  <c r="Z335" i="1" s="1"/>
  <c r="AI335" i="1"/>
  <c r="AJ335" i="1" s="1"/>
  <c r="AK335" i="1" s="1"/>
  <c r="AF335" i="1"/>
  <c r="AD227" i="1"/>
  <c r="AD209" i="1"/>
  <c r="AG238" i="1"/>
  <c r="Z238" i="1" s="1"/>
  <c r="AI238" i="1"/>
  <c r="AJ238" i="1" s="1"/>
  <c r="AK238" i="1" s="1"/>
  <c r="AF238" i="1"/>
  <c r="AD253" i="1"/>
  <c r="AF268" i="1"/>
  <c r="AG268" i="1"/>
  <c r="Z268" i="1" s="1"/>
  <c r="AI268" i="1"/>
  <c r="AJ268" i="1" s="1"/>
  <c r="AK268" i="1" s="1"/>
  <c r="AD269" i="1"/>
  <c r="AD331" i="1"/>
  <c r="AI182" i="1"/>
  <c r="AJ182" i="1" s="1"/>
  <c r="AK182" i="1" s="1"/>
  <c r="AG182" i="1"/>
  <c r="Z182" i="1" s="1"/>
  <c r="AF182" i="1"/>
  <c r="AF7" i="1"/>
  <c r="AG7" i="1"/>
  <c r="Z7" i="1" s="1"/>
  <c r="AI7" i="1"/>
  <c r="AJ7" i="1" s="1"/>
  <c r="AK7" i="1" s="1"/>
  <c r="AF158" i="1"/>
  <c r="AG158" i="1"/>
  <c r="Z158" i="1" s="1"/>
  <c r="AD304" i="1"/>
  <c r="AG319" i="1"/>
  <c r="Z319" i="1" s="1"/>
  <c r="AF319" i="1"/>
  <c r="AI298" i="1"/>
  <c r="AJ298" i="1" s="1"/>
  <c r="AK298" i="1" s="1"/>
  <c r="AG298" i="1"/>
  <c r="Z298" i="1" s="1"/>
  <c r="AF298" i="1"/>
  <c r="AD173" i="1"/>
  <c r="AF301" i="1"/>
  <c r="AG301" i="1"/>
  <c r="Z301" i="1" s="1"/>
  <c r="AD223" i="1"/>
  <c r="AD138" i="1"/>
  <c r="AD171" i="1"/>
  <c r="AF20" i="1"/>
  <c r="AG20" i="1"/>
  <c r="Z20" i="1" s="1"/>
  <c r="AI20" i="1"/>
  <c r="AJ20" i="1" s="1"/>
  <c r="AK20" i="1" s="1"/>
  <c r="AF129" i="1"/>
  <c r="AI129" i="1"/>
  <c r="AJ129" i="1" s="1"/>
  <c r="AK129" i="1" s="1"/>
  <c r="AG129" i="1"/>
  <c r="Z129" i="1" s="1"/>
  <c r="AI285" i="1"/>
  <c r="AJ285" i="1" s="1"/>
  <c r="AK285" i="1" s="1"/>
  <c r="AF285" i="1"/>
  <c r="AG285" i="1"/>
  <c r="Z285" i="1" s="1"/>
  <c r="AF146" i="1"/>
  <c r="AG146" i="1"/>
  <c r="Z146" i="1" s="1"/>
  <c r="AI146" i="1"/>
  <c r="AJ146" i="1" s="1"/>
  <c r="AK146" i="1" s="1"/>
  <c r="AD268" i="1"/>
  <c r="AD69" i="1"/>
  <c r="AG64" i="1"/>
  <c r="Z64" i="1" s="1"/>
  <c r="AI64" i="1"/>
  <c r="AJ64" i="1" s="1"/>
  <c r="AK64" i="1" s="1"/>
  <c r="AF64" i="1"/>
  <c r="AF15" i="1"/>
  <c r="AG15" i="1"/>
  <c r="Z15" i="1" s="1"/>
  <c r="AD150" i="1"/>
  <c r="AD339" i="1"/>
  <c r="AG168" i="1"/>
  <c r="Z168" i="1" s="1"/>
  <c r="AI168" i="1"/>
  <c r="AJ168" i="1" s="1"/>
  <c r="AK168" i="1" s="1"/>
  <c r="AF168" i="1"/>
  <c r="AI326" i="1"/>
  <c r="AJ326" i="1" s="1"/>
  <c r="AK326" i="1" s="1"/>
  <c r="AG326" i="1"/>
  <c r="Z326" i="1" s="1"/>
  <c r="AF326" i="1"/>
  <c r="AF198" i="1"/>
  <c r="AG198" i="1"/>
  <c r="Z198" i="1" s="1"/>
  <c r="AD190" i="1"/>
  <c r="AD16" i="1"/>
  <c r="AD271" i="1"/>
  <c r="AG295" i="1"/>
  <c r="Z295" i="1" s="1"/>
  <c r="AF295" i="1"/>
  <c r="AF45" i="1"/>
  <c r="AG45" i="1"/>
  <c r="Z45" i="1" s="1"/>
  <c r="AI45" i="1"/>
  <c r="AJ45" i="1" s="1"/>
  <c r="AK45" i="1" s="1"/>
  <c r="AF34" i="1"/>
  <c r="AG34" i="1"/>
  <c r="Z34" i="1" s="1"/>
  <c r="AI34" i="1"/>
  <c r="AJ34" i="1" s="1"/>
  <c r="AK34" i="1" s="1"/>
  <c r="AD334" i="1"/>
  <c r="AI234" i="1"/>
  <c r="AJ234" i="1" s="1"/>
  <c r="AK234" i="1" s="1"/>
  <c r="AF234" i="1"/>
  <c r="AG234" i="1"/>
  <c r="Z234" i="1" s="1"/>
  <c r="AI12" i="1"/>
  <c r="AJ12" i="1" s="1"/>
  <c r="AK12" i="1" s="1"/>
  <c r="AF12" i="1"/>
  <c r="AG12" i="1"/>
  <c r="Z12" i="1" s="1"/>
  <c r="AD12" i="1"/>
  <c r="AI136" i="1"/>
  <c r="AJ136" i="1" s="1"/>
  <c r="AK136" i="1" s="1"/>
  <c r="AF136" i="1"/>
  <c r="AG136" i="1"/>
  <c r="Z136" i="1" s="1"/>
  <c r="AI148" i="1"/>
  <c r="AJ148" i="1" s="1"/>
  <c r="AK148" i="1" s="1"/>
  <c r="AF148" i="1"/>
  <c r="AG148" i="1"/>
  <c r="Z148" i="1" s="1"/>
  <c r="AI323" i="1"/>
  <c r="AJ323" i="1" s="1"/>
  <c r="AK323" i="1" s="1"/>
  <c r="AF323" i="1"/>
  <c r="AG323" i="1"/>
  <c r="Z323" i="1" s="1"/>
  <c r="AD35" i="1"/>
  <c r="AG123" i="1"/>
  <c r="Z123" i="1" s="1"/>
  <c r="AF123" i="1"/>
  <c r="AD265" i="1"/>
  <c r="AI330" i="1"/>
  <c r="AJ330" i="1" s="1"/>
  <c r="AK330" i="1" s="1"/>
  <c r="AF330" i="1"/>
  <c r="AG330" i="1"/>
  <c r="Z330" i="1" s="1"/>
  <c r="AD2" i="1"/>
  <c r="AC354" i="1"/>
  <c r="AF88" i="1"/>
  <c r="AG88" i="1"/>
  <c r="Z88" i="1" s="1"/>
  <c r="AI221" i="1"/>
  <c r="AJ221" i="1" s="1"/>
  <c r="AK221" i="1" s="1"/>
  <c r="AF221" i="1"/>
  <c r="AG221" i="1"/>
  <c r="Z221" i="1" s="1"/>
  <c r="AD105" i="1"/>
  <c r="AI103" i="1"/>
  <c r="AJ103" i="1" s="1"/>
  <c r="AK103" i="1" s="1"/>
  <c r="AG103" i="1"/>
  <c r="Z103" i="1" s="1"/>
  <c r="AF103" i="1"/>
  <c r="AI217" i="1"/>
  <c r="AJ217" i="1" s="1"/>
  <c r="AK217" i="1" s="1"/>
  <c r="AG217" i="1"/>
  <c r="Z217" i="1" s="1"/>
  <c r="AF217" i="1"/>
  <c r="AG288" i="1"/>
  <c r="Z288" i="1" s="1"/>
  <c r="AF288" i="1"/>
  <c r="AD147" i="1"/>
  <c r="AD302" i="1"/>
  <c r="AG336" i="1"/>
  <c r="Z336" i="1" s="1"/>
  <c r="AI336" i="1"/>
  <c r="AJ336" i="1" s="1"/>
  <c r="AK336" i="1" s="1"/>
  <c r="AF336" i="1"/>
  <c r="AG320" i="1"/>
  <c r="Z320" i="1" s="1"/>
  <c r="AF320" i="1"/>
  <c r="AI320" i="1"/>
  <c r="AJ320" i="1" s="1"/>
  <c r="AK320" i="1" s="1"/>
  <c r="AD259" i="1"/>
  <c r="AG284" i="1"/>
  <c r="Z284" i="1" s="1"/>
  <c r="AF284" i="1"/>
  <c r="AG9" i="1"/>
  <c r="Z9" i="1" s="1"/>
  <c r="AF9" i="1"/>
  <c r="AF6" i="1"/>
  <c r="AI6" i="1"/>
  <c r="AJ6" i="1" s="1"/>
  <c r="AK6" i="1" s="1"/>
  <c r="AG6" i="1"/>
  <c r="Z6" i="1" s="1"/>
  <c r="AD161" i="1"/>
  <c r="AD64" i="1"/>
  <c r="AD110" i="1"/>
  <c r="AG258" i="1"/>
  <c r="Z258" i="1" s="1"/>
  <c r="AI258" i="1"/>
  <c r="AJ258" i="1" s="1"/>
  <c r="AK258" i="1" s="1"/>
  <c r="AF258" i="1"/>
  <c r="AG327" i="1"/>
  <c r="Z327" i="1" s="1"/>
  <c r="AI327" i="1"/>
  <c r="AJ327" i="1" s="1"/>
  <c r="AK327" i="1" s="1"/>
  <c r="AF327" i="1"/>
  <c r="AG21" i="1"/>
  <c r="Z21" i="1" s="1"/>
  <c r="AF21" i="1"/>
  <c r="AI322" i="1"/>
  <c r="AJ322" i="1" s="1"/>
  <c r="AK322" i="1" s="1"/>
  <c r="AG322" i="1"/>
  <c r="Z322" i="1" s="1"/>
  <c r="AF322" i="1"/>
  <c r="AD112" i="1"/>
  <c r="AG92" i="1"/>
  <c r="Z92" i="1" s="1"/>
  <c r="AF92" i="1"/>
  <c r="AI92" i="1"/>
  <c r="AJ92" i="1" s="1"/>
  <c r="AK92" i="1" s="1"/>
  <c r="AG300" i="1"/>
  <c r="Z300" i="1" s="1"/>
  <c r="AF300" i="1"/>
  <c r="AI300" i="1"/>
  <c r="AJ300" i="1" s="1"/>
  <c r="AK300" i="1" s="1"/>
  <c r="AD168" i="1"/>
  <c r="AI185" i="1"/>
  <c r="AJ185" i="1" s="1"/>
  <c r="AK185" i="1" s="1"/>
  <c r="AG185" i="1"/>
  <c r="Z185" i="1" s="1"/>
  <c r="AF185" i="1"/>
  <c r="AD318" i="1"/>
  <c r="AG39" i="1"/>
  <c r="Z39" i="1" s="1"/>
  <c r="AF39" i="1"/>
  <c r="AF35" i="1"/>
  <c r="AG35" i="1"/>
  <c r="Z35" i="1" s="1"/>
  <c r="AI35" i="1"/>
  <c r="AJ35" i="1" s="1"/>
  <c r="AK35" i="1" s="1"/>
  <c r="AF171" i="1"/>
  <c r="AI171" i="1"/>
  <c r="AJ171" i="1" s="1"/>
  <c r="AK171" i="1" s="1"/>
  <c r="AG171" i="1"/>
  <c r="Z171" i="1" s="1"/>
  <c r="AF118" i="1"/>
  <c r="AG118" i="1"/>
  <c r="Z118" i="1" s="1"/>
  <c r="AF67" i="1"/>
  <c r="AG67" i="1"/>
  <c r="Z67" i="1" s="1"/>
  <c r="AI67" i="1"/>
  <c r="AJ67" i="1" s="1"/>
  <c r="AK67" i="1" s="1"/>
  <c r="AI267" i="1"/>
  <c r="AJ267" i="1" s="1"/>
  <c r="AK267" i="1" s="1"/>
  <c r="AF267" i="1"/>
  <c r="AG267" i="1"/>
  <c r="Z267" i="1" s="1"/>
  <c r="AD10" i="1"/>
  <c r="AI209" i="1"/>
  <c r="AJ209" i="1" s="1"/>
  <c r="AK209" i="1" s="1"/>
  <c r="AG209" i="1"/>
  <c r="Z209" i="1" s="1"/>
  <c r="AF209" i="1"/>
  <c r="AI94" i="1"/>
  <c r="AJ94" i="1" s="1"/>
  <c r="AK94" i="1" s="1"/>
  <c r="AG94" i="1"/>
  <c r="Z94" i="1" s="1"/>
  <c r="AF94" i="1"/>
  <c r="AF90" i="1"/>
  <c r="AG90" i="1"/>
  <c r="Z90" i="1" s="1"/>
  <c r="AG76" i="1"/>
  <c r="Z76" i="1" s="1"/>
  <c r="AF76" i="1"/>
  <c r="AG19" i="1"/>
  <c r="Z19" i="1" s="1"/>
  <c r="AF19" i="1"/>
  <c r="AI19" i="1"/>
  <c r="AJ19" i="1" s="1"/>
  <c r="AK19" i="1" s="1"/>
  <c r="AI77" i="1"/>
  <c r="AJ77" i="1" s="1"/>
  <c r="AK77" i="1" s="1"/>
  <c r="AF77" i="1"/>
  <c r="AG77" i="1"/>
  <c r="Z77" i="1" s="1"/>
  <c r="AI292" i="1"/>
  <c r="AJ292" i="1" s="1"/>
  <c r="AK292" i="1" s="1"/>
  <c r="AF292" i="1"/>
  <c r="AG292" i="1"/>
  <c r="Z292" i="1" s="1"/>
  <c r="AF104" i="1"/>
  <c r="AI104" i="1"/>
  <c r="AJ104" i="1" s="1"/>
  <c r="AK104" i="1" s="1"/>
  <c r="AG104" i="1"/>
  <c r="Z104" i="1" s="1"/>
  <c r="AD239" i="1"/>
  <c r="AG145" i="1"/>
  <c r="Z145" i="1" s="1"/>
  <c r="AI145" i="1"/>
  <c r="AJ145" i="1" s="1"/>
  <c r="AK145" i="1" s="1"/>
  <c r="AF145" i="1"/>
  <c r="AD287" i="1"/>
  <c r="AF251" i="1"/>
  <c r="AI251" i="1"/>
  <c r="AJ251" i="1" s="1"/>
  <c r="AK251" i="1" s="1"/>
  <c r="AG251" i="1"/>
  <c r="Z251" i="1" s="1"/>
  <c r="AF206" i="1"/>
  <c r="AG206" i="1"/>
  <c r="Z206" i="1" s="1"/>
  <c r="AI206" i="1"/>
  <c r="AJ206" i="1" s="1"/>
  <c r="AK206" i="1" s="1"/>
  <c r="AF293" i="1"/>
  <c r="AG293" i="1"/>
  <c r="Z293" i="1" s="1"/>
  <c r="AI293" i="1"/>
  <c r="AJ293" i="1" s="1"/>
  <c r="AK293" i="1" s="1"/>
  <c r="AD207" i="1"/>
  <c r="AF222" i="1"/>
  <c r="AG222" i="1"/>
  <c r="Z222" i="1" s="1"/>
  <c r="AF61" i="1"/>
  <c r="AG61" i="1"/>
  <c r="Z61" i="1" s="1"/>
  <c r="AI61" i="1"/>
  <c r="AJ61" i="1" s="1"/>
  <c r="AK61" i="1" s="1"/>
  <c r="AI190" i="1"/>
  <c r="AJ190" i="1" s="1"/>
  <c r="AK190" i="1" s="1"/>
  <c r="AF190" i="1"/>
  <c r="AG190" i="1"/>
  <c r="Z190" i="1" s="1"/>
  <c r="AD77" i="1"/>
  <c r="AI348" i="1"/>
  <c r="AJ348" i="1" s="1"/>
  <c r="AK348" i="1" s="1"/>
  <c r="AG348" i="1"/>
  <c r="Z348" i="1" s="1"/>
  <c r="AF348" i="1"/>
  <c r="AD104" i="1"/>
  <c r="AF172" i="1"/>
  <c r="AG172" i="1"/>
  <c r="Z172" i="1" s="1"/>
  <c r="AG223" i="1"/>
  <c r="Z223" i="1" s="1"/>
  <c r="AF223" i="1"/>
  <c r="AI223" i="1"/>
  <c r="AJ223" i="1" s="1"/>
  <c r="AK223" i="1" s="1"/>
  <c r="AD44" i="1"/>
  <c r="AF120" i="1"/>
  <c r="AI120" i="1"/>
  <c r="AJ120" i="1" s="1"/>
  <c r="AK120" i="1" s="1"/>
  <c r="AG120" i="1"/>
  <c r="Z120" i="1" s="1"/>
  <c r="AD61" i="1"/>
  <c r="AF22" i="1"/>
  <c r="AG22" i="1"/>
  <c r="Z22" i="1" s="1"/>
  <c r="AI22" i="1"/>
  <c r="AJ22" i="1" s="1"/>
  <c r="AK22" i="1" s="1"/>
  <c r="AI282" i="1"/>
  <c r="AJ282" i="1" s="1"/>
  <c r="AK282" i="1" s="1"/>
  <c r="AG282" i="1"/>
  <c r="Z282" i="1" s="1"/>
  <c r="AF282" i="1"/>
  <c r="AI134" i="1"/>
  <c r="AJ134" i="1" s="1"/>
  <c r="AK134" i="1" s="1"/>
  <c r="AG134" i="1"/>
  <c r="Z134" i="1" s="1"/>
  <c r="AF134" i="1"/>
  <c r="AF82" i="1"/>
  <c r="AG82" i="1"/>
  <c r="Z82" i="1" s="1"/>
  <c r="AG109" i="1"/>
  <c r="Z109" i="1" s="1"/>
  <c r="AF109" i="1"/>
  <c r="AD250" i="1"/>
  <c r="AI246" i="1"/>
  <c r="AJ246" i="1" s="1"/>
  <c r="AK246" i="1" s="1"/>
  <c r="AF246" i="1"/>
  <c r="AG246" i="1"/>
  <c r="Z246" i="1" s="1"/>
  <c r="AG191" i="1"/>
  <c r="Z191" i="1" s="1"/>
  <c r="AI191" i="1"/>
  <c r="AJ191" i="1" s="1"/>
  <c r="AK191" i="1" s="1"/>
  <c r="AF191" i="1"/>
  <c r="AF247" i="1"/>
  <c r="AG247" i="1"/>
  <c r="Z247" i="1" s="1"/>
  <c r="AI247" i="1"/>
  <c r="AJ247" i="1" s="1"/>
  <c r="AK247" i="1" s="1"/>
  <c r="AI249" i="1"/>
  <c r="AJ249" i="1" s="1"/>
  <c r="AK249" i="1" s="1"/>
  <c r="AG249" i="1"/>
  <c r="Z249" i="1" s="1"/>
  <c r="AF249" i="1"/>
  <c r="AG248" i="1"/>
  <c r="Z248" i="1" s="1"/>
  <c r="AI248" i="1"/>
  <c r="AJ248" i="1" s="1"/>
  <c r="AK248" i="1" s="1"/>
  <c r="AF248" i="1"/>
  <c r="AF283" i="1"/>
  <c r="AI283" i="1"/>
  <c r="AJ283" i="1" s="1"/>
  <c r="AK283" i="1" s="1"/>
  <c r="AG283" i="1"/>
  <c r="Z283" i="1" s="1"/>
  <c r="AG257" i="1"/>
  <c r="Z257" i="1" s="1"/>
  <c r="AI257" i="1"/>
  <c r="AJ257" i="1" s="1"/>
  <c r="AK257" i="1" s="1"/>
  <c r="AF257" i="1"/>
  <c r="AF215" i="1"/>
  <c r="AG215" i="1"/>
  <c r="Z215" i="1" s="1"/>
  <c r="AD333" i="1"/>
  <c r="AI233" i="1"/>
  <c r="AJ233" i="1" s="1"/>
  <c r="AK233" i="1" s="1"/>
  <c r="AF233" i="1"/>
  <c r="AG233" i="1"/>
  <c r="Z233" i="1" s="1"/>
  <c r="AF115" i="1"/>
  <c r="AI115" i="1"/>
  <c r="AJ115" i="1" s="1"/>
  <c r="AK115" i="1" s="1"/>
  <c r="AG115" i="1"/>
  <c r="Z115" i="1" s="1"/>
  <c r="AF178" i="1"/>
  <c r="AG178" i="1"/>
  <c r="Z178" i="1" s="1"/>
  <c r="AF73" i="1"/>
  <c r="AI73" i="1"/>
  <c r="AJ73" i="1" s="1"/>
  <c r="AK73" i="1" s="1"/>
  <c r="AG73" i="1"/>
  <c r="Z73" i="1" s="1"/>
  <c r="AI137" i="1"/>
  <c r="AJ137" i="1" s="1"/>
  <c r="AK137" i="1" s="1"/>
  <c r="AG137" i="1"/>
  <c r="Z137" i="1" s="1"/>
  <c r="AF137" i="1"/>
  <c r="AG113" i="1"/>
  <c r="Z113" i="1" s="1"/>
  <c r="AF113" i="1"/>
  <c r="AI113" i="1"/>
  <c r="AJ113" i="1" s="1"/>
  <c r="AK113" i="1" s="1"/>
  <c r="AI38" i="1"/>
  <c r="AJ38" i="1" s="1"/>
  <c r="AK38" i="1" s="1"/>
  <c r="AG38" i="1"/>
  <c r="Z38" i="1" s="1"/>
  <c r="AF38" i="1"/>
  <c r="AG51" i="1"/>
  <c r="Z51" i="1" s="1"/>
  <c r="AF51" i="1"/>
  <c r="AI51" i="1"/>
  <c r="AJ51" i="1" s="1"/>
  <c r="AK51" i="1" s="1"/>
  <c r="AD30" i="1"/>
  <c r="AD102" i="1"/>
  <c r="AD18" i="1"/>
  <c r="AI150" i="1"/>
  <c r="AJ150" i="1" s="1"/>
  <c r="AK150" i="1" s="1"/>
  <c r="AF150" i="1"/>
  <c r="AG150" i="1"/>
  <c r="Z150" i="1" s="1"/>
  <c r="AD309" i="1"/>
  <c r="AI152" i="1"/>
  <c r="AJ152" i="1" s="1"/>
  <c r="AK152" i="1" s="1"/>
  <c r="AF152" i="1"/>
  <c r="AG152" i="1"/>
  <c r="Z152" i="1" s="1"/>
  <c r="AF74" i="1"/>
  <c r="AI74" i="1"/>
  <c r="AJ74" i="1" s="1"/>
  <c r="AK74" i="1" s="1"/>
  <c r="AG74" i="1"/>
  <c r="Z74" i="1" s="1"/>
  <c r="AF339" i="1"/>
  <c r="AG339" i="1"/>
  <c r="Z339" i="1" s="1"/>
  <c r="AI339" i="1"/>
  <c r="AJ339" i="1" s="1"/>
  <c r="AK339" i="1" s="1"/>
  <c r="AG297" i="1"/>
  <c r="Z297" i="1" s="1"/>
  <c r="AF297" i="1"/>
  <c r="AD243" i="1"/>
  <c r="AF43" i="1"/>
  <c r="AG43" i="1"/>
  <c r="Z43" i="1" s="1"/>
  <c r="AI43" i="1"/>
  <c r="AJ43" i="1" s="1"/>
  <c r="AK43" i="1" s="1"/>
  <c r="AD163" i="1"/>
  <c r="AF184" i="1"/>
  <c r="AI184" i="1"/>
  <c r="AJ184" i="1" s="1"/>
  <c r="AK184" i="1" s="1"/>
  <c r="AG184" i="1"/>
  <c r="Z184" i="1" s="1"/>
  <c r="AG55" i="1"/>
  <c r="Z55" i="1" s="1"/>
  <c r="AF55" i="1"/>
  <c r="AI55" i="1"/>
  <c r="AJ55" i="1" s="1"/>
  <c r="AK55" i="1" s="1"/>
  <c r="AG230" i="1"/>
  <c r="Z230" i="1" s="1"/>
  <c r="AI230" i="1"/>
  <c r="AJ230" i="1" s="1"/>
  <c r="AK230" i="1" s="1"/>
  <c r="AF230" i="1"/>
  <c r="AF87" i="1"/>
  <c r="AG87" i="1"/>
  <c r="Z87" i="1" s="1"/>
  <c r="AD42" i="1"/>
  <c r="AI57" i="1"/>
  <c r="AJ57" i="1" s="1"/>
  <c r="AK57" i="1" s="1"/>
  <c r="AF57" i="1"/>
  <c r="AG57" i="1"/>
  <c r="Z57" i="1" s="1"/>
  <c r="AI228" i="1"/>
  <c r="AJ228" i="1" s="1"/>
  <c r="AK228" i="1" s="1"/>
  <c r="AG228" i="1"/>
  <c r="Z228" i="1" s="1"/>
  <c r="AF228" i="1"/>
  <c r="AI23" i="1"/>
  <c r="AJ23" i="1" s="1"/>
  <c r="AK23" i="1" s="1"/>
  <c r="AG23" i="1"/>
  <c r="Z23" i="1" s="1"/>
  <c r="AF23" i="1"/>
  <c r="AF37" i="1"/>
  <c r="AG37" i="1"/>
  <c r="Z37" i="1" s="1"/>
  <c r="AD279" i="1"/>
  <c r="AF277" i="1"/>
  <c r="AG277" i="1"/>
  <c r="Z277" i="1" s="1"/>
  <c r="AI139" i="1"/>
  <c r="AJ139" i="1" s="1"/>
  <c r="AK139" i="1" s="1"/>
  <c r="AG139" i="1"/>
  <c r="Z139" i="1" s="1"/>
  <c r="AF139" i="1"/>
  <c r="AD236" i="1"/>
  <c r="AG71" i="1"/>
  <c r="Z71" i="1" s="1"/>
  <c r="AF71" i="1"/>
  <c r="AI71" i="1"/>
  <c r="AJ71" i="1" s="1"/>
  <c r="AK71" i="1" s="1"/>
  <c r="AI86" i="1"/>
  <c r="AJ86" i="1" s="1"/>
  <c r="AK86" i="1" s="1"/>
  <c r="AG86" i="1"/>
  <c r="Z86" i="1" s="1"/>
  <c r="AF86" i="1"/>
  <c r="AD85" i="1"/>
  <c r="AF100" i="1"/>
  <c r="AG100" i="1"/>
  <c r="Z100" i="1" s="1"/>
  <c r="AI100" i="1"/>
  <c r="AJ100" i="1" s="1"/>
  <c r="AK100" i="1" s="1"/>
  <c r="AF270" i="1"/>
  <c r="AI270" i="1"/>
  <c r="AJ270" i="1" s="1"/>
  <c r="AK270" i="1" s="1"/>
  <c r="AG270" i="1"/>
  <c r="Z270" i="1" s="1"/>
  <c r="AI4" i="1"/>
  <c r="AJ4" i="1" s="1"/>
  <c r="AK4" i="1" s="1"/>
  <c r="AG4" i="1"/>
  <c r="Z4" i="1" s="1"/>
  <c r="AF4" i="1"/>
  <c r="AD58" i="1"/>
  <c r="AF117" i="1"/>
  <c r="AG117" i="1"/>
  <c r="Z117" i="1" s="1"/>
  <c r="AG321" i="1"/>
  <c r="Z321" i="1" s="1"/>
  <c r="AF321" i="1"/>
  <c r="AF170" i="1"/>
  <c r="AI170" i="1"/>
  <c r="AJ170" i="1" s="1"/>
  <c r="AK170" i="1" s="1"/>
  <c r="AG170" i="1"/>
  <c r="Z170" i="1" s="1"/>
  <c r="AI40" i="1"/>
  <c r="AJ40" i="1" s="1"/>
  <c r="AK40" i="1" s="1"/>
  <c r="AG40" i="1"/>
  <c r="Z40" i="1" s="1"/>
  <c r="AF40" i="1"/>
  <c r="AD114" i="1"/>
  <c r="AF275" i="1"/>
  <c r="AG275" i="1"/>
  <c r="Z275" i="1" s="1"/>
  <c r="AF352" i="1"/>
  <c r="AG352" i="1"/>
  <c r="Z352" i="1" s="1"/>
  <c r="AG208" i="1"/>
  <c r="Z208" i="1" s="1"/>
  <c r="AI208" i="1"/>
  <c r="AJ208" i="1" s="1"/>
  <c r="AK208" i="1" s="1"/>
  <c r="AF208" i="1"/>
  <c r="AD328" i="1"/>
  <c r="AF59" i="1"/>
  <c r="AI59" i="1"/>
  <c r="AJ59" i="1" s="1"/>
  <c r="AK59" i="1" s="1"/>
  <c r="AG59" i="1"/>
  <c r="Z59" i="1" s="1"/>
  <c r="AG259" i="1"/>
  <c r="Z259" i="1" s="1"/>
  <c r="AI259" i="1"/>
  <c r="AJ259" i="1" s="1"/>
  <c r="AK259" i="1" s="1"/>
  <c r="AF259" i="1"/>
  <c r="AG264" i="1"/>
  <c r="Z264" i="1" s="1"/>
  <c r="AI264" i="1"/>
  <c r="AJ264" i="1" s="1"/>
  <c r="AK264" i="1" s="1"/>
  <c r="AF264" i="1"/>
  <c r="AD335" i="1"/>
  <c r="AF210" i="1"/>
  <c r="AI210" i="1"/>
  <c r="AJ210" i="1" s="1"/>
  <c r="AK210" i="1" s="1"/>
  <c r="AG210" i="1"/>
  <c r="Z210" i="1" s="1"/>
  <c r="AF214" i="1"/>
  <c r="AG214" i="1"/>
  <c r="Z214" i="1" s="1"/>
  <c r="AI214" i="1"/>
  <c r="AJ214" i="1" s="1"/>
  <c r="AK214" i="1" s="1"/>
  <c r="AD8" i="1"/>
  <c r="AG32" i="1"/>
  <c r="Z32" i="1" s="1"/>
  <c r="AI32" i="1"/>
  <c r="AJ32" i="1" s="1"/>
  <c r="AK32" i="1" s="1"/>
  <c r="AF32" i="1"/>
  <c r="AG204" i="1"/>
  <c r="Z204" i="1" s="1"/>
  <c r="AF204" i="1"/>
  <c r="AI204" i="1"/>
  <c r="AJ204" i="1" s="1"/>
  <c r="AK204" i="1" s="1"/>
  <c r="AG280" i="1"/>
  <c r="Z280" i="1" s="1"/>
  <c r="AF280" i="1"/>
  <c r="AG169" i="1"/>
  <c r="Z169" i="1" s="1"/>
  <c r="AI169" i="1"/>
  <c r="AJ169" i="1" s="1"/>
  <c r="AK169" i="1" s="1"/>
  <c r="AF169" i="1"/>
  <c r="AD346" i="1"/>
  <c r="AD145" i="1"/>
  <c r="AI83" i="1"/>
  <c r="AJ83" i="1" s="1"/>
  <c r="AK83" i="1" s="1"/>
  <c r="AG83" i="1"/>
  <c r="Z83" i="1" s="1"/>
  <c r="AF83" i="1"/>
  <c r="AF278" i="1"/>
  <c r="AG278" i="1"/>
  <c r="Z278" i="1" s="1"/>
  <c r="AI278" i="1"/>
  <c r="AJ278" i="1" s="1"/>
  <c r="AK278" i="1" s="1"/>
  <c r="AD143" i="1"/>
  <c r="AD22" i="1"/>
  <c r="AD140" i="1"/>
  <c r="AD40" i="1"/>
  <c r="AD263" i="1"/>
  <c r="AD291" i="1"/>
  <c r="AD275" i="1"/>
  <c r="AG286" i="1"/>
  <c r="Z286" i="1" s="1"/>
  <c r="AI286" i="1"/>
  <c r="AJ286" i="1" s="1"/>
  <c r="AK286" i="1" s="1"/>
  <c r="AF286" i="1"/>
  <c r="AD255" i="1"/>
  <c r="AD196" i="1"/>
  <c r="AD101" i="1"/>
  <c r="AG96" i="1"/>
  <c r="Z96" i="1" s="1"/>
  <c r="AF96" i="1"/>
  <c r="AI96" i="1"/>
  <c r="AJ96" i="1" s="1"/>
  <c r="AK96" i="1" s="1"/>
  <c r="AG344" i="1"/>
  <c r="Z344" i="1" s="1"/>
  <c r="AI344" i="1"/>
  <c r="AJ344" i="1" s="1"/>
  <c r="AK344" i="1" s="1"/>
  <c r="AF344" i="1"/>
  <c r="AD100" i="1"/>
  <c r="AD127" i="1"/>
  <c r="AD205" i="1"/>
  <c r="AD212" i="1"/>
  <c r="AD73" i="1"/>
  <c r="AI245" i="1"/>
  <c r="AJ245" i="1" s="1"/>
  <c r="AK245" i="1" s="1"/>
  <c r="AF245" i="1"/>
  <c r="AG245" i="1"/>
  <c r="Z245" i="1" s="1"/>
  <c r="AD164" i="1"/>
  <c r="AD81" i="1"/>
  <c r="AD162" i="1"/>
  <c r="AI65" i="1"/>
  <c r="AJ65" i="1" s="1"/>
  <c r="AK65" i="1" s="1"/>
  <c r="AG65" i="1"/>
  <c r="Z65" i="1" s="1"/>
  <c r="AF65" i="1"/>
  <c r="AD201" i="1"/>
  <c r="AD31" i="1"/>
  <c r="AF260" i="1"/>
  <c r="AI260" i="1"/>
  <c r="AJ260" i="1" s="1"/>
  <c r="AK260" i="1" s="1"/>
  <c r="AG260" i="1"/>
  <c r="Z260" i="1" s="1"/>
  <c r="AI203" i="1"/>
  <c r="AJ203" i="1" s="1"/>
  <c r="AK203" i="1" s="1"/>
  <c r="AF203" i="1"/>
  <c r="AG203" i="1"/>
  <c r="Z203" i="1" s="1"/>
  <c r="AD251" i="1"/>
  <c r="AF29" i="1"/>
  <c r="AG29" i="1"/>
  <c r="Z29" i="1" s="1"/>
  <c r="AI29" i="1"/>
  <c r="AJ29" i="1" s="1"/>
  <c r="AK29" i="1" s="1"/>
  <c r="AI52" i="1"/>
  <c r="AJ52" i="1" s="1"/>
  <c r="AK52" i="1" s="1"/>
  <c r="AG52" i="1"/>
  <c r="Z52" i="1" s="1"/>
  <c r="AF52" i="1"/>
  <c r="AD194" i="1"/>
  <c r="AI66" i="1"/>
  <c r="AJ66" i="1" s="1"/>
  <c r="AK66" i="1" s="1"/>
  <c r="AF66" i="1"/>
  <c r="AG66" i="1"/>
  <c r="Z66" i="1" s="1"/>
  <c r="AF132" i="1"/>
  <c r="AG132" i="1"/>
  <c r="Z132" i="1" s="1"/>
  <c r="AI132" i="1"/>
  <c r="AJ132" i="1" s="1"/>
  <c r="AK132" i="1" s="1"/>
  <c r="AD82" i="1"/>
  <c r="AD197" i="1"/>
  <c r="AF54" i="1"/>
  <c r="AI54" i="1"/>
  <c r="AJ54" i="1" s="1"/>
  <c r="AK54" i="1" s="1"/>
  <c r="AG54" i="1"/>
  <c r="Z54" i="1" s="1"/>
  <c r="AD199" i="1"/>
  <c r="AF316" i="1"/>
  <c r="AG316" i="1"/>
  <c r="Z316" i="1" s="1"/>
  <c r="AI316" i="1"/>
  <c r="AJ316" i="1" s="1"/>
  <c r="AK316" i="1" s="1"/>
  <c r="AF225" i="1"/>
  <c r="AG225" i="1"/>
  <c r="Z225" i="1" s="1"/>
  <c r="AG231" i="1"/>
  <c r="Z231" i="1" s="1"/>
  <c r="AF231" i="1"/>
  <c r="AD245" i="1"/>
  <c r="AD70" i="1"/>
  <c r="AD270" i="1"/>
  <c r="AG213" i="1"/>
  <c r="Z213" i="1" s="1"/>
  <c r="AF213" i="1"/>
  <c r="AI213" i="1"/>
  <c r="AJ213" i="1" s="1"/>
  <c r="AK213" i="1" s="1"/>
  <c r="AD142" i="1"/>
  <c r="AD99" i="1"/>
  <c r="AI315" i="1"/>
  <c r="AJ315" i="1" s="1"/>
  <c r="AK315" i="1" s="1"/>
  <c r="AG315" i="1"/>
  <c r="Z315" i="1" s="1"/>
  <c r="AF315" i="1"/>
  <c r="AD315" i="1"/>
  <c r="AF154" i="1"/>
  <c r="AI154" i="1"/>
  <c r="AJ154" i="1" s="1"/>
  <c r="AK154" i="1" s="1"/>
  <c r="AG154" i="1"/>
  <c r="Z154" i="1" s="1"/>
  <c r="AD83" i="1"/>
  <c r="AD17" i="1"/>
  <c r="AG2" i="1"/>
  <c r="Z2" i="1" s="1"/>
  <c r="AI2" i="1"/>
  <c r="AE354" i="1"/>
  <c r="AF2" i="1"/>
  <c r="AD214" i="1"/>
  <c r="AD116" i="1"/>
  <c r="AF25" i="1"/>
  <c r="AI25" i="1"/>
  <c r="AJ25" i="1" s="1"/>
  <c r="AK25" i="1" s="1"/>
  <c r="AG25" i="1"/>
  <c r="Z25" i="1" s="1"/>
  <c r="AD238" i="1"/>
  <c r="AG62" i="1"/>
  <c r="Z62" i="1" s="1"/>
  <c r="AF62" i="1"/>
  <c r="AI62" i="1"/>
  <c r="AJ62" i="1" s="1"/>
  <c r="AK62" i="1" s="1"/>
  <c r="AF8" i="1"/>
  <c r="AI8" i="1"/>
  <c r="AJ8" i="1" s="1"/>
  <c r="AK8" i="1" s="1"/>
  <c r="AG8" i="1"/>
  <c r="Z8" i="1" s="1"/>
  <c r="AF70" i="1"/>
  <c r="AI70" i="1"/>
  <c r="AJ70" i="1" s="1"/>
  <c r="AK70" i="1" s="1"/>
  <c r="AG70" i="1"/>
  <c r="Z70" i="1" s="1"/>
  <c r="AG173" i="1"/>
  <c r="Z173" i="1" s="1"/>
  <c r="AF173" i="1"/>
  <c r="AF10" i="1"/>
  <c r="AG10" i="1"/>
  <c r="Z10" i="1" s="1"/>
  <c r="AI10" i="1"/>
  <c r="AJ10" i="1" s="1"/>
  <c r="AK10" i="1" s="1"/>
  <c r="AI313" i="1"/>
  <c r="AJ313" i="1" s="1"/>
  <c r="AK313" i="1" s="1"/>
  <c r="AG313" i="1"/>
  <c r="Z313" i="1" s="1"/>
  <c r="AF313" i="1"/>
  <c r="AF179" i="1"/>
  <c r="AG179" i="1"/>
  <c r="Z179" i="1" s="1"/>
  <c r="AI179" i="1"/>
  <c r="AJ179" i="1" s="1"/>
  <c r="AK179" i="1" s="1"/>
  <c r="AD267" i="1"/>
  <c r="AI317" i="1"/>
  <c r="AJ317" i="1" s="1"/>
  <c r="AK317" i="1" s="1"/>
  <c r="AG317" i="1"/>
  <c r="Z317" i="1" s="1"/>
  <c r="AF317" i="1"/>
  <c r="AF30" i="1"/>
  <c r="AI30" i="1"/>
  <c r="AJ30" i="1" s="1"/>
  <c r="AK30" i="1" s="1"/>
  <c r="AG30" i="1"/>
  <c r="Z30" i="1" s="1"/>
  <c r="AG196" i="1"/>
  <c r="Z196" i="1" s="1"/>
  <c r="AF196" i="1"/>
  <c r="AI196" i="1"/>
  <c r="AJ196" i="1" s="1"/>
  <c r="AK196" i="1" s="1"/>
  <c r="AG164" i="1"/>
  <c r="Z164" i="1" s="1"/>
  <c r="AF164" i="1"/>
  <c r="AI164" i="1"/>
  <c r="AJ164" i="1" s="1"/>
  <c r="AK164" i="1" s="1"/>
  <c r="AI340" i="1"/>
  <c r="AJ340" i="1" s="1"/>
  <c r="AK340" i="1" s="1"/>
  <c r="AG340" i="1"/>
  <c r="Z340" i="1" s="1"/>
  <c r="AF340" i="1"/>
  <c r="AF130" i="1"/>
  <c r="AG130" i="1"/>
  <c r="Z130" i="1" s="1"/>
  <c r="AI130" i="1"/>
  <c r="AJ130" i="1" s="1"/>
  <c r="AK130" i="1" s="1"/>
  <c r="AF85" i="1"/>
  <c r="AG85" i="1"/>
  <c r="Z85" i="1" s="1"/>
  <c r="AI85" i="1"/>
  <c r="AJ85" i="1" s="1"/>
  <c r="AK85" i="1" s="1"/>
  <c r="AF287" i="1"/>
  <c r="AG287" i="1"/>
  <c r="Z287" i="1" s="1"/>
  <c r="AF159" i="1"/>
  <c r="AG159" i="1"/>
  <c r="Z159" i="1" s="1"/>
  <c r="AF102" i="1"/>
  <c r="AG102" i="1"/>
  <c r="Z102" i="1" s="1"/>
  <c r="AI102" i="1"/>
  <c r="AJ102" i="1" s="1"/>
  <c r="AK102" i="1" s="1"/>
  <c r="AG310" i="1"/>
  <c r="Z310" i="1" s="1"/>
  <c r="AI310" i="1"/>
  <c r="AJ310" i="1" s="1"/>
  <c r="AK310" i="1" s="1"/>
  <c r="AF310" i="1"/>
  <c r="AF160" i="1"/>
  <c r="AG160" i="1"/>
  <c r="Z160" i="1" s="1"/>
  <c r="AI160" i="1"/>
  <c r="AJ160" i="1" s="1"/>
  <c r="AK160" i="1" s="1"/>
  <c r="AI239" i="1"/>
  <c r="AJ239" i="1" s="1"/>
  <c r="AK239" i="1" s="1"/>
  <c r="AG239" i="1"/>
  <c r="Z239" i="1" s="1"/>
  <c r="AF239" i="1"/>
  <c r="AI124" i="1"/>
  <c r="AJ124" i="1" s="1"/>
  <c r="AK124" i="1" s="1"/>
  <c r="AF124" i="1"/>
  <c r="AG124" i="1"/>
  <c r="Z124" i="1" s="1"/>
  <c r="AF232" i="1"/>
  <c r="AI232" i="1"/>
  <c r="AJ232" i="1" s="1"/>
  <c r="AK232" i="1" s="1"/>
  <c r="AG232" i="1"/>
  <c r="Z232" i="1" s="1"/>
  <c r="AF281" i="1"/>
  <c r="AG281" i="1"/>
  <c r="Z281" i="1" s="1"/>
  <c r="AI281" i="1"/>
  <c r="AJ281" i="1" s="1"/>
  <c r="AK281" i="1" s="1"/>
  <c r="AG99" i="1"/>
  <c r="Z99" i="1" s="1"/>
  <c r="AF99" i="1"/>
  <c r="AI99" i="1"/>
  <c r="AJ99" i="1" s="1"/>
  <c r="AK99" i="1" s="1"/>
  <c r="AD119" i="1"/>
  <c r="AG219" i="1"/>
  <c r="Z219" i="1" s="1"/>
  <c r="AF219" i="1"/>
  <c r="AI219" i="1"/>
  <c r="AJ219" i="1" s="1"/>
  <c r="AK219" i="1" s="1"/>
  <c r="AD153" i="1"/>
  <c r="AG53" i="1"/>
  <c r="Z53" i="1" s="1"/>
  <c r="AF53" i="1"/>
  <c r="AG207" i="1"/>
  <c r="Z207" i="1" s="1"/>
  <c r="AF207" i="1"/>
  <c r="AI207" i="1"/>
  <c r="AJ207" i="1" s="1"/>
  <c r="AK207" i="1" s="1"/>
  <c r="AD39" i="1"/>
  <c r="AG273" i="1"/>
  <c r="Z273" i="1" s="1"/>
  <c r="AF273" i="1"/>
  <c r="AI273" i="1"/>
  <c r="AJ273" i="1" s="1"/>
  <c r="AK273" i="1" s="1"/>
  <c r="AI133" i="1"/>
  <c r="AJ133" i="1" s="1"/>
  <c r="AK133" i="1" s="1"/>
  <c r="AF133" i="1"/>
  <c r="AG133" i="1"/>
  <c r="Z133" i="1" s="1"/>
  <c r="AG236" i="1"/>
  <c r="Z236" i="1" s="1"/>
  <c r="AF236" i="1"/>
  <c r="AI350" i="1"/>
  <c r="AJ350" i="1" s="1"/>
  <c r="AK350" i="1" s="1"/>
  <c r="AF350" i="1"/>
  <c r="AG350" i="1"/>
  <c r="Z350" i="1" s="1"/>
  <c r="AG166" i="1"/>
  <c r="Z166" i="1" s="1"/>
  <c r="AF166" i="1"/>
  <c r="AI166" i="1"/>
  <c r="AJ166" i="1" s="1"/>
  <c r="AK166" i="1" s="1"/>
  <c r="AI138" i="1"/>
  <c r="AJ138" i="1" s="1"/>
  <c r="AK138" i="1" s="1"/>
  <c r="AF138" i="1"/>
  <c r="AG138" i="1"/>
  <c r="Z138" i="1" s="1"/>
  <c r="AG289" i="1"/>
  <c r="Z289" i="1" s="1"/>
  <c r="AF289" i="1"/>
  <c r="AD293" i="1"/>
  <c r="AG114" i="1"/>
  <c r="Z114" i="1" s="1"/>
  <c r="AF114" i="1"/>
  <c r="AG144" i="1"/>
  <c r="Z144" i="1" s="1"/>
  <c r="AI144" i="1"/>
  <c r="AJ144" i="1" s="1"/>
  <c r="AK144" i="1" s="1"/>
  <c r="AF144" i="1"/>
  <c r="AF252" i="1"/>
  <c r="AG252" i="1"/>
  <c r="Z252" i="1" s="1"/>
  <c r="AI252" i="1"/>
  <c r="AJ252" i="1" s="1"/>
  <c r="AK252" i="1" s="1"/>
  <c r="AF165" i="1"/>
  <c r="AG165" i="1"/>
  <c r="Z165" i="1" s="1"/>
  <c r="AI165" i="1"/>
  <c r="AJ165" i="1" s="1"/>
  <c r="AK165" i="1" s="1"/>
  <c r="AF341" i="1"/>
  <c r="AG341" i="1"/>
  <c r="Z341" i="1" s="1"/>
  <c r="AI341" i="1"/>
  <c r="AJ341" i="1" s="1"/>
  <c r="AK341" i="1" s="1"/>
  <c r="AD76" i="1"/>
  <c r="AG33" i="1"/>
  <c r="Z33" i="1" s="1"/>
  <c r="AI33" i="1"/>
  <c r="AJ33" i="1" s="1"/>
  <c r="AK33" i="1" s="1"/>
  <c r="AF33" i="1"/>
  <c r="AD67" i="1"/>
  <c r="AG17" i="1"/>
  <c r="Z17" i="1" s="1"/>
  <c r="AF17" i="1"/>
  <c r="AI17" i="1"/>
  <c r="AJ17" i="1" s="1"/>
  <c r="AK17" i="1" s="1"/>
  <c r="AI121" i="1"/>
  <c r="AJ121" i="1" s="1"/>
  <c r="AK121" i="1" s="1"/>
  <c r="AF121" i="1"/>
  <c r="AG121" i="1"/>
  <c r="Z121" i="1" s="1"/>
  <c r="AF161" i="1"/>
  <c r="AI161" i="1"/>
  <c r="AJ161" i="1" s="1"/>
  <c r="AK161" i="1" s="1"/>
  <c r="AG161" i="1"/>
  <c r="Z161" i="1" s="1"/>
  <c r="AG303" i="1"/>
  <c r="Z303" i="1" s="1"/>
  <c r="AI303" i="1"/>
  <c r="AJ303" i="1" s="1"/>
  <c r="AK303" i="1" s="1"/>
  <c r="AF303" i="1"/>
  <c r="AF250" i="1"/>
  <c r="AI250" i="1"/>
  <c r="AJ250" i="1" s="1"/>
  <c r="AK250" i="1" s="1"/>
  <c r="AG250" i="1"/>
  <c r="Z250" i="1" s="1"/>
  <c r="AI305" i="1"/>
  <c r="AJ305" i="1" s="1"/>
  <c r="AK305" i="1" s="1"/>
  <c r="AG305" i="1"/>
  <c r="Z305" i="1" s="1"/>
  <c r="AF305" i="1"/>
  <c r="AD166" i="1"/>
  <c r="AG347" i="1"/>
  <c r="Z347" i="1" s="1"/>
  <c r="AI347" i="1"/>
  <c r="AJ347" i="1" s="1"/>
  <c r="AK347" i="1" s="1"/>
  <c r="AF347" i="1"/>
  <c r="AF183" i="1"/>
  <c r="AG183" i="1"/>
  <c r="Z183" i="1" s="1"/>
  <c r="AI183" i="1"/>
  <c r="AJ183" i="1" s="1"/>
  <c r="AK183" i="1" s="1"/>
  <c r="AG192" i="1"/>
  <c r="Z192" i="1" s="1"/>
  <c r="AF192" i="1"/>
  <c r="AI309" i="1"/>
  <c r="AJ309" i="1" s="1"/>
  <c r="AK309" i="1" s="1"/>
  <c r="AG309" i="1"/>
  <c r="Z309" i="1" s="1"/>
  <c r="AF309" i="1"/>
  <c r="AG155" i="1"/>
  <c r="Z155" i="1" s="1"/>
  <c r="AF155" i="1"/>
  <c r="AI14" i="1"/>
  <c r="AJ14" i="1" s="1"/>
  <c r="AK14" i="1" s="1"/>
  <c r="AG14" i="1"/>
  <c r="Z14" i="1" s="1"/>
  <c r="AF14" i="1"/>
  <c r="AF13" i="1"/>
  <c r="AI13" i="1"/>
  <c r="AJ13" i="1" s="1"/>
  <c r="AK13" i="1" s="1"/>
  <c r="AG13" i="1"/>
  <c r="Z13" i="1" s="1"/>
  <c r="AD157" i="1"/>
  <c r="AI200" i="1"/>
  <c r="AJ200" i="1" s="1"/>
  <c r="AK200" i="1" s="1"/>
  <c r="AF200" i="1"/>
  <c r="AG200" i="1"/>
  <c r="Z200" i="1" s="1"/>
  <c r="AF131" i="1"/>
  <c r="AI131" i="1"/>
  <c r="AJ131" i="1" s="1"/>
  <c r="AK131" i="1" s="1"/>
  <c r="AG131" i="1"/>
  <c r="Z131" i="1" s="1"/>
  <c r="AD246" i="1"/>
  <c r="AF328" i="1"/>
  <c r="AG328" i="1"/>
  <c r="Z328" i="1" s="1"/>
  <c r="AI227" i="1"/>
  <c r="AJ227" i="1" s="1"/>
  <c r="AK227" i="1" s="1"/>
  <c r="AF227" i="1"/>
  <c r="AG227" i="1"/>
  <c r="Z227" i="1" s="1"/>
  <c r="AD118" i="1"/>
  <c r="AD11" i="1"/>
  <c r="AF143" i="1"/>
  <c r="AG143" i="1"/>
  <c r="Z143" i="1" s="1"/>
  <c r="AI143" i="1"/>
  <c r="AJ143" i="1" s="1"/>
  <c r="AK143" i="1" s="1"/>
  <c r="AI107" i="1"/>
  <c r="AJ107" i="1" s="1"/>
  <c r="AK107" i="1" s="1"/>
  <c r="AG107" i="1"/>
  <c r="Z107" i="1" s="1"/>
  <c r="AF107" i="1"/>
  <c r="AD41" i="1"/>
  <c r="AF220" i="1"/>
  <c r="AG220" i="1"/>
  <c r="Z220" i="1" s="1"/>
  <c r="AI79" i="1"/>
  <c r="AJ79" i="1" s="1"/>
  <c r="AK79" i="1" s="1"/>
  <c r="AF79" i="1"/>
  <c r="AG79" i="1"/>
  <c r="Z79" i="1" s="1"/>
  <c r="AI49" i="1"/>
  <c r="AJ49" i="1" s="1"/>
  <c r="AK49" i="1" s="1"/>
  <c r="AG49" i="1"/>
  <c r="Z49" i="1" s="1"/>
  <c r="AF49" i="1"/>
  <c r="AI274" i="1"/>
  <c r="AJ274" i="1" s="1"/>
  <c r="AK274" i="1" s="1"/>
  <c r="AG274" i="1"/>
  <c r="Z274" i="1" s="1"/>
  <c r="AF274" i="1"/>
  <c r="AD299" i="1"/>
  <c r="AG89" i="1"/>
  <c r="Z89" i="1" s="1"/>
  <c r="AF89" i="1"/>
  <c r="AI149" i="1"/>
  <c r="AJ149" i="1" s="1"/>
  <c r="AK149" i="1" s="1"/>
  <c r="AG149" i="1"/>
  <c r="Z149" i="1" s="1"/>
  <c r="AF149" i="1"/>
  <c r="AF318" i="1"/>
  <c r="AI318" i="1"/>
  <c r="AJ318" i="1" s="1"/>
  <c r="AK318" i="1" s="1"/>
  <c r="AG318" i="1"/>
  <c r="Z318" i="1" s="1"/>
  <c r="AD262" i="1"/>
  <c r="AI142" i="1"/>
  <c r="AJ142" i="1" s="1"/>
  <c r="AK142" i="1" s="1"/>
  <c r="AF142" i="1"/>
  <c r="AG142" i="1"/>
  <c r="Z142" i="1" s="1"/>
  <c r="AF329" i="1"/>
  <c r="AG329" i="1"/>
  <c r="Z329" i="1" s="1"/>
  <c r="AI329" i="1"/>
  <c r="AJ329" i="1" s="1"/>
  <c r="AK329" i="1" s="1"/>
  <c r="AD90" i="1"/>
  <c r="AG263" i="1"/>
  <c r="Z263" i="1" s="1"/>
  <c r="AF263" i="1"/>
  <c r="AI263" i="1"/>
  <c r="AJ263" i="1" s="1"/>
  <c r="AK263" i="1" s="1"/>
  <c r="AI351" i="1"/>
  <c r="AJ351" i="1" s="1"/>
  <c r="AK351" i="1" s="1"/>
  <c r="AG351" i="1"/>
  <c r="Z351" i="1" s="1"/>
  <c r="AF351" i="1"/>
  <c r="AD329" i="1"/>
  <c r="AF291" i="1"/>
  <c r="AG291" i="1"/>
  <c r="Z291" i="1" s="1"/>
  <c r="AI291" i="1"/>
  <c r="AJ291" i="1" s="1"/>
  <c r="AK291" i="1" s="1"/>
  <c r="AG211" i="1"/>
  <c r="Z211" i="1" s="1"/>
  <c r="AF211" i="1"/>
  <c r="AD233" i="1"/>
  <c r="AG202" i="1"/>
  <c r="Z202" i="1" s="1"/>
  <c r="AF202" i="1"/>
  <c r="AI202" i="1"/>
  <c r="AJ202" i="1" s="1"/>
  <c r="AK202" i="1" s="1"/>
  <c r="AL202" i="1" s="1"/>
  <c r="AG18" i="1"/>
  <c r="Z18" i="1" s="1"/>
  <c r="AF18" i="1"/>
  <c r="AI18" i="1"/>
  <c r="AJ18" i="1" s="1"/>
  <c r="AK18" i="1" s="1"/>
  <c r="AD305" i="1"/>
  <c r="AD80" i="1"/>
  <c r="AF240" i="1"/>
  <c r="AI240" i="1"/>
  <c r="AJ240" i="1" s="1"/>
  <c r="AK240" i="1" s="1"/>
  <c r="AG240" i="1"/>
  <c r="Z240" i="1" s="1"/>
  <c r="AD27" i="1"/>
  <c r="AD124" i="1"/>
  <c r="AG331" i="1"/>
  <c r="Z331" i="1" s="1"/>
  <c r="AF331" i="1"/>
  <c r="AD274" i="1"/>
  <c r="AF279" i="1"/>
  <c r="AG279" i="1"/>
  <c r="Z279" i="1" s="1"/>
  <c r="AI279" i="1"/>
  <c r="AJ279" i="1" s="1"/>
  <c r="AK279" i="1" s="1"/>
  <c r="AD273" i="1"/>
  <c r="AG36" i="1"/>
  <c r="Z36" i="1" s="1"/>
  <c r="AI36" i="1"/>
  <c r="AJ36" i="1" s="1"/>
  <c r="AK36" i="1" s="1"/>
  <c r="AF36" i="1"/>
  <c r="AF163" i="1"/>
  <c r="AI163" i="1"/>
  <c r="AJ163" i="1" s="1"/>
  <c r="AK163" i="1" s="1"/>
  <c r="AG163" i="1"/>
  <c r="Z163" i="1" s="1"/>
  <c r="AD137" i="1"/>
  <c r="AG56" i="1"/>
  <c r="Z56" i="1" s="1"/>
  <c r="AF56" i="1"/>
  <c r="AI254" i="1"/>
  <c r="AJ254" i="1" s="1"/>
  <c r="AK254" i="1" s="1"/>
  <c r="AG254" i="1"/>
  <c r="Z254" i="1" s="1"/>
  <c r="AF254" i="1"/>
  <c r="AD133" i="1"/>
  <c r="AI81" i="1"/>
  <c r="AJ81" i="1" s="1"/>
  <c r="AK81" i="1" s="1"/>
  <c r="AG81" i="1"/>
  <c r="Z81" i="1" s="1"/>
  <c r="AF81" i="1"/>
  <c r="AI212" i="1"/>
  <c r="AJ212" i="1" s="1"/>
  <c r="AK212" i="1" s="1"/>
  <c r="AF212" i="1"/>
  <c r="AG212" i="1"/>
  <c r="Z212" i="1" s="1"/>
  <c r="AD249" i="1"/>
  <c r="AI342" i="1"/>
  <c r="AJ342" i="1" s="1"/>
  <c r="AK342" i="1" s="1"/>
  <c r="AF342" i="1"/>
  <c r="AG342" i="1"/>
  <c r="Z342" i="1" s="1"/>
  <c r="AF101" i="1"/>
  <c r="AG101" i="1"/>
  <c r="Z101" i="1" s="1"/>
  <c r="AI101" i="1"/>
  <c r="AJ101" i="1" s="1"/>
  <c r="AK101" i="1" s="1"/>
  <c r="AF302" i="1"/>
  <c r="AG302" i="1"/>
  <c r="Z302" i="1" s="1"/>
  <c r="AF135" i="1"/>
  <c r="AG135" i="1"/>
  <c r="Z135" i="1" s="1"/>
  <c r="AI135" i="1"/>
  <c r="AJ135" i="1" s="1"/>
  <c r="AK135" i="1" s="1"/>
  <c r="AI242" i="1"/>
  <c r="AJ242" i="1" s="1"/>
  <c r="AK242" i="1" s="1"/>
  <c r="AG242" i="1"/>
  <c r="Z242" i="1" s="1"/>
  <c r="AF242" i="1"/>
  <c r="AF75" i="1"/>
  <c r="AG75" i="1"/>
  <c r="Z75" i="1" s="1"/>
  <c r="AD121" i="1"/>
  <c r="AD254" i="1"/>
  <c r="AD348" i="1"/>
  <c r="AG343" i="1"/>
  <c r="Z343" i="1" s="1"/>
  <c r="AF343" i="1"/>
  <c r="AI343" i="1"/>
  <c r="AJ343" i="1" s="1"/>
  <c r="AK343" i="1" s="1"/>
  <c r="AG110" i="1"/>
  <c r="Z110" i="1" s="1"/>
  <c r="AF110" i="1"/>
  <c r="AI110" i="1"/>
  <c r="AJ110" i="1" s="1"/>
  <c r="AK110" i="1" s="1"/>
  <c r="AI312" i="1"/>
  <c r="AJ312" i="1" s="1"/>
  <c r="AK312" i="1" s="1"/>
  <c r="AG312" i="1"/>
  <c r="Z312" i="1" s="1"/>
  <c r="AF312" i="1"/>
  <c r="AD340" i="1"/>
  <c r="AI345" i="1"/>
  <c r="AJ345" i="1" s="1"/>
  <c r="AK345" i="1" s="1"/>
  <c r="AG345" i="1"/>
  <c r="Z345" i="1" s="1"/>
  <c r="AF345" i="1"/>
  <c r="AI346" i="1"/>
  <c r="AJ346" i="1" s="1"/>
  <c r="AK346" i="1" s="1"/>
  <c r="AG346" i="1"/>
  <c r="Z346" i="1" s="1"/>
  <c r="AF346" i="1"/>
  <c r="AI224" i="1"/>
  <c r="AJ224" i="1" s="1"/>
  <c r="AK224" i="1" s="1"/>
  <c r="AF224" i="1"/>
  <c r="AG224" i="1"/>
  <c r="Z224" i="1" s="1"/>
  <c r="AG197" i="1"/>
  <c r="Z197" i="1" s="1"/>
  <c r="AF197" i="1"/>
  <c r="AD282" i="1"/>
  <c r="AI98" i="1"/>
  <c r="AJ98" i="1" s="1"/>
  <c r="AK98" i="1" s="1"/>
  <c r="AG98" i="1"/>
  <c r="Z98" i="1" s="1"/>
  <c r="AF98" i="1"/>
  <c r="AF125" i="1"/>
  <c r="AG125" i="1"/>
  <c r="Z125" i="1" s="1"/>
  <c r="AI125" i="1"/>
  <c r="AJ125" i="1" s="1"/>
  <c r="AK125" i="1" s="1"/>
  <c r="AD276" i="1"/>
  <c r="AD229" i="1"/>
  <c r="AD93" i="1"/>
  <c r="AD38" i="1"/>
  <c r="AD37" i="1"/>
  <c r="AD84" i="1"/>
  <c r="AD266" i="1"/>
  <c r="AD115" i="1"/>
  <c r="AD33" i="1"/>
  <c r="AD46" i="1"/>
  <c r="AD89" i="1"/>
  <c r="AF16" i="1"/>
  <c r="AG16" i="1"/>
  <c r="Z16" i="1" s="1"/>
  <c r="AI16" i="1"/>
  <c r="AJ16" i="1" s="1"/>
  <c r="AK16" i="1" s="1"/>
  <c r="AD149" i="1"/>
  <c r="AG28" i="1"/>
  <c r="Z28" i="1" s="1"/>
  <c r="AF28" i="1"/>
  <c r="AI28" i="1"/>
  <c r="AJ28" i="1" s="1"/>
  <c r="AK28" i="1" s="1"/>
  <c r="AG140" i="1"/>
  <c r="Z140" i="1" s="1"/>
  <c r="AI140" i="1"/>
  <c r="AJ140" i="1" s="1"/>
  <c r="AK140" i="1" s="1"/>
  <c r="AF140" i="1"/>
  <c r="AG272" i="1"/>
  <c r="Z272" i="1" s="1"/>
  <c r="AF272" i="1"/>
  <c r="AI272" i="1"/>
  <c r="AJ272" i="1" s="1"/>
  <c r="AK272" i="1" s="1"/>
  <c r="AD28" i="1"/>
  <c r="AD292" i="1"/>
  <c r="AD49" i="1"/>
  <c r="AI294" i="1"/>
  <c r="AJ294" i="1" s="1"/>
  <c r="AK294" i="1" s="1"/>
  <c r="AF294" i="1"/>
  <c r="AG294" i="1"/>
  <c r="Z294" i="1" s="1"/>
  <c r="AF334" i="1"/>
  <c r="AG334" i="1"/>
  <c r="Z334" i="1" s="1"/>
  <c r="AD206" i="1"/>
  <c r="AG201" i="1"/>
  <c r="Z201" i="1" s="1"/>
  <c r="AI201" i="1"/>
  <c r="AJ201" i="1" s="1"/>
  <c r="AK201" i="1" s="1"/>
  <c r="AF201" i="1"/>
  <c r="AD313" i="1"/>
  <c r="AD167" i="1"/>
  <c r="AG26" i="1"/>
  <c r="Z26" i="1" s="1"/>
  <c r="AI26" i="1"/>
  <c r="AJ26" i="1" s="1"/>
  <c r="AK26" i="1" s="1"/>
  <c r="AF26" i="1"/>
  <c r="AD180" i="1"/>
  <c r="AD5" i="1"/>
  <c r="AI68" i="1"/>
  <c r="AJ68" i="1" s="1"/>
  <c r="AK68" i="1" s="1"/>
  <c r="AG68" i="1"/>
  <c r="Z68" i="1" s="1"/>
  <c r="AF68" i="1"/>
  <c r="AI307" i="1"/>
  <c r="AJ307" i="1" s="1"/>
  <c r="AK307" i="1" s="1"/>
  <c r="AG307" i="1"/>
  <c r="Z307" i="1" s="1"/>
  <c r="AF307" i="1"/>
  <c r="AG187" i="1"/>
  <c r="Z187" i="1" s="1"/>
  <c r="AF187" i="1"/>
  <c r="AI187" i="1"/>
  <c r="AJ187" i="1" s="1"/>
  <c r="AK187" i="1" s="1"/>
  <c r="AD177" i="1"/>
  <c r="AF122" i="1"/>
  <c r="AG122" i="1"/>
  <c r="Z122" i="1" s="1"/>
  <c r="AI122" i="1"/>
  <c r="AJ122" i="1" s="1"/>
  <c r="AK122" i="1" s="1"/>
  <c r="AI314" i="1"/>
  <c r="AJ314" i="1" s="1"/>
  <c r="AK314" i="1" s="1"/>
  <c r="AG314" i="1"/>
  <c r="Z314" i="1" s="1"/>
  <c r="AF314" i="1"/>
  <c r="AI235" i="1"/>
  <c r="AJ235" i="1" s="1"/>
  <c r="AK235" i="1" s="1"/>
  <c r="AF235" i="1"/>
  <c r="AG235" i="1"/>
  <c r="Z235" i="1" s="1"/>
  <c r="AD74" i="1"/>
  <c r="AD126" i="1"/>
  <c r="AG63" i="1"/>
  <c r="Z63" i="1" s="1"/>
  <c r="AF63" i="1"/>
  <c r="AF290" i="1"/>
  <c r="AG290" i="1"/>
  <c r="Z290" i="1" s="1"/>
  <c r="AD160" i="1"/>
  <c r="AG188" i="1"/>
  <c r="Z188" i="1" s="1"/>
  <c r="AF188" i="1"/>
  <c r="AI188" i="1"/>
  <c r="AJ188" i="1" s="1"/>
  <c r="AK188" i="1" s="1"/>
  <c r="AG189" i="1"/>
  <c r="Z189" i="1" s="1"/>
  <c r="AI189" i="1"/>
  <c r="AJ189" i="1" s="1"/>
  <c r="AK189" i="1" s="1"/>
  <c r="AF189" i="1"/>
  <c r="AI48" i="1"/>
  <c r="AJ48" i="1" s="1"/>
  <c r="AK48" i="1" s="1"/>
  <c r="AG48" i="1"/>
  <c r="Z48" i="1" s="1"/>
  <c r="AF48" i="1"/>
  <c r="AD248" i="1"/>
  <c r="AF176" i="1"/>
  <c r="AG176" i="1"/>
  <c r="Z176" i="1" s="1"/>
  <c r="AI176" i="1"/>
  <c r="AJ176" i="1" s="1"/>
  <c r="AK176" i="1" s="1"/>
  <c r="AD242" i="1"/>
  <c r="AD172" i="1"/>
  <c r="AF337" i="1"/>
  <c r="AI337" i="1"/>
  <c r="AJ337" i="1" s="1"/>
  <c r="AK337" i="1" s="1"/>
  <c r="AG337" i="1"/>
  <c r="Z337" i="1" s="1"/>
  <c r="AD325" i="1"/>
  <c r="AD106" i="1"/>
  <c r="AD78" i="1"/>
  <c r="AI95" i="1"/>
  <c r="AJ95" i="1" s="1"/>
  <c r="AK95" i="1" s="1"/>
  <c r="AF95" i="1"/>
  <c r="AG95" i="1"/>
  <c r="Z95" i="1" s="1"/>
  <c r="AD139" i="1"/>
  <c r="AD108" i="1"/>
  <c r="AF141" i="1"/>
  <c r="AG141" i="1"/>
  <c r="Z141" i="1" s="1"/>
  <c r="AI141" i="1"/>
  <c r="AJ141" i="1" s="1"/>
  <c r="AK141" i="1" s="1"/>
  <c r="AD184" i="1"/>
  <c r="AF47" i="1"/>
  <c r="AG47" i="1"/>
  <c r="Z47" i="1" s="1"/>
  <c r="AI47" i="1"/>
  <c r="AJ47" i="1" s="1"/>
  <c r="AK47" i="1" s="1"/>
  <c r="AF308" i="1"/>
  <c r="AG308" i="1"/>
  <c r="Z308" i="1" s="1"/>
  <c r="AI308" i="1"/>
  <c r="AJ308" i="1" s="1"/>
  <c r="AK308" i="1" s="1"/>
  <c r="AG151" i="1"/>
  <c r="Z151" i="1" s="1"/>
  <c r="AF151" i="1"/>
  <c r="AI151" i="1"/>
  <c r="AJ151" i="1" s="1"/>
  <c r="AK151" i="1" s="1"/>
  <c r="AF324" i="1"/>
  <c r="AG324" i="1"/>
  <c r="Z324" i="1" s="1"/>
  <c r="AI324" i="1"/>
  <c r="AJ324" i="1" s="1"/>
  <c r="AK324" i="1" s="1"/>
  <c r="AD216" i="1"/>
  <c r="AF72" i="1"/>
  <c r="AI72" i="1"/>
  <c r="AJ72" i="1" s="1"/>
  <c r="AK72" i="1" s="1"/>
  <c r="AG72" i="1"/>
  <c r="Z72" i="1" s="1"/>
  <c r="AI237" i="1"/>
  <c r="AJ237" i="1" s="1"/>
  <c r="AK237" i="1" s="1"/>
  <c r="AF237" i="1"/>
  <c r="AG237" i="1"/>
  <c r="Z237" i="1" s="1"/>
  <c r="AF241" i="1"/>
  <c r="AG241" i="1"/>
  <c r="Z241" i="1" s="1"/>
  <c r="AI241" i="1"/>
  <c r="AJ241" i="1" s="1"/>
  <c r="AK241" i="1" s="1"/>
  <c r="AI296" i="1"/>
  <c r="AJ296" i="1" s="1"/>
  <c r="AK296" i="1" s="1"/>
  <c r="AG296" i="1"/>
  <c r="Z296" i="1" s="1"/>
  <c r="AF296" i="1"/>
  <c r="AD144" i="1"/>
  <c r="AD252" i="1"/>
  <c r="AD14" i="1"/>
  <c r="AD130" i="1"/>
  <c r="AD3" i="1"/>
  <c r="AF174" i="1"/>
  <c r="AI174" i="1"/>
  <c r="AJ174" i="1" s="1"/>
  <c r="AK174" i="1" s="1"/>
  <c r="AG174" i="1"/>
  <c r="Z174" i="1" s="1"/>
  <c r="AI91" i="1"/>
  <c r="AJ91" i="1" s="1"/>
  <c r="AK91" i="1" s="1"/>
  <c r="AF91" i="1"/>
  <c r="AG91" i="1"/>
  <c r="Z91" i="1" s="1"/>
  <c r="AD219" i="1"/>
  <c r="AF111" i="1"/>
  <c r="AI111" i="1"/>
  <c r="AJ111" i="1" s="1"/>
  <c r="AK111" i="1" s="1"/>
  <c r="AG111" i="1"/>
  <c r="Z111" i="1" s="1"/>
  <c r="AD303" i="1"/>
  <c r="AI261" i="1"/>
  <c r="AJ261" i="1" s="1"/>
  <c r="AK261" i="1" s="1"/>
  <c r="AG261" i="1"/>
  <c r="Z261" i="1" s="1"/>
  <c r="AF261" i="1"/>
  <c r="AN174" i="1" l="1"/>
  <c r="AO174" i="1" s="1"/>
  <c r="AP174" i="1" s="1"/>
  <c r="AL174" i="1"/>
  <c r="AN202" i="1"/>
  <c r="AO202" i="1" s="1"/>
  <c r="AP202" i="1" s="1"/>
  <c r="AN351" i="1"/>
  <c r="AO351" i="1" s="1"/>
  <c r="AP351" i="1" s="1"/>
  <c r="AN305" i="1"/>
  <c r="AO305" i="1" s="1"/>
  <c r="AP305" i="1" s="1"/>
  <c r="AN138" i="1"/>
  <c r="AO138" i="1" s="1"/>
  <c r="AP138" i="1" s="1"/>
  <c r="AN85" i="1"/>
  <c r="AO85" i="1" s="1"/>
  <c r="AP85" i="1" s="1"/>
  <c r="AN344" i="1"/>
  <c r="AO344" i="1" s="1"/>
  <c r="AP344" i="1" s="1"/>
  <c r="AL51" i="1"/>
  <c r="AN51" i="1"/>
  <c r="AO51" i="1" s="1"/>
  <c r="AP51" i="1" s="1"/>
  <c r="AN282" i="1"/>
  <c r="AO282" i="1" s="1"/>
  <c r="AP282" i="1" s="1"/>
  <c r="AN292" i="1"/>
  <c r="AO292" i="1" s="1"/>
  <c r="AP292" i="1" s="1"/>
  <c r="AN258" i="1"/>
  <c r="AO258" i="1" s="1"/>
  <c r="AP258" i="1" s="1"/>
  <c r="AN34" i="1"/>
  <c r="AO34" i="1" s="1"/>
  <c r="AP34" i="1" s="1"/>
  <c r="AN122" i="1"/>
  <c r="AO122" i="1" s="1"/>
  <c r="AP122" i="1" s="1"/>
  <c r="AN16" i="1"/>
  <c r="AO16" i="1" s="1"/>
  <c r="AP16" i="1" s="1"/>
  <c r="AN110" i="1"/>
  <c r="AO110" i="1" s="1"/>
  <c r="AP110" i="1" s="1"/>
  <c r="AL110" i="1"/>
  <c r="AN163" i="1"/>
  <c r="AO163" i="1" s="1"/>
  <c r="AP163" i="1" s="1"/>
  <c r="AN68" i="1"/>
  <c r="AO68" i="1" s="1"/>
  <c r="AP68" i="1" s="1"/>
  <c r="AL68" i="1"/>
  <c r="AN26" i="1"/>
  <c r="AO26" i="1" s="1"/>
  <c r="AP26" i="1" s="1"/>
  <c r="AN294" i="1"/>
  <c r="AO294" i="1" s="1"/>
  <c r="AP294" i="1" s="1"/>
  <c r="AN272" i="1"/>
  <c r="AO272" i="1" s="1"/>
  <c r="AP272" i="1" s="1"/>
  <c r="AN242" i="1"/>
  <c r="AO242" i="1" s="1"/>
  <c r="AP242" i="1" s="1"/>
  <c r="AL342" i="1"/>
  <c r="AN342" i="1"/>
  <c r="AO342" i="1" s="1"/>
  <c r="AP342" i="1" s="1"/>
  <c r="AN291" i="1"/>
  <c r="AO291" i="1" s="1"/>
  <c r="AP291" i="1" s="1"/>
  <c r="AN309" i="1"/>
  <c r="AO309" i="1" s="1"/>
  <c r="AP309" i="1" s="1"/>
  <c r="AL309" i="1"/>
  <c r="AN303" i="1"/>
  <c r="AO303" i="1" s="1"/>
  <c r="AP303" i="1" s="1"/>
  <c r="AN273" i="1"/>
  <c r="AO273" i="1" s="1"/>
  <c r="AP273" i="1" s="1"/>
  <c r="AL273" i="1"/>
  <c r="AL160" i="1"/>
  <c r="AN160" i="1"/>
  <c r="AO160" i="1" s="1"/>
  <c r="AP160" i="1" s="1"/>
  <c r="AN310" i="1"/>
  <c r="AO310" i="1" s="1"/>
  <c r="AP310" i="1" s="1"/>
  <c r="AN164" i="1"/>
  <c r="AO164" i="1" s="1"/>
  <c r="AP164" i="1" s="1"/>
  <c r="AN25" i="1"/>
  <c r="AO25" i="1" s="1"/>
  <c r="AP25" i="1" s="1"/>
  <c r="AL25" i="1"/>
  <c r="AL316" i="1"/>
  <c r="AN316" i="1"/>
  <c r="AO316" i="1" s="1"/>
  <c r="AP316" i="1" s="1"/>
  <c r="AN286" i="1"/>
  <c r="AO286" i="1" s="1"/>
  <c r="AP286" i="1" s="1"/>
  <c r="AL286" i="1"/>
  <c r="AN259" i="1"/>
  <c r="AO259" i="1" s="1"/>
  <c r="AP259" i="1" s="1"/>
  <c r="AL259" i="1"/>
  <c r="AN228" i="1"/>
  <c r="AO228" i="1" s="1"/>
  <c r="AP228" i="1" s="1"/>
  <c r="AN113" i="1"/>
  <c r="AO113" i="1" s="1"/>
  <c r="AP113" i="1" s="1"/>
  <c r="AL113" i="1"/>
  <c r="AL241" i="1"/>
  <c r="AN241" i="1"/>
  <c r="AO241" i="1" s="1"/>
  <c r="AP241" i="1" s="1"/>
  <c r="AN47" i="1"/>
  <c r="AO47" i="1" s="1"/>
  <c r="AP47" i="1" s="1"/>
  <c r="AN95" i="1"/>
  <c r="AO95" i="1" s="1"/>
  <c r="AP95" i="1" s="1"/>
  <c r="AL95" i="1"/>
  <c r="AN201" i="1"/>
  <c r="AO201" i="1" s="1"/>
  <c r="AP201" i="1" s="1"/>
  <c r="AN125" i="1"/>
  <c r="AO125" i="1" s="1"/>
  <c r="AP125" i="1" s="1"/>
  <c r="AN224" i="1"/>
  <c r="AO224" i="1" s="1"/>
  <c r="AP224" i="1" s="1"/>
  <c r="AN135" i="1"/>
  <c r="AO135" i="1" s="1"/>
  <c r="AP135" i="1" s="1"/>
  <c r="AN279" i="1"/>
  <c r="AO279" i="1" s="1"/>
  <c r="AP279" i="1" s="1"/>
  <c r="AN143" i="1"/>
  <c r="AO143" i="1" s="1"/>
  <c r="AP143" i="1" s="1"/>
  <c r="AN341" i="1"/>
  <c r="AO341" i="1" s="1"/>
  <c r="AP341" i="1" s="1"/>
  <c r="AN144" i="1"/>
  <c r="AO144" i="1" s="1"/>
  <c r="AP144" i="1" s="1"/>
  <c r="AN8" i="1"/>
  <c r="AO8" i="1" s="1"/>
  <c r="AP8" i="1" s="1"/>
  <c r="AN54" i="1"/>
  <c r="AO54" i="1" s="1"/>
  <c r="AP54" i="1" s="1"/>
  <c r="AN29" i="1"/>
  <c r="AO29" i="1" s="1"/>
  <c r="AP29" i="1" s="1"/>
  <c r="AN65" i="1"/>
  <c r="AO65" i="1" s="1"/>
  <c r="AP65" i="1" s="1"/>
  <c r="AL278" i="1"/>
  <c r="AN278" i="1"/>
  <c r="AO278" i="1" s="1"/>
  <c r="AP278" i="1" s="1"/>
  <c r="AN210" i="1"/>
  <c r="AO210" i="1" s="1"/>
  <c r="AP210" i="1" s="1"/>
  <c r="AN264" i="1"/>
  <c r="AO264" i="1" s="1"/>
  <c r="AP264" i="1" s="1"/>
  <c r="AN4" i="1"/>
  <c r="AO4" i="1" s="1"/>
  <c r="AP4" i="1" s="1"/>
  <c r="AL4" i="1"/>
  <c r="AN139" i="1"/>
  <c r="AO139" i="1" s="1"/>
  <c r="AP139" i="1" s="1"/>
  <c r="AN23" i="1"/>
  <c r="AO23" i="1" s="1"/>
  <c r="AP23" i="1" s="1"/>
  <c r="AL23" i="1"/>
  <c r="AN230" i="1"/>
  <c r="AO230" i="1" s="1"/>
  <c r="AP230" i="1" s="1"/>
  <c r="AL230" i="1"/>
  <c r="AN257" i="1"/>
  <c r="AO257" i="1" s="1"/>
  <c r="AP257" i="1" s="1"/>
  <c r="AN247" i="1"/>
  <c r="AO247" i="1" s="1"/>
  <c r="AP247" i="1" s="1"/>
  <c r="AL120" i="1"/>
  <c r="AN120" i="1"/>
  <c r="AO120" i="1" s="1"/>
  <c r="AP120" i="1" s="1"/>
  <c r="AN190" i="1"/>
  <c r="AO190" i="1" s="1"/>
  <c r="AP190" i="1" s="1"/>
  <c r="AN293" i="1"/>
  <c r="AO293" i="1" s="1"/>
  <c r="AP293" i="1" s="1"/>
  <c r="AL293" i="1"/>
  <c r="AN145" i="1"/>
  <c r="AO145" i="1" s="1"/>
  <c r="AP145" i="1" s="1"/>
  <c r="AN35" i="1"/>
  <c r="AO35" i="1" s="1"/>
  <c r="AP35" i="1" s="1"/>
  <c r="AN185" i="1"/>
  <c r="AO185" i="1" s="1"/>
  <c r="AP185" i="1" s="1"/>
  <c r="AL185" i="1"/>
  <c r="AN136" i="1"/>
  <c r="AO136" i="1" s="1"/>
  <c r="AP136" i="1" s="1"/>
  <c r="AN12" i="1"/>
  <c r="AO12" i="1" s="1"/>
  <c r="AP12" i="1" s="1"/>
  <c r="AN45" i="1"/>
  <c r="AO45" i="1" s="1"/>
  <c r="AP45" i="1" s="1"/>
  <c r="AL326" i="1"/>
  <c r="AN326" i="1"/>
  <c r="AO326" i="1" s="1"/>
  <c r="AP326" i="1" s="1"/>
  <c r="AN182" i="1"/>
  <c r="AO182" i="1" s="1"/>
  <c r="AP182" i="1" s="1"/>
  <c r="AN238" i="1"/>
  <c r="AO238" i="1" s="1"/>
  <c r="AP238" i="1" s="1"/>
  <c r="AL266" i="1"/>
  <c r="AN266" i="1"/>
  <c r="AO266" i="1" s="1"/>
  <c r="AP266" i="1" s="1"/>
  <c r="AL108" i="1"/>
  <c r="AN108" i="1"/>
  <c r="AO108" i="1" s="1"/>
  <c r="AP108" i="1" s="1"/>
  <c r="AN229" i="1"/>
  <c r="AO229" i="1" s="1"/>
  <c r="AP229" i="1" s="1"/>
  <c r="AN271" i="1"/>
  <c r="AO271" i="1" s="1"/>
  <c r="AP271" i="1" s="1"/>
  <c r="AN36" i="1"/>
  <c r="AO36" i="1" s="1"/>
  <c r="AP36" i="1" s="1"/>
  <c r="AN13" i="1"/>
  <c r="AO13" i="1" s="1"/>
  <c r="AP13" i="1" s="1"/>
  <c r="AN313" i="1"/>
  <c r="AO313" i="1" s="1"/>
  <c r="AP313" i="1" s="1"/>
  <c r="AL322" i="1"/>
  <c r="AN322" i="1"/>
  <c r="AO322" i="1" s="1"/>
  <c r="AP322" i="1" s="1"/>
  <c r="AN323" i="1"/>
  <c r="AO323" i="1" s="1"/>
  <c r="AP323" i="1" s="1"/>
  <c r="AL323" i="1"/>
  <c r="AN298" i="1"/>
  <c r="AO298" i="1" s="1"/>
  <c r="AP298" i="1" s="1"/>
  <c r="AN261" i="1"/>
  <c r="AO261" i="1" s="1"/>
  <c r="AP261" i="1" s="1"/>
  <c r="AN187" i="1"/>
  <c r="AO187" i="1" s="1"/>
  <c r="AP187" i="1" s="1"/>
  <c r="AN18" i="1"/>
  <c r="AO18" i="1" s="1"/>
  <c r="AP18" i="1" s="1"/>
  <c r="AN263" i="1"/>
  <c r="AO263" i="1" s="1"/>
  <c r="AP263" i="1" s="1"/>
  <c r="AN329" i="1"/>
  <c r="AO329" i="1" s="1"/>
  <c r="AP329" i="1" s="1"/>
  <c r="AN200" i="1"/>
  <c r="AO200" i="1" s="1"/>
  <c r="AP200" i="1" s="1"/>
  <c r="AL200" i="1"/>
  <c r="AN161" i="1"/>
  <c r="AO161" i="1" s="1"/>
  <c r="AP161" i="1" s="1"/>
  <c r="AL121" i="1"/>
  <c r="AN121" i="1"/>
  <c r="AO121" i="1" s="1"/>
  <c r="AP121" i="1" s="1"/>
  <c r="AN133" i="1"/>
  <c r="AO133" i="1" s="1"/>
  <c r="AP133" i="1" s="1"/>
  <c r="AL340" i="1"/>
  <c r="AN340" i="1"/>
  <c r="AO340" i="1" s="1"/>
  <c r="AP340" i="1" s="1"/>
  <c r="AN10" i="1"/>
  <c r="AO10" i="1" s="1"/>
  <c r="AP10" i="1" s="1"/>
  <c r="AN62" i="1"/>
  <c r="AO62" i="1" s="1"/>
  <c r="AP62" i="1" s="1"/>
  <c r="AN66" i="1"/>
  <c r="AO66" i="1" s="1"/>
  <c r="AP66" i="1" s="1"/>
  <c r="AL66" i="1"/>
  <c r="AN245" i="1"/>
  <c r="AO245" i="1" s="1"/>
  <c r="AP245" i="1" s="1"/>
  <c r="AL245" i="1"/>
  <c r="AN169" i="1"/>
  <c r="AO169" i="1" s="1"/>
  <c r="AP169" i="1" s="1"/>
  <c r="AN59" i="1"/>
  <c r="AO59" i="1" s="1"/>
  <c r="AP59" i="1" s="1"/>
  <c r="AL208" i="1"/>
  <c r="AN208" i="1"/>
  <c r="AO208" i="1" s="1"/>
  <c r="AP208" i="1" s="1"/>
  <c r="AN270" i="1"/>
  <c r="AO270" i="1" s="1"/>
  <c r="AP270" i="1" s="1"/>
  <c r="AN339" i="1"/>
  <c r="AO339" i="1" s="1"/>
  <c r="AP339" i="1" s="1"/>
  <c r="AL38" i="1"/>
  <c r="AN38" i="1"/>
  <c r="AO38" i="1" s="1"/>
  <c r="AP38" i="1" s="1"/>
  <c r="AN248" i="1"/>
  <c r="AO248" i="1" s="1"/>
  <c r="AP248" i="1" s="1"/>
  <c r="AL248" i="1"/>
  <c r="AN134" i="1"/>
  <c r="AO134" i="1" s="1"/>
  <c r="AP134" i="1" s="1"/>
  <c r="AN19" i="1"/>
  <c r="AO19" i="1" s="1"/>
  <c r="AP19" i="1" s="1"/>
  <c r="AN209" i="1"/>
  <c r="AO209" i="1" s="1"/>
  <c r="AP209" i="1" s="1"/>
  <c r="AL209" i="1"/>
  <c r="AN267" i="1"/>
  <c r="AO267" i="1" s="1"/>
  <c r="AP267" i="1" s="1"/>
  <c r="AL267" i="1"/>
  <c r="AN320" i="1"/>
  <c r="AO320" i="1" s="1"/>
  <c r="AP320" i="1" s="1"/>
  <c r="AN103" i="1"/>
  <c r="AO103" i="1" s="1"/>
  <c r="AP103" i="1" s="1"/>
  <c r="AN221" i="1"/>
  <c r="AO221" i="1" s="1"/>
  <c r="AP221" i="1" s="1"/>
  <c r="AN168" i="1"/>
  <c r="AO168" i="1" s="1"/>
  <c r="AP168" i="1" s="1"/>
  <c r="AN349" i="1"/>
  <c r="AO349" i="1" s="1"/>
  <c r="AP349" i="1" s="1"/>
  <c r="AN218" i="1"/>
  <c r="AO218" i="1" s="1"/>
  <c r="AP218" i="1" s="1"/>
  <c r="AL218" i="1"/>
  <c r="AN177" i="1"/>
  <c r="AO177" i="1" s="1"/>
  <c r="AP177" i="1" s="1"/>
  <c r="AN5" i="1"/>
  <c r="AO5" i="1" s="1"/>
  <c r="AP5" i="1" s="1"/>
  <c r="AN27" i="1"/>
  <c r="AO27" i="1" s="1"/>
  <c r="AP27" i="1" s="1"/>
  <c r="AL27" i="1"/>
  <c r="AN332" i="1"/>
  <c r="AO332" i="1" s="1"/>
  <c r="AP332" i="1" s="1"/>
  <c r="AL111" i="1"/>
  <c r="AN111" i="1"/>
  <c r="AO111" i="1" s="1"/>
  <c r="AP111" i="1" s="1"/>
  <c r="AN343" i="1"/>
  <c r="AO343" i="1" s="1"/>
  <c r="AP343" i="1" s="1"/>
  <c r="AN33" i="1"/>
  <c r="AO33" i="1" s="1"/>
  <c r="AP33" i="1" s="1"/>
  <c r="AN162" i="1"/>
  <c r="AO162" i="1" s="1"/>
  <c r="AP162" i="1" s="1"/>
  <c r="AN28" i="1"/>
  <c r="AO28" i="1" s="1"/>
  <c r="AP28" i="1" s="1"/>
  <c r="AN283" i="1"/>
  <c r="AO283" i="1" s="1"/>
  <c r="AP283" i="1" s="1"/>
  <c r="AN223" i="1"/>
  <c r="AO223" i="1" s="1"/>
  <c r="AP223" i="1" s="1"/>
  <c r="AN206" i="1"/>
  <c r="AO206" i="1" s="1"/>
  <c r="AP206" i="1" s="1"/>
  <c r="AN94" i="1"/>
  <c r="AO94" i="1" s="1"/>
  <c r="AP94" i="1" s="1"/>
  <c r="AN67" i="1"/>
  <c r="AO67" i="1" s="1"/>
  <c r="AP67" i="1" s="1"/>
  <c r="AL6" i="1"/>
  <c r="AN6" i="1"/>
  <c r="AO6" i="1" s="1"/>
  <c r="AP6" i="1" s="1"/>
  <c r="AN217" i="1"/>
  <c r="AO217" i="1" s="1"/>
  <c r="AP217" i="1" s="1"/>
  <c r="AN234" i="1"/>
  <c r="AO234" i="1" s="1"/>
  <c r="AP234" i="1" s="1"/>
  <c r="AN129" i="1"/>
  <c r="AO129" i="1" s="1"/>
  <c r="AP129" i="1" s="1"/>
  <c r="AN7" i="1"/>
  <c r="AO7" i="1" s="1"/>
  <c r="AP7" i="1" s="1"/>
  <c r="AN268" i="1"/>
  <c r="AO268" i="1" s="1"/>
  <c r="AP268" i="1" s="1"/>
  <c r="AN175" i="1"/>
  <c r="AO175" i="1" s="1"/>
  <c r="AP175" i="1" s="1"/>
  <c r="AL175" i="1"/>
  <c r="AL3" i="1"/>
  <c r="AN3" i="1"/>
  <c r="AO3" i="1" s="1"/>
  <c r="AP3" i="1" s="1"/>
  <c r="AN186" i="1"/>
  <c r="AO186" i="1" s="1"/>
  <c r="AP186" i="1" s="1"/>
  <c r="AN46" i="1"/>
  <c r="AO46" i="1" s="1"/>
  <c r="AP46" i="1" s="1"/>
  <c r="AL80" i="1"/>
  <c r="AN80" i="1"/>
  <c r="AO80" i="1" s="1"/>
  <c r="AP80" i="1" s="1"/>
  <c r="AN157" i="1"/>
  <c r="AO157" i="1" s="1"/>
  <c r="AP157" i="1" s="1"/>
  <c r="AN226" i="1"/>
  <c r="AO226" i="1" s="1"/>
  <c r="AP226" i="1" s="1"/>
  <c r="AN126" i="1"/>
  <c r="AO126" i="1" s="1"/>
  <c r="AP126" i="1" s="1"/>
  <c r="AL126" i="1"/>
  <c r="AN41" i="1"/>
  <c r="AO41" i="1" s="1"/>
  <c r="AP41" i="1" s="1"/>
  <c r="AL41" i="1"/>
  <c r="AN195" i="1"/>
  <c r="AO195" i="1" s="1"/>
  <c r="AP195" i="1" s="1"/>
  <c r="AN119" i="1"/>
  <c r="AO119" i="1" s="1"/>
  <c r="AP119" i="1" s="1"/>
  <c r="AN337" i="1"/>
  <c r="AO337" i="1" s="1"/>
  <c r="AP337" i="1" s="1"/>
  <c r="AL337" i="1"/>
  <c r="AN189" i="1"/>
  <c r="AO189" i="1" s="1"/>
  <c r="AP189" i="1" s="1"/>
  <c r="AL240" i="1"/>
  <c r="AN240" i="1"/>
  <c r="AO240" i="1" s="1"/>
  <c r="AP240" i="1" s="1"/>
  <c r="AL318" i="1"/>
  <c r="AN318" i="1"/>
  <c r="AO318" i="1" s="1"/>
  <c r="AP318" i="1" s="1"/>
  <c r="AN227" i="1"/>
  <c r="AO227" i="1" s="1"/>
  <c r="AP227" i="1" s="1"/>
  <c r="AN347" i="1"/>
  <c r="AO347" i="1" s="1"/>
  <c r="AP347" i="1" s="1"/>
  <c r="AN154" i="1"/>
  <c r="AO154" i="1" s="1"/>
  <c r="AP154" i="1" s="1"/>
  <c r="AN213" i="1"/>
  <c r="AO213" i="1" s="1"/>
  <c r="AP213" i="1" s="1"/>
  <c r="AN203" i="1"/>
  <c r="AO203" i="1" s="1"/>
  <c r="AP203" i="1" s="1"/>
  <c r="AN184" i="1"/>
  <c r="AO184" i="1" s="1"/>
  <c r="AP184" i="1" s="1"/>
  <c r="AN150" i="1"/>
  <c r="AO150" i="1" s="1"/>
  <c r="AP150" i="1" s="1"/>
  <c r="AN246" i="1"/>
  <c r="AO246" i="1" s="1"/>
  <c r="AP246" i="1" s="1"/>
  <c r="AN327" i="1"/>
  <c r="AO327" i="1" s="1"/>
  <c r="AP327" i="1" s="1"/>
  <c r="AN330" i="1"/>
  <c r="AO330" i="1" s="1"/>
  <c r="AP330" i="1" s="1"/>
  <c r="AL330" i="1"/>
  <c r="AN146" i="1"/>
  <c r="AO146" i="1" s="1"/>
  <c r="AP146" i="1" s="1"/>
  <c r="AL146" i="1"/>
  <c r="AN285" i="1"/>
  <c r="AO285" i="1" s="1"/>
  <c r="AP285" i="1" s="1"/>
  <c r="AN296" i="1"/>
  <c r="AO296" i="1" s="1"/>
  <c r="AP296" i="1" s="1"/>
  <c r="AL296" i="1"/>
  <c r="AN237" i="1"/>
  <c r="AO237" i="1" s="1"/>
  <c r="AP237" i="1" s="1"/>
  <c r="AN324" i="1"/>
  <c r="AO324" i="1" s="1"/>
  <c r="AP324" i="1" s="1"/>
  <c r="AL141" i="1"/>
  <c r="AN141" i="1"/>
  <c r="AO141" i="1" s="1"/>
  <c r="AP141" i="1" s="1"/>
  <c r="AN176" i="1"/>
  <c r="AO176" i="1" s="1"/>
  <c r="AP176" i="1" s="1"/>
  <c r="AN48" i="1"/>
  <c r="AO48" i="1" s="1"/>
  <c r="AP48" i="1" s="1"/>
  <c r="AL188" i="1"/>
  <c r="AN188" i="1"/>
  <c r="AO188" i="1" s="1"/>
  <c r="AP188" i="1" s="1"/>
  <c r="AL140" i="1"/>
  <c r="AN140" i="1"/>
  <c r="AO140" i="1" s="1"/>
  <c r="AP140" i="1" s="1"/>
  <c r="AN101" i="1"/>
  <c r="AO101" i="1" s="1"/>
  <c r="AP101" i="1" s="1"/>
  <c r="AN212" i="1"/>
  <c r="AO212" i="1" s="1"/>
  <c r="AP212" i="1" s="1"/>
  <c r="AN254" i="1"/>
  <c r="AO254" i="1" s="1"/>
  <c r="AP254" i="1" s="1"/>
  <c r="AN149" i="1"/>
  <c r="AO149" i="1" s="1"/>
  <c r="AP149" i="1" s="1"/>
  <c r="AN49" i="1"/>
  <c r="AO49" i="1" s="1"/>
  <c r="AP49" i="1" s="1"/>
  <c r="AN79" i="1"/>
  <c r="AO79" i="1" s="1"/>
  <c r="AP79" i="1" s="1"/>
  <c r="AL207" i="1"/>
  <c r="AN207" i="1"/>
  <c r="AO207" i="1" s="1"/>
  <c r="AP207" i="1" s="1"/>
  <c r="AN124" i="1"/>
  <c r="AO124" i="1" s="1"/>
  <c r="AP124" i="1" s="1"/>
  <c r="AL124" i="1"/>
  <c r="AN239" i="1"/>
  <c r="AO239" i="1" s="1"/>
  <c r="AP239" i="1" s="1"/>
  <c r="AN132" i="1"/>
  <c r="AO132" i="1" s="1"/>
  <c r="AP132" i="1" s="1"/>
  <c r="AL132" i="1"/>
  <c r="AN83" i="1"/>
  <c r="AO83" i="1" s="1"/>
  <c r="AP83" i="1" s="1"/>
  <c r="AL83" i="1"/>
  <c r="AN100" i="1"/>
  <c r="AO100" i="1" s="1"/>
  <c r="AP100" i="1" s="1"/>
  <c r="AL57" i="1"/>
  <c r="AN57" i="1"/>
  <c r="AO57" i="1" s="1"/>
  <c r="AP57" i="1" s="1"/>
  <c r="AN152" i="1"/>
  <c r="AO152" i="1" s="1"/>
  <c r="AP152" i="1" s="1"/>
  <c r="AN137" i="1"/>
  <c r="AO137" i="1" s="1"/>
  <c r="AP137" i="1" s="1"/>
  <c r="AL137" i="1"/>
  <c r="AN348" i="1"/>
  <c r="AO348" i="1" s="1"/>
  <c r="AP348" i="1" s="1"/>
  <c r="AN171" i="1"/>
  <c r="AO171" i="1" s="1"/>
  <c r="AP171" i="1" s="1"/>
  <c r="AN64" i="1"/>
  <c r="AO64" i="1" s="1"/>
  <c r="AP64" i="1" s="1"/>
  <c r="AN147" i="1"/>
  <c r="AO147" i="1" s="1"/>
  <c r="AP147" i="1" s="1"/>
  <c r="AN269" i="1"/>
  <c r="AO269" i="1" s="1"/>
  <c r="AP269" i="1" s="1"/>
  <c r="AN112" i="1"/>
  <c r="AO112" i="1" s="1"/>
  <c r="AP112" i="1" s="1"/>
  <c r="AL142" i="1"/>
  <c r="AN142" i="1"/>
  <c r="AO142" i="1" s="1"/>
  <c r="AP142" i="1" s="1"/>
  <c r="AN274" i="1"/>
  <c r="AO274" i="1" s="1"/>
  <c r="AP274" i="1" s="1"/>
  <c r="AL274" i="1"/>
  <c r="AN17" i="1"/>
  <c r="AO17" i="1" s="1"/>
  <c r="AP17" i="1" s="1"/>
  <c r="AN350" i="1"/>
  <c r="AO350" i="1" s="1"/>
  <c r="AP350" i="1" s="1"/>
  <c r="AN219" i="1"/>
  <c r="AO219" i="1" s="1"/>
  <c r="AP219" i="1" s="1"/>
  <c r="AN281" i="1"/>
  <c r="AO281" i="1" s="1"/>
  <c r="AP281" i="1" s="1"/>
  <c r="AN196" i="1"/>
  <c r="AO196" i="1" s="1"/>
  <c r="AP196" i="1" s="1"/>
  <c r="AN204" i="1"/>
  <c r="AO204" i="1" s="1"/>
  <c r="AP204" i="1" s="1"/>
  <c r="AN170" i="1"/>
  <c r="AO170" i="1" s="1"/>
  <c r="AP170" i="1" s="1"/>
  <c r="AL170" i="1"/>
  <c r="AN233" i="1"/>
  <c r="AO233" i="1" s="1"/>
  <c r="AP233" i="1" s="1"/>
  <c r="AN191" i="1"/>
  <c r="AO191" i="1" s="1"/>
  <c r="AP191" i="1" s="1"/>
  <c r="AN148" i="1"/>
  <c r="AO148" i="1" s="1"/>
  <c r="AP148" i="1" s="1"/>
  <c r="AN199" i="1"/>
  <c r="AO199" i="1" s="1"/>
  <c r="AP199" i="1" s="1"/>
  <c r="AN345" i="1"/>
  <c r="AO345" i="1" s="1"/>
  <c r="AP345" i="1" s="1"/>
  <c r="AN131" i="1"/>
  <c r="AO131" i="1" s="1"/>
  <c r="AP131" i="1" s="1"/>
  <c r="AN250" i="1"/>
  <c r="AO250" i="1" s="1"/>
  <c r="AP250" i="1" s="1"/>
  <c r="AN252" i="1"/>
  <c r="AO252" i="1" s="1"/>
  <c r="AP252" i="1" s="1"/>
  <c r="AN102" i="1"/>
  <c r="AO102" i="1" s="1"/>
  <c r="AP102" i="1" s="1"/>
  <c r="AN30" i="1"/>
  <c r="AO30" i="1" s="1"/>
  <c r="AP30" i="1" s="1"/>
  <c r="AN70" i="1"/>
  <c r="AO70" i="1" s="1"/>
  <c r="AP70" i="1" s="1"/>
  <c r="K357" i="1"/>
  <c r="K358" i="1" s="1"/>
  <c r="AF354" i="1"/>
  <c r="AG354" i="1"/>
  <c r="AN315" i="1"/>
  <c r="AO315" i="1" s="1"/>
  <c r="AP315" i="1" s="1"/>
  <c r="AL52" i="1"/>
  <c r="AN52" i="1"/>
  <c r="AO52" i="1" s="1"/>
  <c r="AP52" i="1" s="1"/>
  <c r="AN260" i="1"/>
  <c r="AO260" i="1" s="1"/>
  <c r="AP260" i="1" s="1"/>
  <c r="AN96" i="1"/>
  <c r="AO96" i="1" s="1"/>
  <c r="AP96" i="1" s="1"/>
  <c r="AL96" i="1"/>
  <c r="AN32" i="1"/>
  <c r="AO32" i="1" s="1"/>
  <c r="AP32" i="1" s="1"/>
  <c r="AN214" i="1"/>
  <c r="AO214" i="1" s="1"/>
  <c r="AP214" i="1" s="1"/>
  <c r="AN71" i="1"/>
  <c r="AO71" i="1" s="1"/>
  <c r="AP71" i="1" s="1"/>
  <c r="AN74" i="1"/>
  <c r="AO74" i="1" s="1"/>
  <c r="AP74" i="1" s="1"/>
  <c r="AL73" i="1"/>
  <c r="AN73" i="1"/>
  <c r="AO73" i="1" s="1"/>
  <c r="AP73" i="1" s="1"/>
  <c r="AN249" i="1"/>
  <c r="AO249" i="1" s="1"/>
  <c r="AP249" i="1" s="1"/>
  <c r="AN22" i="1"/>
  <c r="AO22" i="1" s="1"/>
  <c r="AP22" i="1" s="1"/>
  <c r="AN77" i="1"/>
  <c r="AO77" i="1" s="1"/>
  <c r="AP77" i="1" s="1"/>
  <c r="AL77" i="1"/>
  <c r="AN300" i="1"/>
  <c r="AO300" i="1" s="1"/>
  <c r="AP300" i="1" s="1"/>
  <c r="AN92" i="1"/>
  <c r="AO92" i="1" s="1"/>
  <c r="AP92" i="1" s="1"/>
  <c r="AN336" i="1"/>
  <c r="AO336" i="1" s="1"/>
  <c r="AP336" i="1" s="1"/>
  <c r="AN194" i="1"/>
  <c r="AO194" i="1" s="1"/>
  <c r="AP194" i="1" s="1"/>
  <c r="AN91" i="1"/>
  <c r="AO91" i="1" s="1"/>
  <c r="AP91" i="1" s="1"/>
  <c r="AN72" i="1"/>
  <c r="AO72" i="1" s="1"/>
  <c r="AP72" i="1" s="1"/>
  <c r="AN151" i="1"/>
  <c r="AO151" i="1" s="1"/>
  <c r="AP151" i="1" s="1"/>
  <c r="AN308" i="1"/>
  <c r="AO308" i="1" s="1"/>
  <c r="AP308" i="1" s="1"/>
  <c r="AN235" i="1"/>
  <c r="AO235" i="1" s="1"/>
  <c r="AP235" i="1" s="1"/>
  <c r="AN314" i="1"/>
  <c r="AO314" i="1" s="1"/>
  <c r="AP314" i="1" s="1"/>
  <c r="AN307" i="1"/>
  <c r="AO307" i="1" s="1"/>
  <c r="AP307" i="1" s="1"/>
  <c r="AN312" i="1"/>
  <c r="AO312" i="1" s="1"/>
  <c r="AP312" i="1" s="1"/>
  <c r="AN81" i="1"/>
  <c r="AO81" i="1" s="1"/>
  <c r="AP81" i="1" s="1"/>
  <c r="AN107" i="1"/>
  <c r="AO107" i="1" s="1"/>
  <c r="AP107" i="1" s="1"/>
  <c r="AN14" i="1"/>
  <c r="AO14" i="1" s="1"/>
  <c r="AP14" i="1" s="1"/>
  <c r="AN183" i="1"/>
  <c r="AO183" i="1" s="1"/>
  <c r="AP183" i="1" s="1"/>
  <c r="AL183" i="1"/>
  <c r="AN99" i="1"/>
  <c r="AO99" i="1" s="1"/>
  <c r="AP99" i="1" s="1"/>
  <c r="AN232" i="1"/>
  <c r="AO232" i="1" s="1"/>
  <c r="AP232" i="1" s="1"/>
  <c r="AL232" i="1"/>
  <c r="AN130" i="1"/>
  <c r="AO130" i="1" s="1"/>
  <c r="AP130" i="1" s="1"/>
  <c r="AN317" i="1"/>
  <c r="AO317" i="1" s="1"/>
  <c r="AP317" i="1" s="1"/>
  <c r="AN179" i="1"/>
  <c r="AO179" i="1" s="1"/>
  <c r="AP179" i="1" s="1"/>
  <c r="AN40" i="1"/>
  <c r="AO40" i="1" s="1"/>
  <c r="AP40" i="1" s="1"/>
  <c r="AN86" i="1"/>
  <c r="AO86" i="1" s="1"/>
  <c r="AP86" i="1" s="1"/>
  <c r="AL86" i="1"/>
  <c r="AN55" i="1"/>
  <c r="AO55" i="1" s="1"/>
  <c r="AP55" i="1" s="1"/>
  <c r="AN43" i="1"/>
  <c r="AO43" i="1" s="1"/>
  <c r="AP43" i="1" s="1"/>
  <c r="AL43" i="1"/>
  <c r="AN115" i="1"/>
  <c r="AO115" i="1" s="1"/>
  <c r="AP115" i="1" s="1"/>
  <c r="AN61" i="1"/>
  <c r="AO61" i="1" s="1"/>
  <c r="AP61" i="1" s="1"/>
  <c r="AN251" i="1"/>
  <c r="AO251" i="1" s="1"/>
  <c r="AP251" i="1" s="1"/>
  <c r="AN104" i="1"/>
  <c r="AO104" i="1" s="1"/>
  <c r="AP104" i="1" s="1"/>
  <c r="AN306" i="1"/>
  <c r="AO306" i="1" s="1"/>
  <c r="AP306" i="1" s="1"/>
  <c r="AL244" i="1"/>
  <c r="AN244" i="1"/>
  <c r="AO244" i="1" s="1"/>
  <c r="AP244" i="1" s="1"/>
  <c r="AN276" i="1"/>
  <c r="AO276" i="1" s="1"/>
  <c r="AP276" i="1" s="1"/>
  <c r="AN193" i="1"/>
  <c r="AO193" i="1" s="1"/>
  <c r="AP193" i="1" s="1"/>
  <c r="AN44" i="1"/>
  <c r="AO44" i="1" s="1"/>
  <c r="AP44" i="1" s="1"/>
  <c r="AN333" i="1"/>
  <c r="AO333" i="1" s="1"/>
  <c r="AP333" i="1" s="1"/>
  <c r="AN205" i="1"/>
  <c r="AO205" i="1" s="1"/>
  <c r="AP205" i="1" s="1"/>
  <c r="AN78" i="1"/>
  <c r="AO78" i="1" s="1"/>
  <c r="AP78" i="1" s="1"/>
  <c r="AN31" i="1"/>
  <c r="AO31" i="1" s="1"/>
  <c r="AP31" i="1" s="1"/>
  <c r="AL31" i="1"/>
  <c r="AN98" i="1"/>
  <c r="AO98" i="1" s="1"/>
  <c r="AP98" i="1" s="1"/>
  <c r="AN346" i="1"/>
  <c r="AO346" i="1" s="1"/>
  <c r="AP346" i="1" s="1"/>
  <c r="AN165" i="1"/>
  <c r="AO165" i="1" s="1"/>
  <c r="AP165" i="1" s="1"/>
  <c r="AN166" i="1"/>
  <c r="AO166" i="1" s="1"/>
  <c r="AP166" i="1" s="1"/>
  <c r="AJ2" i="1"/>
  <c r="AD354" i="1"/>
  <c r="AL20" i="1"/>
  <c r="AN20" i="1"/>
  <c r="AO20" i="1" s="1"/>
  <c r="AP20" i="1" s="1"/>
  <c r="AL335" i="1"/>
  <c r="AN335" i="1"/>
  <c r="AO335" i="1" s="1"/>
  <c r="AP335" i="1" s="1"/>
  <c r="AN93" i="1"/>
  <c r="AO93" i="1" s="1"/>
  <c r="AP93" i="1" s="1"/>
  <c r="AL93" i="1"/>
  <c r="AN58" i="1"/>
  <c r="AO58" i="1" s="1"/>
  <c r="AP58" i="1" s="1"/>
  <c r="AN216" i="1"/>
  <c r="AO216" i="1" s="1"/>
  <c r="AP216" i="1" s="1"/>
  <c r="AL216" i="1"/>
  <c r="AN60" i="1"/>
  <c r="AO60" i="1" s="1"/>
  <c r="AP60" i="1" s="1"/>
  <c r="AN84" i="1"/>
  <c r="AO84" i="1" s="1"/>
  <c r="AP84" i="1" s="1"/>
  <c r="AN11" i="1"/>
  <c r="AO11" i="1" s="1"/>
  <c r="AP11" i="1" s="1"/>
  <c r="AN181" i="1"/>
  <c r="AO181" i="1" s="1"/>
  <c r="AP181" i="1" s="1"/>
  <c r="AN299" i="1"/>
  <c r="AO299" i="1" s="1"/>
  <c r="AP299" i="1" s="1"/>
  <c r="AU276" i="1" l="1"/>
  <c r="Y276" i="1" s="1"/>
  <c r="AQ276" i="1"/>
  <c r="AR276" i="1"/>
  <c r="AQ61" i="1"/>
  <c r="AR61" i="1"/>
  <c r="AU61" i="1"/>
  <c r="Y61" i="1" s="1"/>
  <c r="AU312" i="1"/>
  <c r="Y312" i="1" s="1"/>
  <c r="AR312" i="1"/>
  <c r="AQ312" i="1"/>
  <c r="AU77" i="1"/>
  <c r="Y77" i="1" s="1"/>
  <c r="AR77" i="1"/>
  <c r="AQ77" i="1"/>
  <c r="AU73" i="1"/>
  <c r="Y73" i="1" s="1"/>
  <c r="AR73" i="1"/>
  <c r="AQ73" i="1"/>
  <c r="AU64" i="1"/>
  <c r="Y64" i="1" s="1"/>
  <c r="AQ64" i="1"/>
  <c r="AR64" i="1"/>
  <c r="AR176" i="1"/>
  <c r="AQ176" i="1"/>
  <c r="AU176" i="1"/>
  <c r="Y176" i="1" s="1"/>
  <c r="AQ46" i="1"/>
  <c r="AR46" i="1"/>
  <c r="AU46" i="1"/>
  <c r="Y46" i="1" s="1"/>
  <c r="AQ103" i="1"/>
  <c r="AR103" i="1"/>
  <c r="AU103" i="1"/>
  <c r="Y103" i="1" s="1"/>
  <c r="AR134" i="1"/>
  <c r="AU134" i="1"/>
  <c r="Y134" i="1" s="1"/>
  <c r="AQ134" i="1"/>
  <c r="AQ270" i="1"/>
  <c r="AU270" i="1"/>
  <c r="Y270" i="1" s="1"/>
  <c r="AR270" i="1"/>
  <c r="AQ245" i="1"/>
  <c r="AR245" i="1"/>
  <c r="AU245" i="1"/>
  <c r="Y245" i="1" s="1"/>
  <c r="AU271" i="1"/>
  <c r="Y271" i="1" s="1"/>
  <c r="AR271" i="1"/>
  <c r="AQ271" i="1"/>
  <c r="AU120" i="1"/>
  <c r="Y120" i="1" s="1"/>
  <c r="AR120" i="1"/>
  <c r="AQ120" i="1"/>
  <c r="AU278" i="1"/>
  <c r="Y278" i="1" s="1"/>
  <c r="AQ278" i="1"/>
  <c r="AR278" i="1"/>
  <c r="AQ47" i="1"/>
  <c r="AU47" i="1"/>
  <c r="Y47" i="1" s="1"/>
  <c r="AR47" i="1"/>
  <c r="AR26" i="1"/>
  <c r="AU26" i="1"/>
  <c r="Y26" i="1" s="1"/>
  <c r="AQ26" i="1"/>
  <c r="AQ16" i="1"/>
  <c r="AU16" i="1"/>
  <c r="Y16" i="1" s="1"/>
  <c r="AR16" i="1"/>
  <c r="AR181" i="1"/>
  <c r="AQ181" i="1"/>
  <c r="AU181" i="1"/>
  <c r="Y181" i="1" s="1"/>
  <c r="AQ58" i="1"/>
  <c r="AU58" i="1"/>
  <c r="Y58" i="1" s="1"/>
  <c r="AR58" i="1"/>
  <c r="AR40" i="1"/>
  <c r="AQ40" i="1"/>
  <c r="AU40" i="1"/>
  <c r="Y40" i="1" s="1"/>
  <c r="AU22" i="1"/>
  <c r="Y22" i="1" s="1"/>
  <c r="AR22" i="1"/>
  <c r="AQ22" i="1"/>
  <c r="AU102" i="1"/>
  <c r="Y102" i="1" s="1"/>
  <c r="AQ102" i="1"/>
  <c r="AR102" i="1"/>
  <c r="AU219" i="1"/>
  <c r="Y219" i="1" s="1"/>
  <c r="AQ219" i="1"/>
  <c r="AR219" i="1"/>
  <c r="AQ57" i="1"/>
  <c r="AR57" i="1"/>
  <c r="AU57" i="1"/>
  <c r="Y57" i="1" s="1"/>
  <c r="AU188" i="1"/>
  <c r="Y188" i="1" s="1"/>
  <c r="AR188" i="1"/>
  <c r="AQ188" i="1"/>
  <c r="AR11" i="1"/>
  <c r="AU11" i="1"/>
  <c r="Y11" i="1" s="1"/>
  <c r="AQ11" i="1"/>
  <c r="AU104" i="1"/>
  <c r="Y104" i="1" s="1"/>
  <c r="AR104" i="1"/>
  <c r="AQ104" i="1"/>
  <c r="AQ179" i="1"/>
  <c r="AU179" i="1"/>
  <c r="Y179" i="1" s="1"/>
  <c r="AR179" i="1"/>
  <c r="AQ214" i="1"/>
  <c r="AU214" i="1"/>
  <c r="Y214" i="1" s="1"/>
  <c r="AR214" i="1"/>
  <c r="AR96" i="1"/>
  <c r="AQ96" i="1"/>
  <c r="AU96" i="1"/>
  <c r="Y96" i="1" s="1"/>
  <c r="AR191" i="1"/>
  <c r="AQ191" i="1"/>
  <c r="AU191" i="1"/>
  <c r="Y191" i="1" s="1"/>
  <c r="AU350" i="1"/>
  <c r="Y350" i="1" s="1"/>
  <c r="AQ350" i="1"/>
  <c r="AR350" i="1"/>
  <c r="AU137" i="1"/>
  <c r="Y137" i="1" s="1"/>
  <c r="AQ137" i="1"/>
  <c r="AR137" i="1"/>
  <c r="AU150" i="1"/>
  <c r="Y150" i="1" s="1"/>
  <c r="AR150" i="1"/>
  <c r="AQ150" i="1"/>
  <c r="AU80" i="1"/>
  <c r="Y80" i="1" s="1"/>
  <c r="AR80" i="1"/>
  <c r="AQ80" i="1"/>
  <c r="AR223" i="1"/>
  <c r="AQ223" i="1"/>
  <c r="AU223" i="1"/>
  <c r="Y223" i="1" s="1"/>
  <c r="AQ162" i="1"/>
  <c r="AR162" i="1"/>
  <c r="AU162" i="1"/>
  <c r="Y162" i="1" s="1"/>
  <c r="AR218" i="1"/>
  <c r="AQ218" i="1"/>
  <c r="AU218" i="1"/>
  <c r="Y218" i="1" s="1"/>
  <c r="AU209" i="1"/>
  <c r="Y209" i="1" s="1"/>
  <c r="AR209" i="1"/>
  <c r="AQ209" i="1"/>
  <c r="AU10" i="1"/>
  <c r="Y10" i="1" s="1"/>
  <c r="AQ10" i="1"/>
  <c r="AR10" i="1"/>
  <c r="AR329" i="1"/>
  <c r="AQ329" i="1"/>
  <c r="AU329" i="1"/>
  <c r="Y329" i="1" s="1"/>
  <c r="AU108" i="1"/>
  <c r="Y108" i="1" s="1"/>
  <c r="AQ108" i="1"/>
  <c r="AR108" i="1"/>
  <c r="AQ238" i="1"/>
  <c r="AR238" i="1"/>
  <c r="AU238" i="1"/>
  <c r="Y238" i="1" s="1"/>
  <c r="AR247" i="1"/>
  <c r="AQ247" i="1"/>
  <c r="AU247" i="1"/>
  <c r="Y247" i="1" s="1"/>
  <c r="AQ65" i="1"/>
  <c r="AU65" i="1"/>
  <c r="Y65" i="1" s="1"/>
  <c r="AR65" i="1"/>
  <c r="AQ93" i="1"/>
  <c r="AR93" i="1"/>
  <c r="AU93" i="1"/>
  <c r="Y93" i="1" s="1"/>
  <c r="AR205" i="1"/>
  <c r="AU205" i="1"/>
  <c r="Y205" i="1" s="1"/>
  <c r="AQ205" i="1"/>
  <c r="AR193" i="1"/>
  <c r="AQ193" i="1"/>
  <c r="AU193" i="1"/>
  <c r="Y193" i="1" s="1"/>
  <c r="AQ251" i="1"/>
  <c r="AR251" i="1"/>
  <c r="AU251" i="1"/>
  <c r="Y251" i="1" s="1"/>
  <c r="AR43" i="1"/>
  <c r="AQ43" i="1"/>
  <c r="AU43" i="1"/>
  <c r="Y43" i="1" s="1"/>
  <c r="AU317" i="1"/>
  <c r="Y317" i="1" s="1"/>
  <c r="AR317" i="1"/>
  <c r="AQ317" i="1"/>
  <c r="AQ232" i="1"/>
  <c r="AU232" i="1"/>
  <c r="Y232" i="1" s="1"/>
  <c r="AR232" i="1"/>
  <c r="AQ81" i="1"/>
  <c r="AU81" i="1"/>
  <c r="Y81" i="1" s="1"/>
  <c r="AR81" i="1"/>
  <c r="AR72" i="1"/>
  <c r="AQ72" i="1"/>
  <c r="AU72" i="1"/>
  <c r="Y72" i="1" s="1"/>
  <c r="AR336" i="1"/>
  <c r="AU336" i="1"/>
  <c r="Y336" i="1" s="1"/>
  <c r="AQ336" i="1"/>
  <c r="AU260" i="1"/>
  <c r="Y260" i="1" s="1"/>
  <c r="AR260" i="1"/>
  <c r="AQ260" i="1"/>
  <c r="AR233" i="1"/>
  <c r="AQ233" i="1"/>
  <c r="AU233" i="1"/>
  <c r="Y233" i="1" s="1"/>
  <c r="AQ17" i="1"/>
  <c r="AU17" i="1"/>
  <c r="Y17" i="1" s="1"/>
  <c r="AR17" i="1"/>
  <c r="AQ239" i="1"/>
  <c r="AR239" i="1"/>
  <c r="AU239" i="1"/>
  <c r="Y239" i="1" s="1"/>
  <c r="AU207" i="1"/>
  <c r="Y207" i="1" s="1"/>
  <c r="AQ207" i="1"/>
  <c r="AR207" i="1"/>
  <c r="AU49" i="1"/>
  <c r="Y49" i="1" s="1"/>
  <c r="AQ49" i="1"/>
  <c r="AR49" i="1"/>
  <c r="AR48" i="1"/>
  <c r="AU48" i="1"/>
  <c r="Y48" i="1" s="1"/>
  <c r="AQ48" i="1"/>
  <c r="AQ184" i="1"/>
  <c r="AR184" i="1"/>
  <c r="AU184" i="1"/>
  <c r="Y184" i="1" s="1"/>
  <c r="AU318" i="1"/>
  <c r="Y318" i="1" s="1"/>
  <c r="AR318" i="1"/>
  <c r="AQ318" i="1"/>
  <c r="AR234" i="1"/>
  <c r="AQ234" i="1"/>
  <c r="AU234" i="1"/>
  <c r="Y234" i="1" s="1"/>
  <c r="AU94" i="1"/>
  <c r="Y94" i="1" s="1"/>
  <c r="AQ94" i="1"/>
  <c r="AR94" i="1"/>
  <c r="AU283" i="1"/>
  <c r="Y283" i="1" s="1"/>
  <c r="AQ283" i="1"/>
  <c r="AR283" i="1"/>
  <c r="AR33" i="1"/>
  <c r="AU33" i="1"/>
  <c r="Y33" i="1" s="1"/>
  <c r="AQ33" i="1"/>
  <c r="AR332" i="1"/>
  <c r="AQ332" i="1"/>
  <c r="AU332" i="1"/>
  <c r="Y332" i="1" s="1"/>
  <c r="AR5" i="1"/>
  <c r="AQ5" i="1"/>
  <c r="AU5" i="1"/>
  <c r="Y5" i="1" s="1"/>
  <c r="AU221" i="1"/>
  <c r="Y221" i="1" s="1"/>
  <c r="AR221" i="1"/>
  <c r="AQ221" i="1"/>
  <c r="AU19" i="1"/>
  <c r="Y19" i="1" s="1"/>
  <c r="AQ19" i="1"/>
  <c r="AR19" i="1"/>
  <c r="AU340" i="1"/>
  <c r="Y340" i="1" s="1"/>
  <c r="AQ340" i="1"/>
  <c r="AR340" i="1"/>
  <c r="AQ121" i="1"/>
  <c r="AR121" i="1"/>
  <c r="AU121" i="1"/>
  <c r="Y121" i="1" s="1"/>
  <c r="AU263" i="1"/>
  <c r="Y263" i="1" s="1"/>
  <c r="AR263" i="1"/>
  <c r="AQ263" i="1"/>
  <c r="AU313" i="1"/>
  <c r="Y313" i="1" s="1"/>
  <c r="AR313" i="1"/>
  <c r="AQ313" i="1"/>
  <c r="AU45" i="1"/>
  <c r="Y45" i="1" s="1"/>
  <c r="AR45" i="1"/>
  <c r="AQ45" i="1"/>
  <c r="AQ145" i="1"/>
  <c r="AR145" i="1"/>
  <c r="AU145" i="1"/>
  <c r="Y145" i="1" s="1"/>
  <c r="AR190" i="1"/>
  <c r="AQ190" i="1"/>
  <c r="AU190" i="1"/>
  <c r="Y190" i="1" s="1"/>
  <c r="AQ257" i="1"/>
  <c r="AU257" i="1"/>
  <c r="Y257" i="1" s="1"/>
  <c r="AR257" i="1"/>
  <c r="AR23" i="1"/>
  <c r="AQ23" i="1"/>
  <c r="AU23" i="1"/>
  <c r="Y23" i="1" s="1"/>
  <c r="AR4" i="1"/>
  <c r="AQ4" i="1"/>
  <c r="AU4" i="1"/>
  <c r="Y4" i="1" s="1"/>
  <c r="AR8" i="1"/>
  <c r="AQ8" i="1"/>
  <c r="AU8" i="1"/>
  <c r="Y8" i="1" s="1"/>
  <c r="AU160" i="1"/>
  <c r="Y160" i="1" s="1"/>
  <c r="AR160" i="1"/>
  <c r="AQ160" i="1"/>
  <c r="AQ309" i="1"/>
  <c r="AR309" i="1"/>
  <c r="AU309" i="1"/>
  <c r="Y309" i="1" s="1"/>
  <c r="AU242" i="1"/>
  <c r="Y242" i="1" s="1"/>
  <c r="AR242" i="1"/>
  <c r="AQ242" i="1"/>
  <c r="AR34" i="1"/>
  <c r="AQ34" i="1"/>
  <c r="AU34" i="1"/>
  <c r="Y34" i="1" s="1"/>
  <c r="AQ202" i="1"/>
  <c r="AR202" i="1"/>
  <c r="AU202" i="1"/>
  <c r="Y202" i="1" s="1"/>
  <c r="AR166" i="1"/>
  <c r="AQ166" i="1"/>
  <c r="AU166" i="1"/>
  <c r="Y166" i="1" s="1"/>
  <c r="AQ14" i="1"/>
  <c r="AU14" i="1"/>
  <c r="Y14" i="1" s="1"/>
  <c r="AR14" i="1"/>
  <c r="AU92" i="1"/>
  <c r="Y92" i="1" s="1"/>
  <c r="AQ92" i="1"/>
  <c r="AR92" i="1"/>
  <c r="AQ30" i="1"/>
  <c r="AR30" i="1"/>
  <c r="AU30" i="1"/>
  <c r="Y30" i="1" s="1"/>
  <c r="AU212" i="1"/>
  <c r="Y212" i="1" s="1"/>
  <c r="AR212" i="1"/>
  <c r="AQ212" i="1"/>
  <c r="AU347" i="1"/>
  <c r="Y347" i="1" s="1"/>
  <c r="AR347" i="1"/>
  <c r="AQ347" i="1"/>
  <c r="AQ343" i="1"/>
  <c r="AU343" i="1"/>
  <c r="Y343" i="1" s="1"/>
  <c r="AR343" i="1"/>
  <c r="AR38" i="1"/>
  <c r="AU38" i="1"/>
  <c r="Y38" i="1" s="1"/>
  <c r="AQ38" i="1"/>
  <c r="AR18" i="1"/>
  <c r="AQ18" i="1"/>
  <c r="AU18" i="1"/>
  <c r="Y18" i="1" s="1"/>
  <c r="AR266" i="1"/>
  <c r="AQ266" i="1"/>
  <c r="AU266" i="1"/>
  <c r="Y266" i="1" s="1"/>
  <c r="AU143" i="1"/>
  <c r="Y143" i="1" s="1"/>
  <c r="AR143" i="1"/>
  <c r="AQ143" i="1"/>
  <c r="AU291" i="1"/>
  <c r="Y291" i="1" s="1"/>
  <c r="AQ291" i="1"/>
  <c r="AR291" i="1"/>
  <c r="AU60" i="1"/>
  <c r="Y60" i="1" s="1"/>
  <c r="AQ60" i="1"/>
  <c r="AR60" i="1"/>
  <c r="AR115" i="1"/>
  <c r="AU115" i="1"/>
  <c r="Y115" i="1" s="1"/>
  <c r="AQ115" i="1"/>
  <c r="AR101" i="1"/>
  <c r="AQ101" i="1"/>
  <c r="AU101" i="1"/>
  <c r="Y101" i="1" s="1"/>
  <c r="AQ141" i="1"/>
  <c r="AR141" i="1"/>
  <c r="AU141" i="1"/>
  <c r="Y141" i="1" s="1"/>
  <c r="AQ213" i="1"/>
  <c r="AU213" i="1"/>
  <c r="Y213" i="1" s="1"/>
  <c r="AR213" i="1"/>
  <c r="AR240" i="1"/>
  <c r="AQ240" i="1"/>
  <c r="AU240" i="1"/>
  <c r="Y240" i="1" s="1"/>
  <c r="AR111" i="1"/>
  <c r="AQ111" i="1"/>
  <c r="AU111" i="1"/>
  <c r="Y111" i="1" s="1"/>
  <c r="AQ187" i="1"/>
  <c r="AU187" i="1"/>
  <c r="Y187" i="1" s="1"/>
  <c r="AR187" i="1"/>
  <c r="AQ322" i="1"/>
  <c r="AU322" i="1"/>
  <c r="Y322" i="1" s="1"/>
  <c r="AR322" i="1"/>
  <c r="AU229" i="1"/>
  <c r="Y229" i="1" s="1"/>
  <c r="AQ229" i="1"/>
  <c r="AR229" i="1"/>
  <c r="AQ326" i="1"/>
  <c r="AU326" i="1"/>
  <c r="Y326" i="1" s="1"/>
  <c r="AR326" i="1"/>
  <c r="AR136" i="1"/>
  <c r="AU136" i="1"/>
  <c r="Y136" i="1" s="1"/>
  <c r="AQ136" i="1"/>
  <c r="AU230" i="1"/>
  <c r="Y230" i="1" s="1"/>
  <c r="AR230" i="1"/>
  <c r="AQ230" i="1"/>
  <c r="AQ279" i="1"/>
  <c r="AR279" i="1"/>
  <c r="AU279" i="1"/>
  <c r="Y279" i="1" s="1"/>
  <c r="AU241" i="1"/>
  <c r="Y241" i="1" s="1"/>
  <c r="AR241" i="1"/>
  <c r="AQ241" i="1"/>
  <c r="AR259" i="1"/>
  <c r="AQ259" i="1"/>
  <c r="AU259" i="1"/>
  <c r="Y259" i="1" s="1"/>
  <c r="AR342" i="1"/>
  <c r="AU342" i="1"/>
  <c r="Y342" i="1" s="1"/>
  <c r="AQ342" i="1"/>
  <c r="AU51" i="1"/>
  <c r="Y51" i="1" s="1"/>
  <c r="AR51" i="1"/>
  <c r="AQ51" i="1"/>
  <c r="AR85" i="1"/>
  <c r="AU85" i="1"/>
  <c r="Y85" i="1" s="1"/>
  <c r="AQ85" i="1"/>
  <c r="AQ333" i="1"/>
  <c r="AR333" i="1"/>
  <c r="AU333" i="1"/>
  <c r="Y333" i="1" s="1"/>
  <c r="AQ99" i="1"/>
  <c r="AR99" i="1"/>
  <c r="AU99" i="1"/>
  <c r="Y99" i="1" s="1"/>
  <c r="AR91" i="1"/>
  <c r="AU91" i="1"/>
  <c r="Y91" i="1" s="1"/>
  <c r="AQ91" i="1"/>
  <c r="AQ52" i="1"/>
  <c r="AR52" i="1"/>
  <c r="AU52" i="1"/>
  <c r="Y52" i="1" s="1"/>
  <c r="AU203" i="1"/>
  <c r="Y203" i="1" s="1"/>
  <c r="AQ203" i="1"/>
  <c r="AR203" i="1"/>
  <c r="AU177" i="1"/>
  <c r="Y177" i="1" s="1"/>
  <c r="AR177" i="1"/>
  <c r="AQ177" i="1"/>
  <c r="AR267" i="1"/>
  <c r="AU267" i="1"/>
  <c r="Y267" i="1" s="1"/>
  <c r="AQ267" i="1"/>
  <c r="AR59" i="1"/>
  <c r="AQ59" i="1"/>
  <c r="AU59" i="1"/>
  <c r="Y59" i="1" s="1"/>
  <c r="AU12" i="1"/>
  <c r="Y12" i="1" s="1"/>
  <c r="AQ12" i="1"/>
  <c r="AR12" i="1"/>
  <c r="AR201" i="1"/>
  <c r="AU201" i="1"/>
  <c r="Y201" i="1" s="1"/>
  <c r="AQ201" i="1"/>
  <c r="AU98" i="1"/>
  <c r="Y98" i="1" s="1"/>
  <c r="AQ98" i="1"/>
  <c r="AR98" i="1"/>
  <c r="AU315" i="1"/>
  <c r="Y315" i="1" s="1"/>
  <c r="AR315" i="1"/>
  <c r="AQ315" i="1"/>
  <c r="AU68" i="1"/>
  <c r="Y68" i="1" s="1"/>
  <c r="AQ68" i="1"/>
  <c r="AR68" i="1"/>
  <c r="AR292" i="1"/>
  <c r="AQ292" i="1"/>
  <c r="AU292" i="1"/>
  <c r="Y292" i="1" s="1"/>
  <c r="AU138" i="1"/>
  <c r="Y138" i="1" s="1"/>
  <c r="AR138" i="1"/>
  <c r="AQ138" i="1"/>
  <c r="AR31" i="1"/>
  <c r="AU31" i="1"/>
  <c r="Y31" i="1" s="1"/>
  <c r="AQ31" i="1"/>
  <c r="AQ130" i="1"/>
  <c r="AR130" i="1"/>
  <c r="AU130" i="1"/>
  <c r="Y130" i="1" s="1"/>
  <c r="AU107" i="1"/>
  <c r="Y107" i="1" s="1"/>
  <c r="AQ107" i="1"/>
  <c r="AR107" i="1"/>
  <c r="AQ314" i="1"/>
  <c r="AU314" i="1"/>
  <c r="Y314" i="1" s="1"/>
  <c r="AR314" i="1"/>
  <c r="AR194" i="1"/>
  <c r="AU194" i="1"/>
  <c r="Y194" i="1" s="1"/>
  <c r="AQ194" i="1"/>
  <c r="AQ70" i="1"/>
  <c r="AR70" i="1"/>
  <c r="AU70" i="1"/>
  <c r="Y70" i="1" s="1"/>
  <c r="AQ345" i="1"/>
  <c r="AR345" i="1"/>
  <c r="AU345" i="1"/>
  <c r="Y345" i="1" s="1"/>
  <c r="AQ254" i="1"/>
  <c r="AR254" i="1"/>
  <c r="AU254" i="1"/>
  <c r="Y254" i="1" s="1"/>
  <c r="AU206" i="1"/>
  <c r="Y206" i="1" s="1"/>
  <c r="AQ206" i="1"/>
  <c r="AR206" i="1"/>
  <c r="AQ208" i="1"/>
  <c r="AR208" i="1"/>
  <c r="AU208" i="1"/>
  <c r="Y208" i="1" s="1"/>
  <c r="AQ62" i="1"/>
  <c r="AR62" i="1"/>
  <c r="AU62" i="1"/>
  <c r="Y62" i="1" s="1"/>
  <c r="AR161" i="1"/>
  <c r="AU161" i="1"/>
  <c r="Y161" i="1" s="1"/>
  <c r="AQ161" i="1"/>
  <c r="AR216" i="1"/>
  <c r="AU216" i="1"/>
  <c r="Y216" i="1" s="1"/>
  <c r="AQ216" i="1"/>
  <c r="AR346" i="1"/>
  <c r="AQ346" i="1"/>
  <c r="AU346" i="1"/>
  <c r="Y346" i="1" s="1"/>
  <c r="AU86" i="1"/>
  <c r="Y86" i="1" s="1"/>
  <c r="AR86" i="1"/>
  <c r="AQ86" i="1"/>
  <c r="AU183" i="1"/>
  <c r="Y183" i="1" s="1"/>
  <c r="AR183" i="1"/>
  <c r="AQ183" i="1"/>
  <c r="AR307" i="1"/>
  <c r="AU307" i="1"/>
  <c r="Y307" i="1" s="1"/>
  <c r="AQ307" i="1"/>
  <c r="AR235" i="1"/>
  <c r="AU235" i="1"/>
  <c r="Y235" i="1" s="1"/>
  <c r="AQ235" i="1"/>
  <c r="AU151" i="1"/>
  <c r="Y151" i="1" s="1"/>
  <c r="AQ151" i="1"/>
  <c r="AR151" i="1"/>
  <c r="AR300" i="1"/>
  <c r="AQ300" i="1"/>
  <c r="AU300" i="1"/>
  <c r="Y300" i="1" s="1"/>
  <c r="AU74" i="1"/>
  <c r="Y74" i="1" s="1"/>
  <c r="AR74" i="1"/>
  <c r="AQ74" i="1"/>
  <c r="AU170" i="1"/>
  <c r="Y170" i="1" s="1"/>
  <c r="AQ170" i="1"/>
  <c r="AR170" i="1"/>
  <c r="AQ196" i="1"/>
  <c r="AU196" i="1"/>
  <c r="Y196" i="1" s="1"/>
  <c r="AR196" i="1"/>
  <c r="AQ296" i="1"/>
  <c r="AR296" i="1"/>
  <c r="AU296" i="1"/>
  <c r="Y296" i="1" s="1"/>
  <c r="AR330" i="1"/>
  <c r="AQ330" i="1"/>
  <c r="AU330" i="1"/>
  <c r="Y330" i="1" s="1"/>
  <c r="AR41" i="1"/>
  <c r="AU41" i="1"/>
  <c r="Y41" i="1" s="1"/>
  <c r="AQ41" i="1"/>
  <c r="AQ185" i="1"/>
  <c r="AU185" i="1"/>
  <c r="Y185" i="1" s="1"/>
  <c r="AR185" i="1"/>
  <c r="AU299" i="1"/>
  <c r="Y299" i="1" s="1"/>
  <c r="AQ299" i="1"/>
  <c r="AR299" i="1"/>
  <c r="AR71" i="1"/>
  <c r="AU71" i="1"/>
  <c r="Y71" i="1" s="1"/>
  <c r="AQ71" i="1"/>
  <c r="AU281" i="1"/>
  <c r="Y281" i="1" s="1"/>
  <c r="AR281" i="1"/>
  <c r="AQ281" i="1"/>
  <c r="AR348" i="1"/>
  <c r="AU348" i="1"/>
  <c r="Y348" i="1" s="1"/>
  <c r="AQ348" i="1"/>
  <c r="AQ83" i="1"/>
  <c r="AU83" i="1"/>
  <c r="Y83" i="1" s="1"/>
  <c r="AR83" i="1"/>
  <c r="AQ124" i="1"/>
  <c r="AR124" i="1"/>
  <c r="AU124" i="1"/>
  <c r="Y124" i="1" s="1"/>
  <c r="AQ146" i="1"/>
  <c r="AU146" i="1"/>
  <c r="Y146" i="1" s="1"/>
  <c r="AR146" i="1"/>
  <c r="AU246" i="1"/>
  <c r="Y246" i="1" s="1"/>
  <c r="AR246" i="1"/>
  <c r="AQ246" i="1"/>
  <c r="AR337" i="1"/>
  <c r="AQ337" i="1"/>
  <c r="AU337" i="1"/>
  <c r="Y337" i="1" s="1"/>
  <c r="AR119" i="1"/>
  <c r="AU119" i="1"/>
  <c r="Y119" i="1" s="1"/>
  <c r="AQ119" i="1"/>
  <c r="AR126" i="1"/>
  <c r="AQ126" i="1"/>
  <c r="AU126" i="1"/>
  <c r="Y126" i="1" s="1"/>
  <c r="AR175" i="1"/>
  <c r="AQ175" i="1"/>
  <c r="AU175" i="1"/>
  <c r="Y175" i="1" s="1"/>
  <c r="AR67" i="1"/>
  <c r="AQ67" i="1"/>
  <c r="AU67" i="1"/>
  <c r="Y67" i="1" s="1"/>
  <c r="AQ27" i="1"/>
  <c r="AU27" i="1"/>
  <c r="Y27" i="1" s="1"/>
  <c r="AR27" i="1"/>
  <c r="AQ349" i="1"/>
  <c r="AR349" i="1"/>
  <c r="AU349" i="1"/>
  <c r="Y349" i="1" s="1"/>
  <c r="AQ320" i="1"/>
  <c r="AU320" i="1"/>
  <c r="Y320" i="1" s="1"/>
  <c r="AR320" i="1"/>
  <c r="AU323" i="1"/>
  <c r="Y323" i="1" s="1"/>
  <c r="AR323" i="1"/>
  <c r="AQ323" i="1"/>
  <c r="AR13" i="1"/>
  <c r="AU13" i="1"/>
  <c r="Y13" i="1" s="1"/>
  <c r="AQ13" i="1"/>
  <c r="AU293" i="1"/>
  <c r="Y293" i="1" s="1"/>
  <c r="AR293" i="1"/>
  <c r="AQ293" i="1"/>
  <c r="AQ139" i="1"/>
  <c r="AU139" i="1"/>
  <c r="Y139" i="1" s="1"/>
  <c r="AR139" i="1"/>
  <c r="AR144" i="1"/>
  <c r="AU144" i="1"/>
  <c r="Y144" i="1" s="1"/>
  <c r="AQ144" i="1"/>
  <c r="AQ135" i="1"/>
  <c r="AR135" i="1"/>
  <c r="AU135" i="1"/>
  <c r="Y135" i="1" s="1"/>
  <c r="AR95" i="1"/>
  <c r="AU95" i="1"/>
  <c r="Y95" i="1" s="1"/>
  <c r="AQ95" i="1"/>
  <c r="AQ25" i="1"/>
  <c r="AR25" i="1"/>
  <c r="AU25" i="1"/>
  <c r="Y25" i="1" s="1"/>
  <c r="AU122" i="1"/>
  <c r="Y122" i="1" s="1"/>
  <c r="AQ122" i="1"/>
  <c r="AR122" i="1"/>
  <c r="AR282" i="1"/>
  <c r="AQ282" i="1"/>
  <c r="AU282" i="1"/>
  <c r="Y282" i="1" s="1"/>
  <c r="AR344" i="1"/>
  <c r="AU344" i="1"/>
  <c r="Y344" i="1" s="1"/>
  <c r="AQ344" i="1"/>
  <c r="AR351" i="1"/>
  <c r="AU351" i="1"/>
  <c r="Y351" i="1" s="1"/>
  <c r="AQ351" i="1"/>
  <c r="AQ84" i="1"/>
  <c r="AR84" i="1"/>
  <c r="AU84" i="1"/>
  <c r="Y84" i="1" s="1"/>
  <c r="AR335" i="1"/>
  <c r="AQ335" i="1"/>
  <c r="AU335" i="1"/>
  <c r="Y335" i="1" s="1"/>
  <c r="AK2" i="1"/>
  <c r="AU78" i="1"/>
  <c r="Y78" i="1" s="1"/>
  <c r="AQ78" i="1"/>
  <c r="AR78" i="1"/>
  <c r="AR249" i="1"/>
  <c r="AQ249" i="1"/>
  <c r="AU249" i="1"/>
  <c r="Y249" i="1" s="1"/>
  <c r="AR20" i="1"/>
  <c r="AU20" i="1"/>
  <c r="Y20" i="1" s="1"/>
  <c r="AQ20" i="1"/>
  <c r="AR165" i="1"/>
  <c r="AU165" i="1"/>
  <c r="Y165" i="1" s="1"/>
  <c r="AQ165" i="1"/>
  <c r="AU44" i="1"/>
  <c r="Y44" i="1" s="1"/>
  <c r="AR44" i="1"/>
  <c r="AQ44" i="1"/>
  <c r="AU306" i="1"/>
  <c r="Y306" i="1" s="1"/>
  <c r="AR306" i="1"/>
  <c r="AQ306" i="1"/>
  <c r="AQ308" i="1"/>
  <c r="AR308" i="1"/>
  <c r="AU308" i="1"/>
  <c r="Y308" i="1" s="1"/>
  <c r="AU32" i="1"/>
  <c r="Y32" i="1" s="1"/>
  <c r="AR32" i="1"/>
  <c r="AQ32" i="1"/>
  <c r="AU250" i="1"/>
  <c r="Y250" i="1" s="1"/>
  <c r="AQ250" i="1"/>
  <c r="AR250" i="1"/>
  <c r="AU148" i="1"/>
  <c r="Y148" i="1" s="1"/>
  <c r="AR148" i="1"/>
  <c r="AQ148" i="1"/>
  <c r="AU204" i="1"/>
  <c r="Y204" i="1" s="1"/>
  <c r="AR204" i="1"/>
  <c r="AQ204" i="1"/>
  <c r="AQ142" i="1"/>
  <c r="AR142" i="1"/>
  <c r="AU142" i="1"/>
  <c r="Y142" i="1" s="1"/>
  <c r="AU269" i="1"/>
  <c r="Y269" i="1" s="1"/>
  <c r="AQ269" i="1"/>
  <c r="AR269" i="1"/>
  <c r="AQ132" i="1"/>
  <c r="AU132" i="1"/>
  <c r="Y132" i="1" s="1"/>
  <c r="AR132" i="1"/>
  <c r="AR324" i="1"/>
  <c r="AU324" i="1"/>
  <c r="Y324" i="1" s="1"/>
  <c r="AQ324" i="1"/>
  <c r="AU157" i="1"/>
  <c r="Y157" i="1" s="1"/>
  <c r="AQ157" i="1"/>
  <c r="AR157" i="1"/>
  <c r="AR3" i="1"/>
  <c r="AU3" i="1"/>
  <c r="Y3" i="1" s="1"/>
  <c r="AQ3" i="1"/>
  <c r="AU7" i="1"/>
  <c r="Y7" i="1" s="1"/>
  <c r="AR7" i="1"/>
  <c r="AQ7" i="1"/>
  <c r="AQ6" i="1"/>
  <c r="AU6" i="1"/>
  <c r="Y6" i="1" s="1"/>
  <c r="AR6" i="1"/>
  <c r="AR169" i="1"/>
  <c r="AQ169" i="1"/>
  <c r="AU169" i="1"/>
  <c r="Y169" i="1" s="1"/>
  <c r="AQ66" i="1"/>
  <c r="AU66" i="1"/>
  <c r="Y66" i="1" s="1"/>
  <c r="AR66" i="1"/>
  <c r="AR261" i="1"/>
  <c r="AU261" i="1"/>
  <c r="Y261" i="1" s="1"/>
  <c r="AQ261" i="1"/>
  <c r="AU182" i="1"/>
  <c r="Y182" i="1" s="1"/>
  <c r="AR182" i="1"/>
  <c r="AQ182" i="1"/>
  <c r="AR210" i="1"/>
  <c r="AU210" i="1"/>
  <c r="Y210" i="1" s="1"/>
  <c r="AQ210" i="1"/>
  <c r="AQ54" i="1"/>
  <c r="AR54" i="1"/>
  <c r="AU54" i="1"/>
  <c r="Y54" i="1" s="1"/>
  <c r="AQ125" i="1"/>
  <c r="AR125" i="1"/>
  <c r="AU125" i="1"/>
  <c r="Y125" i="1" s="1"/>
  <c r="AR228" i="1"/>
  <c r="AU228" i="1"/>
  <c r="Y228" i="1" s="1"/>
  <c r="AQ228" i="1"/>
  <c r="AU316" i="1"/>
  <c r="Y316" i="1" s="1"/>
  <c r="AR316" i="1"/>
  <c r="AQ316" i="1"/>
  <c r="AR310" i="1"/>
  <c r="AQ310" i="1"/>
  <c r="AU310" i="1"/>
  <c r="Y310" i="1" s="1"/>
  <c r="AR303" i="1"/>
  <c r="AQ303" i="1"/>
  <c r="AU303" i="1"/>
  <c r="Y303" i="1" s="1"/>
  <c r="AQ272" i="1"/>
  <c r="AR272" i="1"/>
  <c r="AU272" i="1"/>
  <c r="Y272" i="1" s="1"/>
  <c r="AQ163" i="1"/>
  <c r="AU163" i="1"/>
  <c r="Y163" i="1" s="1"/>
  <c r="AR163" i="1"/>
  <c r="AR110" i="1"/>
  <c r="AQ110" i="1"/>
  <c r="AU110" i="1"/>
  <c r="Y110" i="1" s="1"/>
  <c r="AQ258" i="1"/>
  <c r="AU258" i="1"/>
  <c r="Y258" i="1" s="1"/>
  <c r="AR258" i="1"/>
  <c r="AR174" i="1"/>
  <c r="AU174" i="1"/>
  <c r="Y174" i="1" s="1"/>
  <c r="AQ174" i="1"/>
  <c r="AR244" i="1"/>
  <c r="AQ244" i="1"/>
  <c r="AU244" i="1"/>
  <c r="Y244" i="1" s="1"/>
  <c r="AU55" i="1"/>
  <c r="Y55" i="1" s="1"/>
  <c r="AQ55" i="1"/>
  <c r="AR55" i="1"/>
  <c r="AH76" i="1"/>
  <c r="AI76" i="1" s="1"/>
  <c r="AJ76" i="1" s="1"/>
  <c r="AK76" i="1" s="1"/>
  <c r="AH50" i="1"/>
  <c r="AI50" i="1" s="1"/>
  <c r="AJ50" i="1" s="1"/>
  <c r="AK50" i="1" s="1"/>
  <c r="AH155" i="1"/>
  <c r="AI155" i="1" s="1"/>
  <c r="AJ155" i="1" s="1"/>
  <c r="AK155" i="1" s="1"/>
  <c r="AH53" i="1"/>
  <c r="AI53" i="1" s="1"/>
  <c r="AJ53" i="1" s="1"/>
  <c r="AK53" i="1" s="1"/>
  <c r="AH114" i="1"/>
  <c r="AI114" i="1" s="1"/>
  <c r="AJ114" i="1" s="1"/>
  <c r="AK114" i="1" s="1"/>
  <c r="AH15" i="1"/>
  <c r="AI15" i="1" s="1"/>
  <c r="AJ15" i="1" s="1"/>
  <c r="AK15" i="1" s="1"/>
  <c r="AH178" i="1"/>
  <c r="AI178" i="1" s="1"/>
  <c r="AJ178" i="1" s="1"/>
  <c r="AK178" i="1" s="1"/>
  <c r="AH123" i="1"/>
  <c r="AI123" i="1" s="1"/>
  <c r="AJ123" i="1" s="1"/>
  <c r="AK123" i="1" s="1"/>
  <c r="AH311" i="1"/>
  <c r="AI311" i="1" s="1"/>
  <c r="AJ311" i="1" s="1"/>
  <c r="AK311" i="1" s="1"/>
  <c r="AH287" i="1"/>
  <c r="AI287" i="1" s="1"/>
  <c r="AJ287" i="1" s="1"/>
  <c r="AK287" i="1" s="1"/>
  <c r="AH82" i="1"/>
  <c r="AI82" i="1" s="1"/>
  <c r="AJ82" i="1" s="1"/>
  <c r="AK82" i="1" s="1"/>
  <c r="AH197" i="1"/>
  <c r="AI197" i="1" s="1"/>
  <c r="AJ197" i="1" s="1"/>
  <c r="AK197" i="1" s="1"/>
  <c r="AH105" i="1"/>
  <c r="AI105" i="1" s="1"/>
  <c r="AJ105" i="1" s="1"/>
  <c r="AK105" i="1" s="1"/>
  <c r="AH24" i="1"/>
  <c r="AI24" i="1" s="1"/>
  <c r="AJ24" i="1" s="1"/>
  <c r="AK24" i="1" s="1"/>
  <c r="AH222" i="1"/>
  <c r="AI222" i="1" s="1"/>
  <c r="AJ222" i="1" s="1"/>
  <c r="AK222" i="1" s="1"/>
  <c r="AH301" i="1"/>
  <c r="AI301" i="1" s="1"/>
  <c r="AJ301" i="1" s="1"/>
  <c r="AK301" i="1" s="1"/>
  <c r="AH321" i="1"/>
  <c r="AI321" i="1" s="1"/>
  <c r="AJ321" i="1" s="1"/>
  <c r="AK321" i="1" s="1"/>
  <c r="AH231" i="1"/>
  <c r="AI231" i="1" s="1"/>
  <c r="AJ231" i="1" s="1"/>
  <c r="AK231" i="1" s="1"/>
  <c r="AH158" i="1"/>
  <c r="AI158" i="1" s="1"/>
  <c r="AJ158" i="1" s="1"/>
  <c r="AK158" i="1" s="1"/>
  <c r="AH280" i="1"/>
  <c r="AI280" i="1" s="1"/>
  <c r="AJ280" i="1" s="1"/>
  <c r="AK280" i="1" s="1"/>
  <c r="AH325" i="1"/>
  <c r="AI325" i="1" s="1"/>
  <c r="AJ325" i="1" s="1"/>
  <c r="AK325" i="1" s="1"/>
  <c r="AH236" i="1"/>
  <c r="AI236" i="1" s="1"/>
  <c r="AJ236" i="1" s="1"/>
  <c r="AK236" i="1" s="1"/>
  <c r="AH277" i="1"/>
  <c r="AI277" i="1" s="1"/>
  <c r="AJ277" i="1" s="1"/>
  <c r="AK277" i="1" s="1"/>
  <c r="AH42" i="1"/>
  <c r="AI42" i="1" s="1"/>
  <c r="AJ42" i="1" s="1"/>
  <c r="AK42" i="1" s="1"/>
  <c r="AH253" i="1"/>
  <c r="AI253" i="1" s="1"/>
  <c r="AJ253" i="1" s="1"/>
  <c r="AK253" i="1" s="1"/>
  <c r="AH215" i="1"/>
  <c r="AI215" i="1" s="1"/>
  <c r="AJ215" i="1" s="1"/>
  <c r="AK215" i="1" s="1"/>
  <c r="AH256" i="1"/>
  <c r="AI256" i="1" s="1"/>
  <c r="AJ256" i="1" s="1"/>
  <c r="AK256" i="1" s="1"/>
  <c r="AH128" i="1"/>
  <c r="AI128" i="1" s="1"/>
  <c r="AJ128" i="1" s="1"/>
  <c r="AK128" i="1" s="1"/>
  <c r="AH118" i="1"/>
  <c r="AI118" i="1" s="1"/>
  <c r="AJ118" i="1" s="1"/>
  <c r="AK118" i="1" s="1"/>
  <c r="AH90" i="1"/>
  <c r="AI90" i="1" s="1"/>
  <c r="AJ90" i="1" s="1"/>
  <c r="AK90" i="1" s="1"/>
  <c r="AH21" i="1"/>
  <c r="AI21" i="1" s="1"/>
  <c r="AJ21" i="1" s="1"/>
  <c r="AK21" i="1" s="1"/>
  <c r="AH87" i="1"/>
  <c r="AI87" i="1" s="1"/>
  <c r="AJ87" i="1" s="1"/>
  <c r="AK87" i="1" s="1"/>
  <c r="AH89" i="1"/>
  <c r="AI89" i="1" s="1"/>
  <c r="AJ89" i="1" s="1"/>
  <c r="AK89" i="1" s="1"/>
  <c r="AH297" i="1"/>
  <c r="AI297" i="1" s="1"/>
  <c r="AJ297" i="1" s="1"/>
  <c r="AK297" i="1" s="1"/>
  <c r="AH295" i="1"/>
  <c r="AI295" i="1" s="1"/>
  <c r="AJ295" i="1" s="1"/>
  <c r="AK295" i="1" s="1"/>
  <c r="AH173" i="1"/>
  <c r="AI173" i="1" s="1"/>
  <c r="AJ173" i="1" s="1"/>
  <c r="AK173" i="1" s="1"/>
  <c r="AH172" i="1"/>
  <c r="AI172" i="1" s="1"/>
  <c r="AJ172" i="1" s="1"/>
  <c r="AK172" i="1" s="1"/>
  <c r="AH56" i="1"/>
  <c r="AI56" i="1" s="1"/>
  <c r="AJ56" i="1" s="1"/>
  <c r="AK56" i="1" s="1"/>
  <c r="AH127" i="1"/>
  <c r="AI127" i="1" s="1"/>
  <c r="AJ127" i="1" s="1"/>
  <c r="AK127" i="1" s="1"/>
  <c r="AH63" i="1"/>
  <c r="AI63" i="1" s="1"/>
  <c r="AJ63" i="1" s="1"/>
  <c r="AK63" i="1" s="1"/>
  <c r="AH116" i="1"/>
  <c r="AI116" i="1" s="1"/>
  <c r="AJ116" i="1" s="1"/>
  <c r="AK116" i="1" s="1"/>
  <c r="AH97" i="1"/>
  <c r="AI97" i="1" s="1"/>
  <c r="AJ97" i="1" s="1"/>
  <c r="AK97" i="1" s="1"/>
  <c r="AH289" i="1"/>
  <c r="AI289" i="1" s="1"/>
  <c r="AJ289" i="1" s="1"/>
  <c r="AK289" i="1" s="1"/>
  <c r="AH211" i="1"/>
  <c r="AI211" i="1" s="1"/>
  <c r="AJ211" i="1" s="1"/>
  <c r="AK211" i="1" s="1"/>
  <c r="AH352" i="1"/>
  <c r="AI352" i="1" s="1"/>
  <c r="AJ352" i="1" s="1"/>
  <c r="AK352" i="1" s="1"/>
  <c r="AH328" i="1"/>
  <c r="AI328" i="1" s="1"/>
  <c r="AJ328" i="1" s="1"/>
  <c r="AK328" i="1" s="1"/>
  <c r="AH331" i="1"/>
  <c r="AI331" i="1" s="1"/>
  <c r="AJ331" i="1" s="1"/>
  <c r="AK331" i="1" s="1"/>
  <c r="AH334" i="1"/>
  <c r="AI334" i="1" s="1"/>
  <c r="AJ334" i="1" s="1"/>
  <c r="AK334" i="1" s="1"/>
  <c r="AH88" i="1"/>
  <c r="AI88" i="1" s="1"/>
  <c r="AJ88" i="1" s="1"/>
  <c r="AK88" i="1" s="1"/>
  <c r="AH338" i="1"/>
  <c r="AI338" i="1" s="1"/>
  <c r="AJ338" i="1" s="1"/>
  <c r="AK338" i="1" s="1"/>
  <c r="AH255" i="1"/>
  <c r="AI255" i="1" s="1"/>
  <c r="AJ255" i="1" s="1"/>
  <c r="AK255" i="1" s="1"/>
  <c r="AH39" i="1"/>
  <c r="AI39" i="1" s="1"/>
  <c r="AJ39" i="1" s="1"/>
  <c r="AK39" i="1" s="1"/>
  <c r="AH75" i="1"/>
  <c r="AI75" i="1" s="1"/>
  <c r="AJ75" i="1" s="1"/>
  <c r="AK75" i="1" s="1"/>
  <c r="AH319" i="1"/>
  <c r="AI319" i="1" s="1"/>
  <c r="AJ319" i="1" s="1"/>
  <c r="AK319" i="1" s="1"/>
  <c r="AH106" i="1"/>
  <c r="AI106" i="1" s="1"/>
  <c r="AJ106" i="1" s="1"/>
  <c r="AK106" i="1" s="1"/>
  <c r="AH192" i="1"/>
  <c r="AI192" i="1" s="1"/>
  <c r="AJ192" i="1" s="1"/>
  <c r="AK192" i="1" s="1"/>
  <c r="AH302" i="1"/>
  <c r="AI302" i="1" s="1"/>
  <c r="AJ302" i="1" s="1"/>
  <c r="AK302" i="1" s="1"/>
  <c r="AH117" i="1"/>
  <c r="AI117" i="1" s="1"/>
  <c r="AJ117" i="1" s="1"/>
  <c r="AK117" i="1" s="1"/>
  <c r="AH156" i="1"/>
  <c r="AI156" i="1" s="1"/>
  <c r="AJ156" i="1" s="1"/>
  <c r="AK156" i="1" s="1"/>
  <c r="AH265" i="1"/>
  <c r="AI265" i="1" s="1"/>
  <c r="AJ265" i="1" s="1"/>
  <c r="AK265" i="1" s="1"/>
  <c r="AH180" i="1"/>
  <c r="AI180" i="1" s="1"/>
  <c r="AJ180" i="1" s="1"/>
  <c r="AK180" i="1" s="1"/>
  <c r="AH153" i="1"/>
  <c r="AI153" i="1" s="1"/>
  <c r="AJ153" i="1" s="1"/>
  <c r="AK153" i="1" s="1"/>
  <c r="AH288" i="1"/>
  <c r="AI288" i="1" s="1"/>
  <c r="AJ288" i="1" s="1"/>
  <c r="AK288" i="1" s="1"/>
  <c r="AH290" i="1"/>
  <c r="AI290" i="1" s="1"/>
  <c r="AJ290" i="1" s="1"/>
  <c r="AK290" i="1" s="1"/>
  <c r="AH37" i="1"/>
  <c r="AI37" i="1" s="1"/>
  <c r="AJ37" i="1" s="1"/>
  <c r="AK37" i="1" s="1"/>
  <c r="AH9" i="1"/>
  <c r="AH167" i="1"/>
  <c r="AI167" i="1" s="1"/>
  <c r="AJ167" i="1" s="1"/>
  <c r="AK167" i="1" s="1"/>
  <c r="AH275" i="1"/>
  <c r="AI275" i="1" s="1"/>
  <c r="AJ275" i="1" s="1"/>
  <c r="AK275" i="1" s="1"/>
  <c r="AH243" i="1"/>
  <c r="AI243" i="1" s="1"/>
  <c r="AJ243" i="1" s="1"/>
  <c r="AK243" i="1" s="1"/>
  <c r="AH284" i="1"/>
  <c r="AI284" i="1" s="1"/>
  <c r="AJ284" i="1" s="1"/>
  <c r="AK284" i="1" s="1"/>
  <c r="AH304" i="1"/>
  <c r="AI304" i="1" s="1"/>
  <c r="AJ304" i="1" s="1"/>
  <c r="AK304" i="1" s="1"/>
  <c r="AH262" i="1"/>
  <c r="AI262" i="1" s="1"/>
  <c r="AJ262" i="1" s="1"/>
  <c r="AK262" i="1" s="1"/>
  <c r="AH69" i="1"/>
  <c r="AI69" i="1" s="1"/>
  <c r="AJ69" i="1" s="1"/>
  <c r="AK69" i="1" s="1"/>
  <c r="AH225" i="1"/>
  <c r="AI225" i="1" s="1"/>
  <c r="AJ225" i="1" s="1"/>
  <c r="AK225" i="1" s="1"/>
  <c r="AH198" i="1"/>
  <c r="AI198" i="1" s="1"/>
  <c r="AJ198" i="1" s="1"/>
  <c r="AK198" i="1" s="1"/>
  <c r="AH109" i="1"/>
  <c r="AI109" i="1" s="1"/>
  <c r="AJ109" i="1" s="1"/>
  <c r="AK109" i="1" s="1"/>
  <c r="AH159" i="1"/>
  <c r="AI159" i="1" s="1"/>
  <c r="AJ159" i="1" s="1"/>
  <c r="AK159" i="1" s="1"/>
  <c r="AH220" i="1"/>
  <c r="AI220" i="1" s="1"/>
  <c r="AJ220" i="1" s="1"/>
  <c r="AK220" i="1" s="1"/>
  <c r="AQ252" i="1"/>
  <c r="AU252" i="1"/>
  <c r="Y252" i="1" s="1"/>
  <c r="AR252" i="1"/>
  <c r="AU131" i="1"/>
  <c r="Y131" i="1" s="1"/>
  <c r="AQ131" i="1"/>
  <c r="AR131" i="1"/>
  <c r="AU199" i="1"/>
  <c r="Y199" i="1" s="1"/>
  <c r="AQ199" i="1"/>
  <c r="AR199" i="1"/>
  <c r="AU274" i="1"/>
  <c r="Y274" i="1" s="1"/>
  <c r="AQ274" i="1"/>
  <c r="AR274" i="1"/>
  <c r="AU112" i="1"/>
  <c r="Y112" i="1" s="1"/>
  <c r="AR112" i="1"/>
  <c r="AQ112" i="1"/>
  <c r="AU147" i="1"/>
  <c r="Y147" i="1" s="1"/>
  <c r="AR147" i="1"/>
  <c r="AQ147" i="1"/>
  <c r="AQ171" i="1"/>
  <c r="AR171" i="1"/>
  <c r="AU171" i="1"/>
  <c r="Y171" i="1" s="1"/>
  <c r="AR152" i="1"/>
  <c r="AU152" i="1"/>
  <c r="Y152" i="1" s="1"/>
  <c r="AQ152" i="1"/>
  <c r="AQ100" i="1"/>
  <c r="AR100" i="1"/>
  <c r="AU100" i="1"/>
  <c r="Y100" i="1" s="1"/>
  <c r="AQ79" i="1"/>
  <c r="AU79" i="1"/>
  <c r="Y79" i="1" s="1"/>
  <c r="AR79" i="1"/>
  <c r="AQ149" i="1"/>
  <c r="AU149" i="1"/>
  <c r="Y149" i="1" s="1"/>
  <c r="AR149" i="1"/>
  <c r="AU140" i="1"/>
  <c r="Y140" i="1" s="1"/>
  <c r="AR140" i="1"/>
  <c r="AQ140" i="1"/>
  <c r="AU237" i="1"/>
  <c r="Y237" i="1" s="1"/>
  <c r="AQ237" i="1"/>
  <c r="AR237" i="1"/>
  <c r="AQ285" i="1"/>
  <c r="AU285" i="1"/>
  <c r="Y285" i="1" s="1"/>
  <c r="AR285" i="1"/>
  <c r="AU327" i="1"/>
  <c r="Y327" i="1" s="1"/>
  <c r="AR327" i="1"/>
  <c r="AQ327" i="1"/>
  <c r="AR154" i="1"/>
  <c r="AU154" i="1"/>
  <c r="Y154" i="1" s="1"/>
  <c r="AQ154" i="1"/>
  <c r="AR227" i="1"/>
  <c r="AQ227" i="1"/>
  <c r="AU227" i="1"/>
  <c r="Y227" i="1" s="1"/>
  <c r="AU189" i="1"/>
  <c r="Y189" i="1" s="1"/>
  <c r="AQ189" i="1"/>
  <c r="AR189" i="1"/>
  <c r="AR195" i="1"/>
  <c r="AQ195" i="1"/>
  <c r="AU195" i="1"/>
  <c r="Y195" i="1" s="1"/>
  <c r="AR226" i="1"/>
  <c r="AU226" i="1"/>
  <c r="Y226" i="1" s="1"/>
  <c r="AQ226" i="1"/>
  <c r="AU186" i="1"/>
  <c r="Y186" i="1" s="1"/>
  <c r="AR186" i="1"/>
  <c r="AQ186" i="1"/>
  <c r="AU268" i="1"/>
  <c r="Y268" i="1" s="1"/>
  <c r="AR268" i="1"/>
  <c r="AQ268" i="1"/>
  <c r="AQ129" i="1"/>
  <c r="AU129" i="1"/>
  <c r="Y129" i="1" s="1"/>
  <c r="AR129" i="1"/>
  <c r="AQ217" i="1"/>
  <c r="AR217" i="1"/>
  <c r="AU217" i="1"/>
  <c r="Y217" i="1" s="1"/>
  <c r="AQ28" i="1"/>
  <c r="AU28" i="1"/>
  <c r="Y28" i="1" s="1"/>
  <c r="AR28" i="1"/>
  <c r="AU168" i="1"/>
  <c r="Y168" i="1" s="1"/>
  <c r="AR168" i="1"/>
  <c r="AQ168" i="1"/>
  <c r="AR248" i="1"/>
  <c r="AU248" i="1"/>
  <c r="Y248" i="1" s="1"/>
  <c r="AQ248" i="1"/>
  <c r="AR339" i="1"/>
  <c r="AU339" i="1"/>
  <c r="Y339" i="1" s="1"/>
  <c r="AQ339" i="1"/>
  <c r="AR133" i="1"/>
  <c r="AU133" i="1"/>
  <c r="Y133" i="1" s="1"/>
  <c r="AQ133" i="1"/>
  <c r="AR200" i="1"/>
  <c r="AU200" i="1"/>
  <c r="Y200" i="1" s="1"/>
  <c r="AQ200" i="1"/>
  <c r="AQ298" i="1"/>
  <c r="AU298" i="1"/>
  <c r="Y298" i="1" s="1"/>
  <c r="AR298" i="1"/>
  <c r="AU36" i="1"/>
  <c r="Y36" i="1" s="1"/>
  <c r="AQ36" i="1"/>
  <c r="AR36" i="1"/>
  <c r="AU35" i="1"/>
  <c r="Y35" i="1" s="1"/>
  <c r="AQ35" i="1"/>
  <c r="AR35" i="1"/>
  <c r="AU264" i="1"/>
  <c r="Y264" i="1" s="1"/>
  <c r="AR264" i="1"/>
  <c r="AQ264" i="1"/>
  <c r="AQ29" i="1"/>
  <c r="AR29" i="1"/>
  <c r="AU29" i="1"/>
  <c r="Y29" i="1" s="1"/>
  <c r="AR341" i="1"/>
  <c r="AU341" i="1"/>
  <c r="Y341" i="1" s="1"/>
  <c r="AQ341" i="1"/>
  <c r="AQ224" i="1"/>
  <c r="AU224" i="1"/>
  <c r="Y224" i="1" s="1"/>
  <c r="AR224" i="1"/>
  <c r="AU113" i="1"/>
  <c r="Y113" i="1" s="1"/>
  <c r="AQ113" i="1"/>
  <c r="AR113" i="1"/>
  <c r="AU286" i="1"/>
  <c r="Y286" i="1" s="1"/>
  <c r="AR286" i="1"/>
  <c r="AQ286" i="1"/>
  <c r="AU164" i="1"/>
  <c r="Y164" i="1" s="1"/>
  <c r="AR164" i="1"/>
  <c r="AQ164" i="1"/>
  <c r="AQ273" i="1"/>
  <c r="AR273" i="1"/>
  <c r="AU273" i="1"/>
  <c r="Y273" i="1" s="1"/>
  <c r="AR294" i="1"/>
  <c r="AU294" i="1"/>
  <c r="Y294" i="1" s="1"/>
  <c r="AQ294" i="1"/>
  <c r="AQ305" i="1"/>
  <c r="AU305" i="1"/>
  <c r="Y305" i="1" s="1"/>
  <c r="AR305" i="1"/>
  <c r="AS305" i="1" l="1"/>
  <c r="AA305" i="1"/>
  <c r="AA164" i="1"/>
  <c r="AS164" i="1"/>
  <c r="AS224" i="1"/>
  <c r="AA224" i="1"/>
  <c r="AA168" i="1"/>
  <c r="AS168" i="1"/>
  <c r="AS140" i="1"/>
  <c r="AA140" i="1"/>
  <c r="AL159" i="1"/>
  <c r="AL37" i="1"/>
  <c r="AL88" i="1"/>
  <c r="AL172" i="1"/>
  <c r="AL321" i="1"/>
  <c r="AL114" i="1"/>
  <c r="AA110" i="1"/>
  <c r="AS110" i="1"/>
  <c r="AS135" i="1"/>
  <c r="AA135" i="1"/>
  <c r="AA139" i="1"/>
  <c r="AS139" i="1"/>
  <c r="AS27" i="1"/>
  <c r="AA27" i="1"/>
  <c r="AA183" i="1"/>
  <c r="AS183" i="1"/>
  <c r="AS254" i="1"/>
  <c r="AA254" i="1"/>
  <c r="AA99" i="1"/>
  <c r="AS99" i="1"/>
  <c r="AA241" i="1"/>
  <c r="AS241" i="1"/>
  <c r="AA141" i="1"/>
  <c r="AS141" i="1"/>
  <c r="AS14" i="1"/>
  <c r="AA14" i="1"/>
  <c r="AA242" i="1"/>
  <c r="AS242" i="1"/>
  <c r="AA239" i="1"/>
  <c r="AS239" i="1"/>
  <c r="AA260" i="1"/>
  <c r="AS260" i="1"/>
  <c r="AA93" i="1"/>
  <c r="AS93" i="1"/>
  <c r="AS46" i="1"/>
  <c r="AA46" i="1"/>
  <c r="AA35" i="1"/>
  <c r="AS35" i="1"/>
  <c r="AS36" i="1"/>
  <c r="AA36" i="1"/>
  <c r="AS129" i="1"/>
  <c r="AA129" i="1"/>
  <c r="AA189" i="1"/>
  <c r="AS189" i="1"/>
  <c r="AA285" i="1"/>
  <c r="AS285" i="1"/>
  <c r="AA237" i="1"/>
  <c r="AS237" i="1"/>
  <c r="AA149" i="1"/>
  <c r="AS149" i="1"/>
  <c r="AA199" i="1"/>
  <c r="AS199" i="1"/>
  <c r="AS131" i="1"/>
  <c r="AA131" i="1"/>
  <c r="AS252" i="1"/>
  <c r="AA252" i="1"/>
  <c r="AL220" i="1"/>
  <c r="AL225" i="1"/>
  <c r="AL284" i="1"/>
  <c r="AH354" i="1"/>
  <c r="AI9" i="1"/>
  <c r="AL153" i="1"/>
  <c r="AL117" i="1"/>
  <c r="AL319" i="1"/>
  <c r="AL338" i="1"/>
  <c r="AL328" i="1"/>
  <c r="AL97" i="1"/>
  <c r="AL56" i="1"/>
  <c r="AL297" i="1"/>
  <c r="AL90" i="1"/>
  <c r="AL215" i="1"/>
  <c r="AL236" i="1"/>
  <c r="AL231" i="1"/>
  <c r="AL24" i="1"/>
  <c r="AL287" i="1"/>
  <c r="AL15" i="1"/>
  <c r="AL50" i="1"/>
  <c r="AA244" i="1"/>
  <c r="AS244" i="1"/>
  <c r="AA303" i="1"/>
  <c r="AS303" i="1"/>
  <c r="AA316" i="1"/>
  <c r="AS316" i="1"/>
  <c r="AS228" i="1"/>
  <c r="AA228" i="1"/>
  <c r="AS125" i="1"/>
  <c r="AA125" i="1"/>
  <c r="AS54" i="1"/>
  <c r="AA54" i="1"/>
  <c r="AS182" i="1"/>
  <c r="AA182" i="1"/>
  <c r="AA7" i="1"/>
  <c r="AS7" i="1"/>
  <c r="AS324" i="1"/>
  <c r="AA324" i="1"/>
  <c r="AA204" i="1"/>
  <c r="AS204" i="1"/>
  <c r="AA148" i="1"/>
  <c r="AS148" i="1"/>
  <c r="AA32" i="1"/>
  <c r="AS32" i="1"/>
  <c r="AS306" i="1"/>
  <c r="AA306" i="1"/>
  <c r="AA44" i="1"/>
  <c r="AS44" i="1"/>
  <c r="AA165" i="1"/>
  <c r="AS165" i="1"/>
  <c r="AS122" i="1"/>
  <c r="AA122" i="1"/>
  <c r="AS146" i="1"/>
  <c r="AA146" i="1"/>
  <c r="AS83" i="1"/>
  <c r="AA83" i="1"/>
  <c r="AA299" i="1"/>
  <c r="AS299" i="1"/>
  <c r="AA185" i="1"/>
  <c r="AS185" i="1"/>
  <c r="AA196" i="1"/>
  <c r="AS196" i="1"/>
  <c r="AS170" i="1"/>
  <c r="AA170" i="1"/>
  <c r="AA151" i="1"/>
  <c r="AS151" i="1"/>
  <c r="AA206" i="1"/>
  <c r="AS206" i="1"/>
  <c r="AA107" i="1"/>
  <c r="AS107" i="1"/>
  <c r="AA68" i="1"/>
  <c r="AS68" i="1"/>
  <c r="AA98" i="1"/>
  <c r="AS98" i="1"/>
  <c r="AA12" i="1"/>
  <c r="AS12" i="1"/>
  <c r="AA326" i="1"/>
  <c r="AS326" i="1"/>
  <c r="AS229" i="1"/>
  <c r="AA229" i="1"/>
  <c r="AS322" i="1"/>
  <c r="AA322" i="1"/>
  <c r="AA213" i="1"/>
  <c r="AS213" i="1"/>
  <c r="AA60" i="1"/>
  <c r="AS60" i="1"/>
  <c r="AA291" i="1"/>
  <c r="AS291" i="1"/>
  <c r="AS343" i="1"/>
  <c r="AA343" i="1"/>
  <c r="AS257" i="1"/>
  <c r="AA257" i="1"/>
  <c r="AS340" i="1"/>
  <c r="AA340" i="1"/>
  <c r="AA19" i="1"/>
  <c r="AS19" i="1"/>
  <c r="AS283" i="1"/>
  <c r="AA283" i="1"/>
  <c r="AA94" i="1"/>
  <c r="AS94" i="1"/>
  <c r="AA207" i="1"/>
  <c r="AS207" i="1"/>
  <c r="AS17" i="1"/>
  <c r="AA17" i="1"/>
  <c r="AS81" i="1"/>
  <c r="AA81" i="1"/>
  <c r="AS232" i="1"/>
  <c r="AA232" i="1"/>
  <c r="AA65" i="1"/>
  <c r="AS65" i="1"/>
  <c r="AS108" i="1"/>
  <c r="AA108" i="1"/>
  <c r="AS10" i="1"/>
  <c r="AA10" i="1"/>
  <c r="AS137" i="1"/>
  <c r="AA137" i="1"/>
  <c r="AS350" i="1"/>
  <c r="AA350" i="1"/>
  <c r="AS214" i="1"/>
  <c r="AA214" i="1"/>
  <c r="AS179" i="1"/>
  <c r="AA179" i="1"/>
  <c r="AA219" i="1"/>
  <c r="AS219" i="1"/>
  <c r="AS102" i="1"/>
  <c r="AA102" i="1"/>
  <c r="AS58" i="1"/>
  <c r="AA58" i="1"/>
  <c r="AS16" i="1"/>
  <c r="AA16" i="1"/>
  <c r="AA278" i="1"/>
  <c r="AS278" i="1"/>
  <c r="AS270" i="1"/>
  <c r="AA270" i="1"/>
  <c r="AS64" i="1"/>
  <c r="AA64" i="1"/>
  <c r="AS276" i="1"/>
  <c r="AA276" i="1"/>
  <c r="AS113" i="1"/>
  <c r="AA113" i="1"/>
  <c r="AS29" i="1"/>
  <c r="AA29" i="1"/>
  <c r="AS327" i="1"/>
  <c r="AA327" i="1"/>
  <c r="AL69" i="1"/>
  <c r="AL180" i="1"/>
  <c r="AL352" i="1"/>
  <c r="AL89" i="1"/>
  <c r="AL325" i="1"/>
  <c r="AL311" i="1"/>
  <c r="AA174" i="1"/>
  <c r="AS174" i="1"/>
  <c r="AA210" i="1"/>
  <c r="AS210" i="1"/>
  <c r="AA3" i="1"/>
  <c r="AS3" i="1"/>
  <c r="AA349" i="1"/>
  <c r="AS349" i="1"/>
  <c r="AA296" i="1"/>
  <c r="AS296" i="1"/>
  <c r="AS86" i="1"/>
  <c r="AA86" i="1"/>
  <c r="AA52" i="1"/>
  <c r="AS52" i="1"/>
  <c r="AS279" i="1"/>
  <c r="AA279" i="1"/>
  <c r="AA187" i="1"/>
  <c r="AS187" i="1"/>
  <c r="AA143" i="1"/>
  <c r="AS143" i="1"/>
  <c r="AS92" i="1"/>
  <c r="AA92" i="1"/>
  <c r="AS309" i="1"/>
  <c r="AA309" i="1"/>
  <c r="AS121" i="1"/>
  <c r="AA121" i="1"/>
  <c r="AS162" i="1"/>
  <c r="AA162" i="1"/>
  <c r="AA57" i="1"/>
  <c r="AS57" i="1"/>
  <c r="AS120" i="1"/>
  <c r="AA120" i="1"/>
  <c r="AA61" i="1"/>
  <c r="AS61" i="1"/>
  <c r="AS341" i="1"/>
  <c r="AA341" i="1"/>
  <c r="AS268" i="1"/>
  <c r="AA268" i="1"/>
  <c r="AL262" i="1"/>
  <c r="AL275" i="1"/>
  <c r="AL290" i="1"/>
  <c r="AL265" i="1"/>
  <c r="AL192" i="1"/>
  <c r="AL39" i="1"/>
  <c r="AL334" i="1"/>
  <c r="AL211" i="1"/>
  <c r="AL63" i="1"/>
  <c r="AL173" i="1"/>
  <c r="AL87" i="1"/>
  <c r="AL128" i="1"/>
  <c r="AL42" i="1"/>
  <c r="AL280" i="1"/>
  <c r="AL301" i="1"/>
  <c r="AL197" i="1"/>
  <c r="AL123" i="1"/>
  <c r="AL53" i="1"/>
  <c r="AA55" i="1"/>
  <c r="AS55" i="1"/>
  <c r="AA258" i="1"/>
  <c r="AS258" i="1"/>
  <c r="AA163" i="1"/>
  <c r="AS163" i="1"/>
  <c r="AS66" i="1"/>
  <c r="AA66" i="1"/>
  <c r="AS132" i="1"/>
  <c r="AA132" i="1"/>
  <c r="AA269" i="1"/>
  <c r="AS269" i="1"/>
  <c r="AS250" i="1"/>
  <c r="AA250" i="1"/>
  <c r="AS78" i="1"/>
  <c r="AA78" i="1"/>
  <c r="AN2" i="1"/>
  <c r="AA335" i="1"/>
  <c r="AS335" i="1"/>
  <c r="AS84" i="1"/>
  <c r="AA84" i="1"/>
  <c r="AA351" i="1"/>
  <c r="AS351" i="1"/>
  <c r="AS25" i="1"/>
  <c r="AA25" i="1"/>
  <c r="AA293" i="1"/>
  <c r="AS293" i="1"/>
  <c r="AA67" i="1"/>
  <c r="AS67" i="1"/>
  <c r="AS337" i="1"/>
  <c r="AA337" i="1"/>
  <c r="AA246" i="1"/>
  <c r="AS246" i="1"/>
  <c r="AA124" i="1"/>
  <c r="AS124" i="1"/>
  <c r="AA348" i="1"/>
  <c r="AS348" i="1"/>
  <c r="AS74" i="1"/>
  <c r="AA74" i="1"/>
  <c r="AA62" i="1"/>
  <c r="AS62" i="1"/>
  <c r="AA208" i="1"/>
  <c r="AS208" i="1"/>
  <c r="AA345" i="1"/>
  <c r="AS345" i="1"/>
  <c r="AS70" i="1"/>
  <c r="AA70" i="1"/>
  <c r="AA194" i="1"/>
  <c r="AS194" i="1"/>
  <c r="AA130" i="1"/>
  <c r="AS130" i="1"/>
  <c r="AS267" i="1"/>
  <c r="AA267" i="1"/>
  <c r="AA177" i="1"/>
  <c r="AS177" i="1"/>
  <c r="AA51" i="1"/>
  <c r="AS51" i="1"/>
  <c r="AA111" i="1"/>
  <c r="AS111" i="1"/>
  <c r="AA101" i="1"/>
  <c r="AS101" i="1"/>
  <c r="AS347" i="1"/>
  <c r="AA347" i="1"/>
  <c r="AA30" i="1"/>
  <c r="AS30" i="1"/>
  <c r="AA202" i="1"/>
  <c r="AS202" i="1"/>
  <c r="AS34" i="1"/>
  <c r="AA34" i="1"/>
  <c r="AA8" i="1"/>
  <c r="AS8" i="1"/>
  <c r="AS23" i="1"/>
  <c r="AA23" i="1"/>
  <c r="AA190" i="1"/>
  <c r="AS190" i="1"/>
  <c r="AS145" i="1"/>
  <c r="AA145" i="1"/>
  <c r="AS313" i="1"/>
  <c r="AA313" i="1"/>
  <c r="AS221" i="1"/>
  <c r="AA221" i="1"/>
  <c r="AS332" i="1"/>
  <c r="AA332" i="1"/>
  <c r="AS318" i="1"/>
  <c r="AA318" i="1"/>
  <c r="AS184" i="1"/>
  <c r="AA184" i="1"/>
  <c r="AS233" i="1"/>
  <c r="AA233" i="1"/>
  <c r="AS317" i="1"/>
  <c r="AA317" i="1"/>
  <c r="AA238" i="1"/>
  <c r="AS238" i="1"/>
  <c r="AS329" i="1"/>
  <c r="AA329" i="1"/>
  <c r="AS188" i="1"/>
  <c r="AA188" i="1"/>
  <c r="AS22" i="1"/>
  <c r="AA22" i="1"/>
  <c r="AA40" i="1"/>
  <c r="AS40" i="1"/>
  <c r="AS271" i="1"/>
  <c r="AA271" i="1"/>
  <c r="AA245" i="1"/>
  <c r="AS245" i="1"/>
  <c r="AS103" i="1"/>
  <c r="AA103" i="1"/>
  <c r="AS73" i="1"/>
  <c r="AA73" i="1"/>
  <c r="AS77" i="1"/>
  <c r="AA77" i="1"/>
  <c r="AS312" i="1"/>
  <c r="AA312" i="1"/>
  <c r="AA286" i="1"/>
  <c r="AS286" i="1"/>
  <c r="AA264" i="1"/>
  <c r="AS264" i="1"/>
  <c r="AA298" i="1"/>
  <c r="AS298" i="1"/>
  <c r="AS28" i="1"/>
  <c r="AA28" i="1"/>
  <c r="AS79" i="1"/>
  <c r="AA79" i="1"/>
  <c r="AS112" i="1"/>
  <c r="AA112" i="1"/>
  <c r="AA274" i="1"/>
  <c r="AS274" i="1"/>
  <c r="AL243" i="1"/>
  <c r="AL302" i="1"/>
  <c r="AL75" i="1"/>
  <c r="AL116" i="1"/>
  <c r="AL118" i="1"/>
  <c r="AL253" i="1"/>
  <c r="AL105" i="1"/>
  <c r="AL76" i="1"/>
  <c r="AA310" i="1"/>
  <c r="AS310" i="1"/>
  <c r="AS261" i="1"/>
  <c r="AA261" i="1"/>
  <c r="AA169" i="1"/>
  <c r="AS169" i="1"/>
  <c r="AS20" i="1"/>
  <c r="AA20" i="1"/>
  <c r="AS249" i="1"/>
  <c r="AA249" i="1"/>
  <c r="AA323" i="1"/>
  <c r="AS323" i="1"/>
  <c r="AS320" i="1"/>
  <c r="AA320" i="1"/>
  <c r="AS281" i="1"/>
  <c r="AA281" i="1"/>
  <c r="AA314" i="1"/>
  <c r="AS314" i="1"/>
  <c r="AS138" i="1"/>
  <c r="AA138" i="1"/>
  <c r="AA315" i="1"/>
  <c r="AS315" i="1"/>
  <c r="AS203" i="1"/>
  <c r="AA203" i="1"/>
  <c r="AS333" i="1"/>
  <c r="AA333" i="1"/>
  <c r="AA230" i="1"/>
  <c r="AS230" i="1"/>
  <c r="AA212" i="1"/>
  <c r="AS212" i="1"/>
  <c r="AS160" i="1"/>
  <c r="AA160" i="1"/>
  <c r="AS45" i="1"/>
  <c r="AA45" i="1"/>
  <c r="AS263" i="1"/>
  <c r="AA263" i="1"/>
  <c r="AA49" i="1"/>
  <c r="AS49" i="1"/>
  <c r="AA251" i="1"/>
  <c r="AS251" i="1"/>
  <c r="AS209" i="1"/>
  <c r="AA209" i="1"/>
  <c r="AA80" i="1"/>
  <c r="AS80" i="1"/>
  <c r="AS150" i="1"/>
  <c r="AA150" i="1"/>
  <c r="AA104" i="1"/>
  <c r="AS104" i="1"/>
  <c r="AS47" i="1"/>
  <c r="AA47" i="1"/>
  <c r="AS273" i="1"/>
  <c r="AA273" i="1"/>
  <c r="AA133" i="1"/>
  <c r="AS133" i="1"/>
  <c r="AA217" i="1"/>
  <c r="AS217" i="1"/>
  <c r="AA186" i="1"/>
  <c r="AS186" i="1"/>
  <c r="AA226" i="1"/>
  <c r="AS226" i="1"/>
  <c r="AS100" i="1"/>
  <c r="AA100" i="1"/>
  <c r="AA171" i="1"/>
  <c r="AS171" i="1"/>
  <c r="AS147" i="1"/>
  <c r="AA147" i="1"/>
  <c r="AL109" i="1"/>
  <c r="AA294" i="1"/>
  <c r="AS294" i="1"/>
  <c r="AA200" i="1"/>
  <c r="AS200" i="1"/>
  <c r="AA339" i="1"/>
  <c r="AS339" i="1"/>
  <c r="AA248" i="1"/>
  <c r="AS248" i="1"/>
  <c r="AA195" i="1"/>
  <c r="AS195" i="1"/>
  <c r="AA227" i="1"/>
  <c r="AS227" i="1"/>
  <c r="AS154" i="1"/>
  <c r="AA154" i="1"/>
  <c r="AA152" i="1"/>
  <c r="AS152" i="1"/>
  <c r="AL198" i="1"/>
  <c r="AL304" i="1"/>
  <c r="AL167" i="1"/>
  <c r="AL288" i="1"/>
  <c r="AL156" i="1"/>
  <c r="AL106" i="1"/>
  <c r="AL255" i="1"/>
  <c r="AL331" i="1"/>
  <c r="AL289" i="1"/>
  <c r="AL127" i="1"/>
  <c r="AL295" i="1"/>
  <c r="AL21" i="1"/>
  <c r="AL256" i="1"/>
  <c r="AL277" i="1"/>
  <c r="AL158" i="1"/>
  <c r="AL222" i="1"/>
  <c r="AL82" i="1"/>
  <c r="AL178" i="1"/>
  <c r="AL155" i="1"/>
  <c r="AS272" i="1"/>
  <c r="AA272" i="1"/>
  <c r="AS6" i="1"/>
  <c r="AA6" i="1"/>
  <c r="AA157" i="1"/>
  <c r="AS157" i="1"/>
  <c r="AS142" i="1"/>
  <c r="AA142" i="1"/>
  <c r="AS308" i="1"/>
  <c r="AA308" i="1"/>
  <c r="AA344" i="1"/>
  <c r="AS344" i="1"/>
  <c r="AA282" i="1"/>
  <c r="AS282" i="1"/>
  <c r="AA95" i="1"/>
  <c r="AS95" i="1"/>
  <c r="AS144" i="1"/>
  <c r="AA144" i="1"/>
  <c r="AA13" i="1"/>
  <c r="AS13" i="1"/>
  <c r="AS175" i="1"/>
  <c r="AA175" i="1"/>
  <c r="AA126" i="1"/>
  <c r="AS126" i="1"/>
  <c r="AS119" i="1"/>
  <c r="AA119" i="1"/>
  <c r="AS71" i="1"/>
  <c r="AA71" i="1"/>
  <c r="AS41" i="1"/>
  <c r="AA41" i="1"/>
  <c r="AS330" i="1"/>
  <c r="AA330" i="1"/>
  <c r="AS300" i="1"/>
  <c r="AA300" i="1"/>
  <c r="AA235" i="1"/>
  <c r="AS235" i="1"/>
  <c r="AA307" i="1"/>
  <c r="AS307" i="1"/>
  <c r="AA346" i="1"/>
  <c r="AS346" i="1"/>
  <c r="AA216" i="1"/>
  <c r="AS216" i="1"/>
  <c r="AS161" i="1"/>
  <c r="AA161" i="1"/>
  <c r="AA31" i="1"/>
  <c r="AS31" i="1"/>
  <c r="AS292" i="1"/>
  <c r="AA292" i="1"/>
  <c r="AS201" i="1"/>
  <c r="AA201" i="1"/>
  <c r="AA59" i="1"/>
  <c r="AS59" i="1"/>
  <c r="AA91" i="1"/>
  <c r="AS91" i="1"/>
  <c r="AA85" i="1"/>
  <c r="AS85" i="1"/>
  <c r="AS342" i="1"/>
  <c r="AA342" i="1"/>
  <c r="AS259" i="1"/>
  <c r="AA259" i="1"/>
  <c r="AA136" i="1"/>
  <c r="AS136" i="1"/>
  <c r="AA240" i="1"/>
  <c r="AS240" i="1"/>
  <c r="AS115" i="1"/>
  <c r="AA115" i="1"/>
  <c r="AS266" i="1"/>
  <c r="AA266" i="1"/>
  <c r="AS18" i="1"/>
  <c r="AA18" i="1"/>
  <c r="AA38" i="1"/>
  <c r="AS38" i="1"/>
  <c r="AA166" i="1"/>
  <c r="AS166" i="1"/>
  <c r="AS4" i="1"/>
  <c r="AA4" i="1"/>
  <c r="AA5" i="1"/>
  <c r="AS5" i="1"/>
  <c r="AA33" i="1"/>
  <c r="AS33" i="1"/>
  <c r="AA234" i="1"/>
  <c r="AS234" i="1"/>
  <c r="AA48" i="1"/>
  <c r="AS48" i="1"/>
  <c r="AA336" i="1"/>
  <c r="AS336" i="1"/>
  <c r="AA72" i="1"/>
  <c r="AS72" i="1"/>
  <c r="AS43" i="1"/>
  <c r="AA43" i="1"/>
  <c r="AS193" i="1"/>
  <c r="AA193" i="1"/>
  <c r="AS205" i="1"/>
  <c r="AA205" i="1"/>
  <c r="AA247" i="1"/>
  <c r="AS247" i="1"/>
  <c r="AS218" i="1"/>
  <c r="AA218" i="1"/>
  <c r="AA223" i="1"/>
  <c r="AS223" i="1"/>
  <c r="AA191" i="1"/>
  <c r="AS191" i="1"/>
  <c r="AS96" i="1"/>
  <c r="AA96" i="1"/>
  <c r="AA11" i="1"/>
  <c r="AS11" i="1"/>
  <c r="AS181" i="1"/>
  <c r="AA181" i="1"/>
  <c r="AS26" i="1"/>
  <c r="AA26" i="1"/>
  <c r="AS134" i="1"/>
  <c r="AA134" i="1"/>
  <c r="AA176" i="1"/>
  <c r="AS176" i="1"/>
  <c r="AO2" i="1" l="1"/>
  <c r="AJ9" i="1"/>
  <c r="AI354" i="1"/>
  <c r="AP2" i="1" l="1"/>
  <c r="AK9" i="1"/>
  <c r="AJ354" i="1"/>
  <c r="AL9" i="1" l="1"/>
  <c r="AL355" i="1" s="1"/>
  <c r="AK354" i="1"/>
  <c r="AU2" i="1"/>
  <c r="Y2" i="1" s="1"/>
  <c r="AR2" i="1"/>
  <c r="AQ2" i="1"/>
  <c r="AA2" i="1" l="1"/>
  <c r="AS2" i="1"/>
  <c r="K359" i="1"/>
  <c r="K360" i="1" s="1"/>
  <c r="AL354" i="1"/>
  <c r="AM180" i="1" l="1"/>
  <c r="AN180" i="1" s="1"/>
  <c r="AO180" i="1" s="1"/>
  <c r="AP180" i="1" s="1"/>
  <c r="AM90" i="1"/>
  <c r="AN90" i="1" s="1"/>
  <c r="AO90" i="1" s="1"/>
  <c r="AP90" i="1" s="1"/>
  <c r="AM159" i="1"/>
  <c r="AN159" i="1" s="1"/>
  <c r="AO159" i="1" s="1"/>
  <c r="AP159" i="1" s="1"/>
  <c r="AM167" i="1"/>
  <c r="AN167" i="1" s="1"/>
  <c r="AO167" i="1" s="1"/>
  <c r="AP167" i="1" s="1"/>
  <c r="AM325" i="1"/>
  <c r="AN325" i="1" s="1"/>
  <c r="AO325" i="1" s="1"/>
  <c r="AP325" i="1" s="1"/>
  <c r="AM220" i="1"/>
  <c r="AN220" i="1" s="1"/>
  <c r="AO220" i="1" s="1"/>
  <c r="AP220" i="1" s="1"/>
  <c r="AM288" i="1"/>
  <c r="AN288" i="1" s="1"/>
  <c r="AO288" i="1" s="1"/>
  <c r="AP288" i="1" s="1"/>
  <c r="AM284" i="1"/>
  <c r="AN284" i="1" s="1"/>
  <c r="AO284" i="1" s="1"/>
  <c r="AP284" i="1" s="1"/>
  <c r="AM243" i="1"/>
  <c r="AN243" i="1" s="1"/>
  <c r="AO243" i="1" s="1"/>
  <c r="AP243" i="1" s="1"/>
  <c r="AM76" i="1"/>
  <c r="AN76" i="1" s="1"/>
  <c r="AO76" i="1" s="1"/>
  <c r="AP76" i="1" s="1"/>
  <c r="AM97" i="1"/>
  <c r="AN97" i="1" s="1"/>
  <c r="AO97" i="1" s="1"/>
  <c r="AP97" i="1" s="1"/>
  <c r="AM302" i="1"/>
  <c r="AN302" i="1" s="1"/>
  <c r="AO302" i="1" s="1"/>
  <c r="AP302" i="1" s="1"/>
  <c r="AM37" i="1"/>
  <c r="AN37" i="1" s="1"/>
  <c r="AO37" i="1" s="1"/>
  <c r="AP37" i="1" s="1"/>
  <c r="AM114" i="1"/>
  <c r="AN114" i="1" s="1"/>
  <c r="AO114" i="1" s="1"/>
  <c r="AP114" i="1" s="1"/>
  <c r="AM153" i="1"/>
  <c r="AN153" i="1" s="1"/>
  <c r="AO153" i="1" s="1"/>
  <c r="AP153" i="1" s="1"/>
  <c r="AM225" i="1"/>
  <c r="AN225" i="1" s="1"/>
  <c r="AO225" i="1" s="1"/>
  <c r="AP225" i="1" s="1"/>
  <c r="AM118" i="1"/>
  <c r="AN118" i="1" s="1"/>
  <c r="AO118" i="1" s="1"/>
  <c r="AP118" i="1" s="1"/>
  <c r="AM236" i="1"/>
  <c r="AN236" i="1" s="1"/>
  <c r="AO236" i="1" s="1"/>
  <c r="AP236" i="1" s="1"/>
  <c r="AM127" i="1"/>
  <c r="AN127" i="1" s="1"/>
  <c r="AO127" i="1" s="1"/>
  <c r="AP127" i="1" s="1"/>
  <c r="AM277" i="1"/>
  <c r="AN277" i="1" s="1"/>
  <c r="AO277" i="1" s="1"/>
  <c r="AP277" i="1" s="1"/>
  <c r="AM255" i="1"/>
  <c r="AN255" i="1" s="1"/>
  <c r="AO255" i="1" s="1"/>
  <c r="AP255" i="1" s="1"/>
  <c r="AM24" i="1"/>
  <c r="AN24" i="1" s="1"/>
  <c r="AO24" i="1" s="1"/>
  <c r="AP24" i="1" s="1"/>
  <c r="AM297" i="1"/>
  <c r="AN297" i="1" s="1"/>
  <c r="AO297" i="1" s="1"/>
  <c r="AP297" i="1" s="1"/>
  <c r="AM156" i="1"/>
  <c r="AN156" i="1" s="1"/>
  <c r="AO156" i="1" s="1"/>
  <c r="AP156" i="1" s="1"/>
  <c r="AM304" i="1"/>
  <c r="AN304" i="1" s="1"/>
  <c r="AO304" i="1" s="1"/>
  <c r="AP304" i="1" s="1"/>
  <c r="AM295" i="1"/>
  <c r="AN295" i="1" s="1"/>
  <c r="AO295" i="1" s="1"/>
  <c r="AP295" i="1" s="1"/>
  <c r="AM89" i="1"/>
  <c r="AN89" i="1" s="1"/>
  <c r="AO89" i="1" s="1"/>
  <c r="AP89" i="1" s="1"/>
  <c r="AM15" i="1"/>
  <c r="AN15" i="1" s="1"/>
  <c r="AO15" i="1" s="1"/>
  <c r="AP15" i="1" s="1"/>
  <c r="AM63" i="1"/>
  <c r="AN63" i="1" s="1"/>
  <c r="AO63" i="1" s="1"/>
  <c r="AP63" i="1" s="1"/>
  <c r="AM69" i="1"/>
  <c r="AN69" i="1" s="1"/>
  <c r="AO69" i="1" s="1"/>
  <c r="AP69" i="1" s="1"/>
  <c r="AM117" i="1"/>
  <c r="AN117" i="1" s="1"/>
  <c r="AO117" i="1" s="1"/>
  <c r="AP117" i="1" s="1"/>
  <c r="AM328" i="1"/>
  <c r="AN328" i="1" s="1"/>
  <c r="AO328" i="1" s="1"/>
  <c r="AP328" i="1" s="1"/>
  <c r="AM280" i="1"/>
  <c r="AN280" i="1" s="1"/>
  <c r="AO280" i="1" s="1"/>
  <c r="AP280" i="1" s="1"/>
  <c r="AM319" i="1"/>
  <c r="AN319" i="1" s="1"/>
  <c r="AO319" i="1" s="1"/>
  <c r="AP319" i="1" s="1"/>
  <c r="AM56" i="1"/>
  <c r="AN56" i="1" s="1"/>
  <c r="AO56" i="1" s="1"/>
  <c r="AP56" i="1" s="1"/>
  <c r="AM311" i="1"/>
  <c r="AN311" i="1" s="1"/>
  <c r="AO311" i="1" s="1"/>
  <c r="AP311" i="1" s="1"/>
  <c r="AM155" i="1"/>
  <c r="AN155" i="1" s="1"/>
  <c r="AO155" i="1" s="1"/>
  <c r="AP155" i="1" s="1"/>
  <c r="AM265" i="1"/>
  <c r="AN265" i="1" s="1"/>
  <c r="AO265" i="1" s="1"/>
  <c r="AP265" i="1" s="1"/>
  <c r="AM50" i="1"/>
  <c r="AN50" i="1" s="1"/>
  <c r="AO50" i="1" s="1"/>
  <c r="AP50" i="1" s="1"/>
  <c r="AM128" i="1"/>
  <c r="AN128" i="1" s="1"/>
  <c r="AO128" i="1" s="1"/>
  <c r="AP128" i="1" s="1"/>
  <c r="AM289" i="1"/>
  <c r="AN289" i="1" s="1"/>
  <c r="AO289" i="1" s="1"/>
  <c r="AP289" i="1" s="1"/>
  <c r="AM253" i="1"/>
  <c r="AN253" i="1" s="1"/>
  <c r="AO253" i="1" s="1"/>
  <c r="AP253" i="1" s="1"/>
  <c r="AM82" i="1"/>
  <c r="AN82" i="1" s="1"/>
  <c r="AO82" i="1" s="1"/>
  <c r="AP82" i="1" s="1"/>
  <c r="AM109" i="1"/>
  <c r="AN109" i="1" s="1"/>
  <c r="AO109" i="1" s="1"/>
  <c r="AP109" i="1" s="1"/>
  <c r="AM123" i="1"/>
  <c r="AN123" i="1" s="1"/>
  <c r="AO123" i="1" s="1"/>
  <c r="AP123" i="1" s="1"/>
  <c r="AM106" i="1"/>
  <c r="AN106" i="1" s="1"/>
  <c r="AO106" i="1" s="1"/>
  <c r="AP106" i="1" s="1"/>
  <c r="AM262" i="1"/>
  <c r="AN262" i="1" s="1"/>
  <c r="AO262" i="1" s="1"/>
  <c r="AP262" i="1" s="1"/>
  <c r="AM192" i="1"/>
  <c r="AN192" i="1" s="1"/>
  <c r="AO192" i="1" s="1"/>
  <c r="AP192" i="1" s="1"/>
  <c r="AM275" i="1"/>
  <c r="AN275" i="1" s="1"/>
  <c r="AO275" i="1" s="1"/>
  <c r="AP275" i="1" s="1"/>
  <c r="AM88" i="1"/>
  <c r="AN88" i="1" s="1"/>
  <c r="AO88" i="1" s="1"/>
  <c r="AP88" i="1" s="1"/>
  <c r="AM42" i="1"/>
  <c r="AN42" i="1" s="1"/>
  <c r="AO42" i="1" s="1"/>
  <c r="AP42" i="1" s="1"/>
  <c r="AM301" i="1"/>
  <c r="AN301" i="1" s="1"/>
  <c r="AO301" i="1" s="1"/>
  <c r="AP301" i="1" s="1"/>
  <c r="AM334" i="1"/>
  <c r="AN334" i="1" s="1"/>
  <c r="AO334" i="1" s="1"/>
  <c r="AP334" i="1" s="1"/>
  <c r="AM173" i="1"/>
  <c r="AN173" i="1" s="1"/>
  <c r="AO173" i="1" s="1"/>
  <c r="AP173" i="1" s="1"/>
  <c r="AM105" i="1"/>
  <c r="AN105" i="1" s="1"/>
  <c r="AO105" i="1" s="1"/>
  <c r="AP105" i="1" s="1"/>
  <c r="AM158" i="1"/>
  <c r="AN158" i="1" s="1"/>
  <c r="AO158" i="1" s="1"/>
  <c r="AP158" i="1" s="1"/>
  <c r="AM75" i="1"/>
  <c r="AN75" i="1" s="1"/>
  <c r="AO75" i="1" s="1"/>
  <c r="AP75" i="1" s="1"/>
  <c r="AM172" i="1"/>
  <c r="AN172" i="1" s="1"/>
  <c r="AO172" i="1" s="1"/>
  <c r="AP172" i="1" s="1"/>
  <c r="AM53" i="1"/>
  <c r="AN53" i="1" s="1"/>
  <c r="AO53" i="1" s="1"/>
  <c r="AP53" i="1" s="1"/>
  <c r="AM87" i="1"/>
  <c r="AN87" i="1" s="1"/>
  <c r="AO87" i="1" s="1"/>
  <c r="AP87" i="1" s="1"/>
  <c r="AM21" i="1"/>
  <c r="AN21" i="1" s="1"/>
  <c r="AO21" i="1" s="1"/>
  <c r="AP21" i="1" s="1"/>
  <c r="AM39" i="1"/>
  <c r="AN39" i="1" s="1"/>
  <c r="AO39" i="1" s="1"/>
  <c r="AP39" i="1" s="1"/>
  <c r="AM211" i="1"/>
  <c r="AN211" i="1" s="1"/>
  <c r="AO211" i="1" s="1"/>
  <c r="AP211" i="1" s="1"/>
  <c r="AM197" i="1"/>
  <c r="AN197" i="1" s="1"/>
  <c r="AO197" i="1" s="1"/>
  <c r="AP197" i="1" s="1"/>
  <c r="AM290" i="1"/>
  <c r="AN290" i="1" s="1"/>
  <c r="AO290" i="1" s="1"/>
  <c r="AP290" i="1" s="1"/>
  <c r="AM331" i="1"/>
  <c r="AN331" i="1" s="1"/>
  <c r="AO331" i="1" s="1"/>
  <c r="AP331" i="1" s="1"/>
  <c r="AM222" i="1"/>
  <c r="AN222" i="1" s="1"/>
  <c r="AO222" i="1" s="1"/>
  <c r="AP222" i="1" s="1"/>
  <c r="AM116" i="1"/>
  <c r="AN116" i="1" s="1"/>
  <c r="AO116" i="1" s="1"/>
  <c r="AP116" i="1" s="1"/>
  <c r="AM198" i="1"/>
  <c r="AN198" i="1" s="1"/>
  <c r="AO198" i="1" s="1"/>
  <c r="AP198" i="1" s="1"/>
  <c r="AM178" i="1"/>
  <c r="AN178" i="1" s="1"/>
  <c r="AO178" i="1" s="1"/>
  <c r="AP178" i="1" s="1"/>
  <c r="AM215" i="1"/>
  <c r="AN215" i="1" s="1"/>
  <c r="AO215" i="1" s="1"/>
  <c r="AP215" i="1" s="1"/>
  <c r="AM256" i="1"/>
  <c r="AN256" i="1" s="1"/>
  <c r="AO256" i="1" s="1"/>
  <c r="AP256" i="1" s="1"/>
  <c r="AM352" i="1"/>
  <c r="AN352" i="1" s="1"/>
  <c r="AO352" i="1" s="1"/>
  <c r="AP352" i="1" s="1"/>
  <c r="AM287" i="1"/>
  <c r="AN287" i="1" s="1"/>
  <c r="AO287" i="1" s="1"/>
  <c r="AP287" i="1" s="1"/>
  <c r="AM231" i="1"/>
  <c r="AN231" i="1" s="1"/>
  <c r="AO231" i="1" s="1"/>
  <c r="AP231" i="1" s="1"/>
  <c r="AM321" i="1"/>
  <c r="AN321" i="1" s="1"/>
  <c r="AO321" i="1" s="1"/>
  <c r="AP321" i="1" s="1"/>
  <c r="AM338" i="1"/>
  <c r="AN338" i="1" s="1"/>
  <c r="AO338" i="1" s="1"/>
  <c r="AP338" i="1" s="1"/>
  <c r="AM9" i="1"/>
  <c r="AR178" i="1" l="1"/>
  <c r="AQ178" i="1"/>
  <c r="AU178" i="1"/>
  <c r="Y178" i="1" s="1"/>
  <c r="AR39" i="1"/>
  <c r="AU39" i="1"/>
  <c r="Y39" i="1" s="1"/>
  <c r="AQ39" i="1"/>
  <c r="AQ173" i="1"/>
  <c r="AU173" i="1"/>
  <c r="Y173" i="1" s="1"/>
  <c r="AR173" i="1"/>
  <c r="AR253" i="1"/>
  <c r="AQ253" i="1"/>
  <c r="AU253" i="1"/>
  <c r="Y253" i="1" s="1"/>
  <c r="AR265" i="1"/>
  <c r="AU265" i="1"/>
  <c r="Y265" i="1" s="1"/>
  <c r="AQ265" i="1"/>
  <c r="AU295" i="1"/>
  <c r="Y295" i="1" s="1"/>
  <c r="AQ295" i="1"/>
  <c r="AR295" i="1"/>
  <c r="AR236" i="1"/>
  <c r="AQ236" i="1"/>
  <c r="AU236" i="1"/>
  <c r="Y236" i="1" s="1"/>
  <c r="AQ220" i="1"/>
  <c r="AR220" i="1"/>
  <c r="AU220" i="1"/>
  <c r="Y220" i="1" s="1"/>
  <c r="AQ338" i="1"/>
  <c r="AU338" i="1"/>
  <c r="Y338" i="1" s="1"/>
  <c r="AR338" i="1"/>
  <c r="AR290" i="1"/>
  <c r="AU290" i="1"/>
  <c r="Y290" i="1" s="1"/>
  <c r="AQ290" i="1"/>
  <c r="AQ321" i="1"/>
  <c r="AU321" i="1"/>
  <c r="Y321" i="1" s="1"/>
  <c r="AR321" i="1"/>
  <c r="AQ116" i="1"/>
  <c r="AU116" i="1"/>
  <c r="Y116" i="1" s="1"/>
  <c r="AR116" i="1"/>
  <c r="AQ197" i="1"/>
  <c r="AR197" i="1"/>
  <c r="AU197" i="1"/>
  <c r="Y197" i="1" s="1"/>
  <c r="AQ158" i="1"/>
  <c r="AR158" i="1"/>
  <c r="AU158" i="1"/>
  <c r="Y158" i="1" s="1"/>
  <c r="AU301" i="1"/>
  <c r="Y301" i="1" s="1"/>
  <c r="AQ301" i="1"/>
  <c r="AR301" i="1"/>
  <c r="AU231" i="1"/>
  <c r="Y231" i="1" s="1"/>
  <c r="AR231" i="1"/>
  <c r="AQ231" i="1"/>
  <c r="AR215" i="1"/>
  <c r="AQ215" i="1"/>
  <c r="AU215" i="1"/>
  <c r="Y215" i="1" s="1"/>
  <c r="AR222" i="1"/>
  <c r="AU222" i="1"/>
  <c r="Y222" i="1" s="1"/>
  <c r="AQ222" i="1"/>
  <c r="AR211" i="1"/>
  <c r="AQ211" i="1"/>
  <c r="AU211" i="1"/>
  <c r="Y211" i="1" s="1"/>
  <c r="AU53" i="1"/>
  <c r="Y53" i="1" s="1"/>
  <c r="AQ53" i="1"/>
  <c r="AR53" i="1"/>
  <c r="AU105" i="1"/>
  <c r="Y105" i="1" s="1"/>
  <c r="AR105" i="1"/>
  <c r="AQ105" i="1"/>
  <c r="AR42" i="1"/>
  <c r="AU42" i="1"/>
  <c r="Y42" i="1" s="1"/>
  <c r="AQ42" i="1"/>
  <c r="AQ262" i="1"/>
  <c r="AU262" i="1"/>
  <c r="Y262" i="1" s="1"/>
  <c r="AR262" i="1"/>
  <c r="AQ82" i="1"/>
  <c r="AR82" i="1"/>
  <c r="AU82" i="1"/>
  <c r="Y82" i="1" s="1"/>
  <c r="AU50" i="1"/>
  <c r="Y50" i="1" s="1"/>
  <c r="AQ50" i="1"/>
  <c r="AR50" i="1"/>
  <c r="AQ56" i="1"/>
  <c r="AR56" i="1"/>
  <c r="AU56" i="1"/>
  <c r="Y56" i="1" s="1"/>
  <c r="AU117" i="1"/>
  <c r="Y117" i="1" s="1"/>
  <c r="AR117" i="1"/>
  <c r="AQ117" i="1"/>
  <c r="AR89" i="1"/>
  <c r="AQ89" i="1"/>
  <c r="AU89" i="1"/>
  <c r="Y89" i="1" s="1"/>
  <c r="AR297" i="1"/>
  <c r="AU297" i="1"/>
  <c r="Y297" i="1" s="1"/>
  <c r="AQ297" i="1"/>
  <c r="AQ127" i="1"/>
  <c r="AU127" i="1"/>
  <c r="Y127" i="1" s="1"/>
  <c r="AR127" i="1"/>
  <c r="AQ153" i="1"/>
  <c r="AR153" i="1"/>
  <c r="AU153" i="1"/>
  <c r="Y153" i="1" s="1"/>
  <c r="AQ97" i="1"/>
  <c r="AU97" i="1"/>
  <c r="Y97" i="1" s="1"/>
  <c r="AR97" i="1"/>
  <c r="AQ288" i="1"/>
  <c r="AR288" i="1"/>
  <c r="AU288" i="1"/>
  <c r="Y288" i="1" s="1"/>
  <c r="AR159" i="1"/>
  <c r="Y159" i="1"/>
  <c r="AQ159" i="1"/>
  <c r="AM355" i="1"/>
  <c r="AM354" i="1"/>
  <c r="AN9" i="1"/>
  <c r="AU331" i="1"/>
  <c r="Y331" i="1" s="1"/>
  <c r="AR331" i="1"/>
  <c r="AQ331" i="1"/>
  <c r="AU88" i="1"/>
  <c r="Y88" i="1" s="1"/>
  <c r="AR88" i="1"/>
  <c r="AQ88" i="1"/>
  <c r="AU319" i="1"/>
  <c r="Y319" i="1" s="1"/>
  <c r="AR319" i="1"/>
  <c r="AQ319" i="1"/>
  <c r="AQ24" i="1"/>
  <c r="AR24" i="1"/>
  <c r="AU24" i="1"/>
  <c r="Y24" i="1" s="1"/>
  <c r="AU76" i="1"/>
  <c r="Y76" i="1" s="1"/>
  <c r="AR76" i="1"/>
  <c r="AQ76" i="1"/>
  <c r="AQ352" i="1"/>
  <c r="AR352" i="1"/>
  <c r="AU352" i="1"/>
  <c r="Y352" i="1" s="1"/>
  <c r="AU21" i="1"/>
  <c r="Y21" i="1" s="1"/>
  <c r="AR21" i="1"/>
  <c r="AQ21" i="1"/>
  <c r="AU75" i="1"/>
  <c r="Y75" i="1" s="1"/>
  <c r="AQ75" i="1"/>
  <c r="AR75" i="1"/>
  <c r="AR334" i="1"/>
  <c r="AQ334" i="1"/>
  <c r="AU334" i="1"/>
  <c r="Y334" i="1" s="1"/>
  <c r="AU275" i="1"/>
  <c r="Y275" i="1" s="1"/>
  <c r="AR275" i="1"/>
  <c r="AQ275" i="1"/>
  <c r="AR123" i="1"/>
  <c r="AQ123" i="1"/>
  <c r="AU123" i="1"/>
  <c r="Y123" i="1" s="1"/>
  <c r="AU289" i="1"/>
  <c r="Y289" i="1" s="1"/>
  <c r="AR289" i="1"/>
  <c r="AQ289" i="1"/>
  <c r="AU155" i="1"/>
  <c r="Y155" i="1" s="1"/>
  <c r="AQ155" i="1"/>
  <c r="AR155" i="1"/>
  <c r="AR280" i="1"/>
  <c r="AQ280" i="1"/>
  <c r="AU280" i="1"/>
  <c r="Y280" i="1" s="1"/>
  <c r="AQ63" i="1"/>
  <c r="AR63" i="1"/>
  <c r="AU63" i="1"/>
  <c r="Y63" i="1" s="1"/>
  <c r="AR304" i="1"/>
  <c r="AQ304" i="1"/>
  <c r="AU304" i="1"/>
  <c r="Y304" i="1" s="1"/>
  <c r="AR255" i="1"/>
  <c r="AU255" i="1"/>
  <c r="Y255" i="1" s="1"/>
  <c r="AQ255" i="1"/>
  <c r="AQ118" i="1"/>
  <c r="AU118" i="1"/>
  <c r="Y118" i="1" s="1"/>
  <c r="AR118" i="1"/>
  <c r="AQ37" i="1"/>
  <c r="AR37" i="1"/>
  <c r="AU37" i="1"/>
  <c r="Y37" i="1" s="1"/>
  <c r="AR243" i="1"/>
  <c r="AQ243" i="1"/>
  <c r="AU243" i="1"/>
  <c r="Y243" i="1" s="1"/>
  <c r="AQ325" i="1"/>
  <c r="AU325" i="1"/>
  <c r="Y325" i="1" s="1"/>
  <c r="AR325" i="1"/>
  <c r="AU180" i="1"/>
  <c r="Y180" i="1" s="1"/>
  <c r="AR180" i="1"/>
  <c r="AQ180" i="1"/>
  <c r="AR287" i="1"/>
  <c r="AU287" i="1"/>
  <c r="Y287" i="1" s="1"/>
  <c r="AQ287" i="1"/>
  <c r="AR172" i="1"/>
  <c r="AQ172" i="1"/>
  <c r="AU172" i="1"/>
  <c r="Y172" i="1" s="1"/>
  <c r="AQ106" i="1"/>
  <c r="AU106" i="1"/>
  <c r="Y106" i="1" s="1"/>
  <c r="AR106" i="1"/>
  <c r="AU69" i="1"/>
  <c r="Y69" i="1" s="1"/>
  <c r="AQ69" i="1"/>
  <c r="AR69" i="1"/>
  <c r="AR114" i="1"/>
  <c r="AQ114" i="1"/>
  <c r="AU114" i="1"/>
  <c r="Y114" i="1" s="1"/>
  <c r="AQ90" i="1"/>
  <c r="AR90" i="1"/>
  <c r="AU90" i="1"/>
  <c r="Y90" i="1" s="1"/>
  <c r="AU198" i="1"/>
  <c r="Y198" i="1" s="1"/>
  <c r="AR198" i="1"/>
  <c r="AQ198" i="1"/>
  <c r="AR256" i="1"/>
  <c r="AQ256" i="1"/>
  <c r="AU256" i="1"/>
  <c r="Y256" i="1" s="1"/>
  <c r="AR87" i="1"/>
  <c r="AU87" i="1"/>
  <c r="Y87" i="1" s="1"/>
  <c r="AQ87" i="1"/>
  <c r="AR192" i="1"/>
  <c r="AQ192" i="1"/>
  <c r="AU192" i="1"/>
  <c r="Y192" i="1" s="1"/>
  <c r="AU109" i="1"/>
  <c r="Y109" i="1" s="1"/>
  <c r="AQ109" i="1"/>
  <c r="AR109" i="1"/>
  <c r="AQ128" i="1"/>
  <c r="AU128" i="1"/>
  <c r="Y128" i="1" s="1"/>
  <c r="AR128" i="1"/>
  <c r="AU311" i="1"/>
  <c r="Y311" i="1" s="1"/>
  <c r="AR311" i="1"/>
  <c r="AQ311" i="1"/>
  <c r="AU328" i="1"/>
  <c r="Y328" i="1" s="1"/>
  <c r="AR328" i="1"/>
  <c r="AQ328" i="1"/>
  <c r="AU15" i="1"/>
  <c r="Y15" i="1" s="1"/>
  <c r="AR15" i="1"/>
  <c r="AQ15" i="1"/>
  <c r="AU156" i="1"/>
  <c r="Y156" i="1" s="1"/>
  <c r="AQ156" i="1"/>
  <c r="AR156" i="1"/>
  <c r="AU277" i="1"/>
  <c r="Y277" i="1" s="1"/>
  <c r="AQ277" i="1"/>
  <c r="AR277" i="1"/>
  <c r="AU225" i="1"/>
  <c r="Y225" i="1" s="1"/>
  <c r="AQ225" i="1"/>
  <c r="AR225" i="1"/>
  <c r="AQ302" i="1"/>
  <c r="AR302" i="1"/>
  <c r="AU302" i="1"/>
  <c r="Y302" i="1" s="1"/>
  <c r="AU284" i="1"/>
  <c r="Y284" i="1" s="1"/>
  <c r="AQ284" i="1"/>
  <c r="AR284" i="1"/>
  <c r="AQ167" i="1"/>
  <c r="AU167" i="1"/>
  <c r="Y167" i="1" s="1"/>
  <c r="AR167" i="1"/>
  <c r="AA167" i="1" l="1"/>
  <c r="AS167" i="1"/>
  <c r="AS277" i="1"/>
  <c r="AA277" i="1"/>
  <c r="AS109" i="1"/>
  <c r="AA109" i="1"/>
  <c r="AS106" i="1"/>
  <c r="AA106" i="1"/>
  <c r="AA75" i="1"/>
  <c r="AS75" i="1"/>
  <c r="AA50" i="1"/>
  <c r="AS50" i="1"/>
  <c r="AA284" i="1"/>
  <c r="AS284" i="1"/>
  <c r="AS311" i="1"/>
  <c r="AA311" i="1"/>
  <c r="AS328" i="1"/>
  <c r="AA328" i="1"/>
  <c r="AS304" i="1"/>
  <c r="AA304" i="1"/>
  <c r="AA289" i="1"/>
  <c r="AS289" i="1"/>
  <c r="AA334" i="1"/>
  <c r="AS334" i="1"/>
  <c r="AS21" i="1"/>
  <c r="AA21" i="1"/>
  <c r="AA352" i="1"/>
  <c r="AS352" i="1"/>
  <c r="AS76" i="1"/>
  <c r="AA76" i="1"/>
  <c r="AA88" i="1"/>
  <c r="AS88" i="1"/>
  <c r="AA87" i="1"/>
  <c r="AS87" i="1"/>
  <c r="AS256" i="1"/>
  <c r="AA256" i="1"/>
  <c r="AA114" i="1"/>
  <c r="AS114" i="1"/>
  <c r="AS172" i="1"/>
  <c r="AA172" i="1"/>
  <c r="AA287" i="1"/>
  <c r="AS287" i="1"/>
  <c r="AA243" i="1"/>
  <c r="AS243" i="1"/>
  <c r="AS255" i="1"/>
  <c r="AA255" i="1"/>
  <c r="AA280" i="1"/>
  <c r="AS280" i="1"/>
  <c r="AA123" i="1"/>
  <c r="AS123" i="1"/>
  <c r="AS97" i="1"/>
  <c r="AA97" i="1"/>
  <c r="AA127" i="1"/>
  <c r="AS127" i="1"/>
  <c r="AS262" i="1"/>
  <c r="AA262" i="1"/>
  <c r="AA53" i="1"/>
  <c r="AS53" i="1"/>
  <c r="AS301" i="1"/>
  <c r="AA301" i="1"/>
  <c r="AA116" i="1"/>
  <c r="AS116" i="1"/>
  <c r="AA321" i="1"/>
  <c r="AS321" i="1"/>
  <c r="AS173" i="1"/>
  <c r="AA173" i="1"/>
  <c r="AS225" i="1"/>
  <c r="AA225" i="1"/>
  <c r="AA128" i="1"/>
  <c r="AS128" i="1"/>
  <c r="AS118" i="1"/>
  <c r="AA118" i="1"/>
  <c r="AS105" i="1"/>
  <c r="AA105" i="1"/>
  <c r="AA158" i="1"/>
  <c r="AS158" i="1"/>
  <c r="AA338" i="1"/>
  <c r="AS338" i="1"/>
  <c r="AS295" i="1"/>
  <c r="AA295" i="1"/>
  <c r="AS15" i="1"/>
  <c r="AA15" i="1"/>
  <c r="AS198" i="1"/>
  <c r="AA198" i="1"/>
  <c r="AA90" i="1"/>
  <c r="AS90" i="1"/>
  <c r="AA69" i="1"/>
  <c r="AS69" i="1"/>
  <c r="AA180" i="1"/>
  <c r="AS180" i="1"/>
  <c r="AS325" i="1"/>
  <c r="AA325" i="1"/>
  <c r="AA63" i="1"/>
  <c r="AS63" i="1"/>
  <c r="AA275" i="1"/>
  <c r="AS275" i="1"/>
  <c r="AA24" i="1"/>
  <c r="AS24" i="1"/>
  <c r="AS319" i="1"/>
  <c r="AA319" i="1"/>
  <c r="AA331" i="1"/>
  <c r="AS331" i="1"/>
  <c r="AA288" i="1"/>
  <c r="AS288" i="1"/>
  <c r="AA153" i="1"/>
  <c r="AS153" i="1"/>
  <c r="AA117" i="1"/>
  <c r="AS117" i="1"/>
  <c r="AA82" i="1"/>
  <c r="AS82" i="1"/>
  <c r="AA197" i="1"/>
  <c r="AS197" i="1"/>
  <c r="AA220" i="1"/>
  <c r="AS220" i="1"/>
  <c r="AA236" i="1"/>
  <c r="AS236" i="1"/>
  <c r="AS253" i="1"/>
  <c r="AA253" i="1"/>
  <c r="AS155" i="1"/>
  <c r="AA155" i="1"/>
  <c r="AO9" i="1"/>
  <c r="AN354" i="1"/>
  <c r="AA56" i="1"/>
  <c r="AS56" i="1"/>
  <c r="AA231" i="1"/>
  <c r="AS231" i="1"/>
  <c r="AA156" i="1"/>
  <c r="AS156" i="1"/>
  <c r="AA302" i="1"/>
  <c r="AS302" i="1"/>
  <c r="AS192" i="1"/>
  <c r="AA192" i="1"/>
  <c r="AA37" i="1"/>
  <c r="AS37" i="1"/>
  <c r="AS159" i="1"/>
  <c r="AA159" i="1"/>
  <c r="AS297" i="1"/>
  <c r="AA297" i="1"/>
  <c r="AS89" i="1"/>
  <c r="AA89" i="1"/>
  <c r="AS42" i="1"/>
  <c r="AA42" i="1"/>
  <c r="AS211" i="1"/>
  <c r="AA211" i="1"/>
  <c r="AS222" i="1"/>
  <c r="AA222" i="1"/>
  <c r="AS215" i="1"/>
  <c r="AA215" i="1"/>
  <c r="AS290" i="1"/>
  <c r="AA290" i="1"/>
  <c r="AS265" i="1"/>
  <c r="AA265" i="1"/>
  <c r="AA39" i="1"/>
  <c r="AS39" i="1"/>
  <c r="AS178" i="1"/>
  <c r="AA178" i="1"/>
  <c r="AO354" i="1" l="1"/>
  <c r="AP9" i="1"/>
  <c r="AQ9" i="1" l="1"/>
  <c r="AQ354" i="1" s="1"/>
  <c r="AU9" i="1"/>
  <c r="Y9" i="1" s="1"/>
  <c r="AR9" i="1"/>
  <c r="AP354" i="1"/>
  <c r="AS9" i="1" l="1"/>
  <c r="AA9" i="1"/>
  <c r="AA355" i="1" s="1"/>
  <c r="AR357" i="1"/>
  <c r="AR354" i="1"/>
  <c r="X354" i="1"/>
  <c r="AU354" i="1"/>
  <c r="Y354" i="1" s="1"/>
  <c r="K361" i="1"/>
</calcChain>
</file>

<file path=xl/sharedStrings.xml><?xml version="1.0" encoding="utf-8"?>
<sst xmlns="http://schemas.openxmlformats.org/spreadsheetml/2006/main" count="2745" uniqueCount="1282">
  <si>
    <t>DOR Code</t>
  </si>
  <si>
    <t>Vendor Code</t>
  </si>
  <si>
    <t>Vendor Address</t>
  </si>
  <si>
    <t>Vendor Name</t>
  </si>
  <si>
    <t>Total Surcharge Committed</t>
  </si>
  <si>
    <t>Less: Abatements &amp; Exemptions</t>
  </si>
  <si>
    <t>Net Surcharge Raised</t>
  </si>
  <si>
    <t>Rounded</t>
  </si>
  <si>
    <t>Surcharge Percent Adopted (3% Max)</t>
  </si>
  <si>
    <t>VC6000191689</t>
  </si>
  <si>
    <t>AD001</t>
  </si>
  <si>
    <t xml:space="preserve">ACTON          </t>
  </si>
  <si>
    <t>VC6000191690</t>
  </si>
  <si>
    <t xml:space="preserve">ACUSHNET       </t>
  </si>
  <si>
    <t>VC6000191692</t>
  </si>
  <si>
    <t xml:space="preserve">AGAWAM         </t>
  </si>
  <si>
    <t>VC6000191695</t>
  </si>
  <si>
    <t xml:space="preserve">AMHERST        </t>
  </si>
  <si>
    <t>VC6000191703</t>
  </si>
  <si>
    <t xml:space="preserve">ASHLAND        </t>
  </si>
  <si>
    <t>VC6000191709</t>
  </si>
  <si>
    <t xml:space="preserve">AYER           </t>
  </si>
  <si>
    <t>VC6000191713</t>
  </si>
  <si>
    <t xml:space="preserve">BEDFORD        </t>
  </si>
  <si>
    <t>VC6000191730</t>
  </si>
  <si>
    <t xml:space="preserve">BOXFORD        </t>
  </si>
  <si>
    <t>VC6000191733</t>
  </si>
  <si>
    <t xml:space="preserve">BRAINTREE      </t>
  </si>
  <si>
    <t>VC6000192080</t>
  </si>
  <si>
    <t xml:space="preserve">CAMBRIDGE      </t>
  </si>
  <si>
    <t>VC6000191743</t>
  </si>
  <si>
    <t xml:space="preserve">CARLISLE       </t>
  </si>
  <si>
    <t>VC6000191747</t>
  </si>
  <si>
    <t xml:space="preserve">CHATHAM        </t>
  </si>
  <si>
    <t>VC6000191748</t>
  </si>
  <si>
    <t xml:space="preserve">CHELMSFORD     </t>
  </si>
  <si>
    <t>VC6000191752</t>
  </si>
  <si>
    <t xml:space="preserve">CHILMARK       </t>
  </si>
  <si>
    <t>VC6000191755</t>
  </si>
  <si>
    <t xml:space="preserve">COHASSET       </t>
  </si>
  <si>
    <t>VC6000191765</t>
  </si>
  <si>
    <t xml:space="preserve">DARTMOUTH      </t>
  </si>
  <si>
    <t>VC6000191772</t>
  </si>
  <si>
    <t xml:space="preserve">DRACUT         </t>
  </si>
  <si>
    <t>VC6000191775</t>
  </si>
  <si>
    <t xml:space="preserve">DUXBURY        </t>
  </si>
  <si>
    <t>VC6000191782</t>
  </si>
  <si>
    <t xml:space="preserve">EASTHAMPTON    </t>
  </si>
  <si>
    <t>VC6000191783</t>
  </si>
  <si>
    <t xml:space="preserve">EASTON         </t>
  </si>
  <si>
    <t>VC6000191796</t>
  </si>
  <si>
    <t>AQUINNAH</t>
  </si>
  <si>
    <t>VC6000191797</t>
  </si>
  <si>
    <t xml:space="preserve">GEORGETOWN     </t>
  </si>
  <si>
    <t>VC6000191802</t>
  </si>
  <si>
    <t xml:space="preserve">GRAFTON        </t>
  </si>
  <si>
    <t>VC6000191815</t>
  </si>
  <si>
    <t xml:space="preserve">HAMPDEN        </t>
  </si>
  <si>
    <t>VC6000191821</t>
  </si>
  <si>
    <t xml:space="preserve">HARVARD        </t>
  </si>
  <si>
    <t>VC6000191826</t>
  </si>
  <si>
    <t xml:space="preserve">HINGHAM        </t>
  </si>
  <si>
    <t>VC6000191834</t>
  </si>
  <si>
    <t xml:space="preserve">HOLLISTON      </t>
  </si>
  <si>
    <t>VC6000191836</t>
  </si>
  <si>
    <t xml:space="preserve">HOPKINTON      </t>
  </si>
  <si>
    <t>VC6000191854</t>
  </si>
  <si>
    <t xml:space="preserve">LEVERETT       </t>
  </si>
  <si>
    <t>VC6000191858</t>
  </si>
  <si>
    <t xml:space="preserve">LINCOLN        </t>
  </si>
  <si>
    <t>VC6000191870</t>
  </si>
  <si>
    <t xml:space="preserve">MARSHFIELD     </t>
  </si>
  <si>
    <t>VC6000191877</t>
  </si>
  <si>
    <t xml:space="preserve">MEDWAY         </t>
  </si>
  <si>
    <t>VC6000191878</t>
  </si>
  <si>
    <t xml:space="preserve">MENDON         </t>
  </si>
  <si>
    <t>VC6000191899</t>
  </si>
  <si>
    <t xml:space="preserve">NANTUCKET      </t>
  </si>
  <si>
    <t>VC6000192119</t>
  </si>
  <si>
    <t xml:space="preserve">NEWBURYPORT    </t>
  </si>
  <si>
    <t>VC6000192120</t>
  </si>
  <si>
    <t xml:space="preserve">NEWTON         </t>
  </si>
  <si>
    <t>VC6000191909</t>
  </si>
  <si>
    <t xml:space="preserve">NORFOLK        </t>
  </si>
  <si>
    <t>VC6000191910</t>
  </si>
  <si>
    <t xml:space="preserve">NORTH ANDOVER  </t>
  </si>
  <si>
    <t>VC6000191923</t>
  </si>
  <si>
    <t xml:space="preserve">NORWELL        </t>
  </si>
  <si>
    <t>VC6000192125</t>
  </si>
  <si>
    <t xml:space="preserve">PEABODY        </t>
  </si>
  <si>
    <t>VC6000191945</t>
  </si>
  <si>
    <t xml:space="preserve">PLYMOUTH       </t>
  </si>
  <si>
    <t>VC6000191960</t>
  </si>
  <si>
    <t xml:space="preserve">ROCKPORT       </t>
  </si>
  <si>
    <t>VC6000191962</t>
  </si>
  <si>
    <t xml:space="preserve">ROWLEY         </t>
  </si>
  <si>
    <t>VC6000191971</t>
  </si>
  <si>
    <t xml:space="preserve">SCITUATE       </t>
  </si>
  <si>
    <t>VC6000191985</t>
  </si>
  <si>
    <t xml:space="preserve">SOUTHAMPTON    </t>
  </si>
  <si>
    <t>VC6000191986</t>
  </si>
  <si>
    <t xml:space="preserve">SOUTHBOROUGH   </t>
  </si>
  <si>
    <t>VC6000191988</t>
  </si>
  <si>
    <t xml:space="preserve">SOUTHWICK      </t>
  </si>
  <si>
    <t>VC6000191991</t>
  </si>
  <si>
    <t xml:space="preserve">STOCKBRIDGE    </t>
  </si>
  <si>
    <t>VC6000191994</t>
  </si>
  <si>
    <t xml:space="preserve">STOW           </t>
  </si>
  <si>
    <t>VC6000191995</t>
  </si>
  <si>
    <t xml:space="preserve">STURBRIDGE     </t>
  </si>
  <si>
    <t>VC6000191996</t>
  </si>
  <si>
    <t xml:space="preserve">SUDBURY        </t>
  </si>
  <si>
    <t>VC6000192011</t>
  </si>
  <si>
    <t xml:space="preserve">TYNGSBOROUGH   </t>
  </si>
  <si>
    <t>VC6000192013</t>
  </si>
  <si>
    <t xml:space="preserve">UPTON          </t>
  </si>
  <si>
    <t>VC6000192021</t>
  </si>
  <si>
    <t xml:space="preserve">WAREHAM        </t>
  </si>
  <si>
    <t>VC6000192027</t>
  </si>
  <si>
    <t xml:space="preserve">WAYLAND        </t>
  </si>
  <si>
    <t>VC6000192029</t>
  </si>
  <si>
    <t xml:space="preserve">WELLESLEY      </t>
  </si>
  <si>
    <t>VC6000192044</t>
  </si>
  <si>
    <t xml:space="preserve">WESTFIELD      </t>
  </si>
  <si>
    <t>VC6000192045</t>
  </si>
  <si>
    <t xml:space="preserve">WESTFORD       </t>
  </si>
  <si>
    <t>VC6000192049</t>
  </si>
  <si>
    <t xml:space="preserve">WESTON         </t>
  </si>
  <si>
    <t>VC6000192050</t>
  </si>
  <si>
    <t xml:space="preserve">WESTPORT       </t>
  </si>
  <si>
    <t>VC6000192060</t>
  </si>
  <si>
    <t xml:space="preserve">WILLIAMSTOWN   </t>
  </si>
  <si>
    <t>VC6000191688</t>
  </si>
  <si>
    <t>ABINGTON</t>
  </si>
  <si>
    <t>VC6000191691</t>
  </si>
  <si>
    <t xml:space="preserve">ADAMS          </t>
  </si>
  <si>
    <t>VC6000191687</t>
  </si>
  <si>
    <t xml:space="preserve">ALFORD         </t>
  </si>
  <si>
    <t>VC6000191693</t>
  </si>
  <si>
    <t xml:space="preserve">AMESBURY       </t>
  </si>
  <si>
    <t>VC6000191696</t>
  </si>
  <si>
    <t xml:space="preserve">ANDOVER        </t>
  </si>
  <si>
    <t>VC6000191698</t>
  </si>
  <si>
    <t xml:space="preserve">ARLINGTON      </t>
  </si>
  <si>
    <t>VC6000191699</t>
  </si>
  <si>
    <t xml:space="preserve">ASHBURNHAM     </t>
  </si>
  <si>
    <t>VC6000191700</t>
  </si>
  <si>
    <t xml:space="preserve">ASHBY          </t>
  </si>
  <si>
    <t>VC6000191701</t>
  </si>
  <si>
    <t xml:space="preserve">ASHFIELD       </t>
  </si>
  <si>
    <t>VC6000191704</t>
  </si>
  <si>
    <t xml:space="preserve">ATHOL          </t>
  </si>
  <si>
    <t>VC6000192072</t>
  </si>
  <si>
    <t xml:space="preserve">ATTLEBORO      </t>
  </si>
  <si>
    <t>VC6000191706</t>
  </si>
  <si>
    <t xml:space="preserve">AUBURN         </t>
  </si>
  <si>
    <t>VC6000191708</t>
  </si>
  <si>
    <t xml:space="preserve">AVON           </t>
  </si>
  <si>
    <t>VC6000191710</t>
  </si>
  <si>
    <t xml:space="preserve">BARNSTABLE     </t>
  </si>
  <si>
    <t>VC6000191711</t>
  </si>
  <si>
    <t xml:space="preserve">BARRE          </t>
  </si>
  <si>
    <t>VC6000191712</t>
  </si>
  <si>
    <t xml:space="preserve">BECKET         </t>
  </si>
  <si>
    <t>VC6000191714</t>
  </si>
  <si>
    <t xml:space="preserve">BELCHERTOWN    </t>
  </si>
  <si>
    <t>VC6000191715</t>
  </si>
  <si>
    <t xml:space="preserve">BELLINGHAM     </t>
  </si>
  <si>
    <t>VC6000191717</t>
  </si>
  <si>
    <t xml:space="preserve">BELMONT        </t>
  </si>
  <si>
    <t>VC6000191718</t>
  </si>
  <si>
    <t xml:space="preserve">BERKLEY        </t>
  </si>
  <si>
    <t>VC6000191720</t>
  </si>
  <si>
    <t xml:space="preserve">BERLIN         </t>
  </si>
  <si>
    <t>VC6000191722</t>
  </si>
  <si>
    <t xml:space="preserve">BERNARDSTON    </t>
  </si>
  <si>
    <t>VC6000192074</t>
  </si>
  <si>
    <t xml:space="preserve">BEVERLY        </t>
  </si>
  <si>
    <t>VC6000191723</t>
  </si>
  <si>
    <t xml:space="preserve">BILLERICA      </t>
  </si>
  <si>
    <t>VC6000191724</t>
  </si>
  <si>
    <t>AD002</t>
  </si>
  <si>
    <t xml:space="preserve">BLACKSTONE     </t>
  </si>
  <si>
    <t>VC6000191725</t>
  </si>
  <si>
    <t xml:space="preserve">BLANDFORD      </t>
  </si>
  <si>
    <t>VC6000191726</t>
  </si>
  <si>
    <t xml:space="preserve">BOLTON         </t>
  </si>
  <si>
    <t>VC6000192075</t>
  </si>
  <si>
    <t xml:space="preserve">BOSTON         </t>
  </si>
  <si>
    <t>VC6000191727</t>
  </si>
  <si>
    <t xml:space="preserve">BOURNE         </t>
  </si>
  <si>
    <t>VC6000191728</t>
  </si>
  <si>
    <t xml:space="preserve">BOXBOROUGH     </t>
  </si>
  <si>
    <t>VC6000191731</t>
  </si>
  <si>
    <t xml:space="preserve">BOYLSTON       </t>
  </si>
  <si>
    <t>VC6000191734</t>
  </si>
  <si>
    <t xml:space="preserve">BREWSTER       </t>
  </si>
  <si>
    <t>VC6000191735</t>
  </si>
  <si>
    <t xml:space="preserve">BRIDGEWATER    </t>
  </si>
  <si>
    <t>VC6000191736</t>
  </si>
  <si>
    <t xml:space="preserve">BRIMFIELD      </t>
  </si>
  <si>
    <t>VC6000192077</t>
  </si>
  <si>
    <t xml:space="preserve">BROCKTON       </t>
  </si>
  <si>
    <t>VC6000191737</t>
  </si>
  <si>
    <t xml:space="preserve">BROOKFIELD     </t>
  </si>
  <si>
    <t>VC6000191738</t>
  </si>
  <si>
    <t xml:space="preserve">BROOKLINE      </t>
  </si>
  <si>
    <t>VC6000191739</t>
  </si>
  <si>
    <t xml:space="preserve">BUCKLAND       </t>
  </si>
  <si>
    <t>VC6000191741</t>
  </si>
  <si>
    <t xml:space="preserve">BURLINGTON     </t>
  </si>
  <si>
    <t>VC6000191742</t>
  </si>
  <si>
    <t xml:space="preserve">CANTON         </t>
  </si>
  <si>
    <t>VC6000191744</t>
  </si>
  <si>
    <t xml:space="preserve">CARVER         </t>
  </si>
  <si>
    <t>VC6000191745</t>
  </si>
  <si>
    <t xml:space="preserve">CHARLEMONT     </t>
  </si>
  <si>
    <t>VC6000191746</t>
  </si>
  <si>
    <t xml:space="preserve">CHARLTON       </t>
  </si>
  <si>
    <t>VC6000192083</t>
  </si>
  <si>
    <t xml:space="preserve">CHELSEA        </t>
  </si>
  <si>
    <t>VC6000191749</t>
  </si>
  <si>
    <t xml:space="preserve">CHESHIRE       </t>
  </si>
  <si>
    <t>VC6000191750</t>
  </si>
  <si>
    <t xml:space="preserve">CHESTER        </t>
  </si>
  <si>
    <t>VC6000191751</t>
  </si>
  <si>
    <t xml:space="preserve">CHESTERFIELD   </t>
  </si>
  <si>
    <t>VC6000192086</t>
  </si>
  <si>
    <t xml:space="preserve">CHICOPEE       </t>
  </si>
  <si>
    <t>VC6000191753</t>
  </si>
  <si>
    <t xml:space="preserve">CLARKSBURG     </t>
  </si>
  <si>
    <t>VC6000191754</t>
  </si>
  <si>
    <t xml:space="preserve">CLINTON        </t>
  </si>
  <si>
    <t>VC6000191756</t>
  </si>
  <si>
    <t xml:space="preserve">COLRAIN        </t>
  </si>
  <si>
    <t>VC6000191757</t>
  </si>
  <si>
    <t xml:space="preserve">CONCORD        </t>
  </si>
  <si>
    <t>VC6000191759</t>
  </si>
  <si>
    <t xml:space="preserve">CONWAY         </t>
  </si>
  <si>
    <t>VC6000191760</t>
  </si>
  <si>
    <t xml:space="preserve">CUMMINGTON     </t>
  </si>
  <si>
    <t>VC6000191761</t>
  </si>
  <si>
    <t xml:space="preserve">DALTON         </t>
  </si>
  <si>
    <t>VC6000191762</t>
  </si>
  <si>
    <t xml:space="preserve">DANVERS        </t>
  </si>
  <si>
    <t>VC6000191767</t>
  </si>
  <si>
    <t xml:space="preserve">DEDHAM         </t>
  </si>
  <si>
    <t>VC6000191764</t>
  </si>
  <si>
    <t xml:space="preserve">DEERFIELD      </t>
  </si>
  <si>
    <t>VC6000191768</t>
  </si>
  <si>
    <t xml:space="preserve">DENNIS         </t>
  </si>
  <si>
    <t>VC6000191769</t>
  </si>
  <si>
    <t xml:space="preserve">DIGHTON        </t>
  </si>
  <si>
    <t>VC6000191770</t>
  </si>
  <si>
    <t xml:space="preserve">DOUGLAS        </t>
  </si>
  <si>
    <t>VC6000191771</t>
  </si>
  <si>
    <t xml:space="preserve">DOVER          </t>
  </si>
  <si>
    <t>VC6000191773</t>
  </si>
  <si>
    <t xml:space="preserve">DUDLEY         </t>
  </si>
  <si>
    <t>VC6000191774</t>
  </si>
  <si>
    <t xml:space="preserve">DUNSTABLE      </t>
  </si>
  <si>
    <t>VC6000191776</t>
  </si>
  <si>
    <t>EAST BRIDGEWATER</t>
  </si>
  <si>
    <t>VC6000191777</t>
  </si>
  <si>
    <t>EAST BROOKFIELD</t>
  </si>
  <si>
    <t>VC6000191778</t>
  </si>
  <si>
    <t>EAST LONGMEADOW</t>
  </si>
  <si>
    <t>VC6000191779</t>
  </si>
  <si>
    <t xml:space="preserve">EASTHAM        </t>
  </si>
  <si>
    <t>VC6000191784</t>
  </si>
  <si>
    <t xml:space="preserve">EDGARTOWN      </t>
  </si>
  <si>
    <t>VC6000191785</t>
  </si>
  <si>
    <t xml:space="preserve">EGREMONT       </t>
  </si>
  <si>
    <t>VC6000191786</t>
  </si>
  <si>
    <t xml:space="preserve">ERVING         </t>
  </si>
  <si>
    <t>VC6000191787</t>
  </si>
  <si>
    <t xml:space="preserve">ESSEX          </t>
  </si>
  <si>
    <t>VC6000192088</t>
  </si>
  <si>
    <t xml:space="preserve">EVERETT        </t>
  </si>
  <si>
    <t>VC6000191789</t>
  </si>
  <si>
    <t xml:space="preserve">FAIRHAVEN      </t>
  </si>
  <si>
    <t>VC6000192090</t>
  </si>
  <si>
    <t xml:space="preserve">FALL RIVER     </t>
  </si>
  <si>
    <t>VC6000191790</t>
  </si>
  <si>
    <t xml:space="preserve">FALMOUTH       </t>
  </si>
  <si>
    <t>VC6000192093</t>
  </si>
  <si>
    <t xml:space="preserve">FITCHBURG      </t>
  </si>
  <si>
    <t>VC6000191791</t>
  </si>
  <si>
    <t xml:space="preserve">FLORIDA        </t>
  </si>
  <si>
    <t>VC6000191792</t>
  </si>
  <si>
    <t xml:space="preserve">FOXBOROUGH     </t>
  </si>
  <si>
    <t>VC6000191793</t>
  </si>
  <si>
    <t xml:space="preserve">FRAMINGHAM     </t>
  </si>
  <si>
    <t>VC6000191794</t>
  </si>
  <si>
    <t xml:space="preserve">FRANKLIN       </t>
  </si>
  <si>
    <t>VC6000191795</t>
  </si>
  <si>
    <t xml:space="preserve">FREETOWN       </t>
  </si>
  <si>
    <t>VC6000192095</t>
  </si>
  <si>
    <t xml:space="preserve">GARDNER        </t>
  </si>
  <si>
    <t>VC6000191798</t>
  </si>
  <si>
    <t xml:space="preserve">GILL           </t>
  </si>
  <si>
    <t>VC6000192096</t>
  </si>
  <si>
    <t xml:space="preserve">GLOUCESTER     </t>
  </si>
  <si>
    <t>VC6000191799</t>
  </si>
  <si>
    <t xml:space="preserve">GOSHEN         </t>
  </si>
  <si>
    <t>VC6000191800</t>
  </si>
  <si>
    <t xml:space="preserve">GOSNOLD        </t>
  </si>
  <si>
    <t>VC6000191803</t>
  </si>
  <si>
    <t xml:space="preserve">GRANBY         </t>
  </si>
  <si>
    <t>VC6000191805</t>
  </si>
  <si>
    <t xml:space="preserve">GRANVILLE      </t>
  </si>
  <si>
    <t>VC6000191806</t>
  </si>
  <si>
    <t>GREAT BARRINGTON</t>
  </si>
  <si>
    <t>VC6000191807</t>
  </si>
  <si>
    <t xml:space="preserve">GREENFIELD     </t>
  </si>
  <si>
    <t>VC6000191809</t>
  </si>
  <si>
    <t xml:space="preserve">GROTON         </t>
  </si>
  <si>
    <t>VC6000191810</t>
  </si>
  <si>
    <t xml:space="preserve">GROVELAND      </t>
  </si>
  <si>
    <t>VC6000191811</t>
  </si>
  <si>
    <t xml:space="preserve">HADLEY         </t>
  </si>
  <si>
    <t>VC6000191812</t>
  </si>
  <si>
    <t xml:space="preserve">HALIFAX        </t>
  </si>
  <si>
    <t>VC6000191814</t>
  </si>
  <si>
    <t xml:space="preserve">HAMILTON       </t>
  </si>
  <si>
    <t>VC6000191816</t>
  </si>
  <si>
    <t xml:space="preserve">HANCOCK        </t>
  </si>
  <si>
    <t>VC6000191817</t>
  </si>
  <si>
    <t xml:space="preserve">HANOVER        </t>
  </si>
  <si>
    <t>VC6000191818</t>
  </si>
  <si>
    <t xml:space="preserve">HANSON         </t>
  </si>
  <si>
    <t>VC6000191819</t>
  </si>
  <si>
    <t xml:space="preserve">HARDWICK       </t>
  </si>
  <si>
    <t>VC6000191822</t>
  </si>
  <si>
    <t xml:space="preserve">HARWICH        </t>
  </si>
  <si>
    <t>VC6000191823</t>
  </si>
  <si>
    <t xml:space="preserve">HATFIELD       </t>
  </si>
  <si>
    <t>VC6000192101</t>
  </si>
  <si>
    <t xml:space="preserve">HAVERHILL      </t>
  </si>
  <si>
    <t>VC6000191824</t>
  </si>
  <si>
    <t xml:space="preserve">HAWLEY         </t>
  </si>
  <si>
    <t>VC6000191825</t>
  </si>
  <si>
    <t xml:space="preserve">HEATH          </t>
  </si>
  <si>
    <t>VC6000191828</t>
  </si>
  <si>
    <t xml:space="preserve">HINSDALE       </t>
  </si>
  <si>
    <t>VC6000191830</t>
  </si>
  <si>
    <t xml:space="preserve">HOLBROOK       </t>
  </si>
  <si>
    <t>VC6000191831</t>
  </si>
  <si>
    <t xml:space="preserve">HOLDEN         </t>
  </si>
  <si>
    <t>VC6000191833</t>
  </si>
  <si>
    <t xml:space="preserve">HOLLAND        </t>
  </si>
  <si>
    <t>VC6000192102</t>
  </si>
  <si>
    <t xml:space="preserve">HOLYOKE        </t>
  </si>
  <si>
    <t>VC6000191835</t>
  </si>
  <si>
    <t xml:space="preserve">HOPEDALE       </t>
  </si>
  <si>
    <t>VC6000191837</t>
  </si>
  <si>
    <t xml:space="preserve">HUBBARDSTON    </t>
  </si>
  <si>
    <t>VC6000191839</t>
  </si>
  <si>
    <t xml:space="preserve">HUDSON         </t>
  </si>
  <si>
    <t>VC6000191840</t>
  </si>
  <si>
    <t xml:space="preserve">HULL           </t>
  </si>
  <si>
    <t>VC6000191841</t>
  </si>
  <si>
    <t xml:space="preserve">HUNTINGTON     </t>
  </si>
  <si>
    <t>VC6000191843</t>
  </si>
  <si>
    <t xml:space="preserve">IPSWICH        </t>
  </si>
  <si>
    <t>VC6000191844</t>
  </si>
  <si>
    <t xml:space="preserve">KINGSTON       </t>
  </si>
  <si>
    <t>VC6000191846</t>
  </si>
  <si>
    <t xml:space="preserve">LAKEVILLE      </t>
  </si>
  <si>
    <t>VC6000191847</t>
  </si>
  <si>
    <t xml:space="preserve">LANCASTER      </t>
  </si>
  <si>
    <t>VC6000191848</t>
  </si>
  <si>
    <t xml:space="preserve">LANESBOROUGH   </t>
  </si>
  <si>
    <t>VC6000192104</t>
  </si>
  <si>
    <t xml:space="preserve">LAWRENCE       </t>
  </si>
  <si>
    <t>VC6000191850</t>
  </si>
  <si>
    <t xml:space="preserve">LEE            </t>
  </si>
  <si>
    <t>VC6000191851</t>
  </si>
  <si>
    <t xml:space="preserve">LEICESTER      </t>
  </si>
  <si>
    <t>VC6000191853</t>
  </si>
  <si>
    <t xml:space="preserve">LENOX          </t>
  </si>
  <si>
    <t>VC6000192105</t>
  </si>
  <si>
    <t xml:space="preserve">LEOMINSTER     </t>
  </si>
  <si>
    <t>VC6000191855</t>
  </si>
  <si>
    <t xml:space="preserve">LEXINGTON      </t>
  </si>
  <si>
    <t>VC6000191857</t>
  </si>
  <si>
    <t xml:space="preserve">LEYDEN         </t>
  </si>
  <si>
    <t>VC6000191859</t>
  </si>
  <si>
    <t xml:space="preserve">LITTLETON      </t>
  </si>
  <si>
    <t>VC6000191861</t>
  </si>
  <si>
    <t xml:space="preserve">LONGMEADOW     </t>
  </si>
  <si>
    <t>VC6000192108</t>
  </si>
  <si>
    <t xml:space="preserve">LOWELL         </t>
  </si>
  <si>
    <t>VC6000191862</t>
  </si>
  <si>
    <t xml:space="preserve">LUDLOW         </t>
  </si>
  <si>
    <t>VC6000191863</t>
  </si>
  <si>
    <t xml:space="preserve">LUNENBURG      </t>
  </si>
  <si>
    <t>VC6000192109</t>
  </si>
  <si>
    <t xml:space="preserve">LYNN           </t>
  </si>
  <si>
    <t>VC6000191865</t>
  </si>
  <si>
    <t xml:space="preserve">LYNNFIELD      </t>
  </si>
  <si>
    <t>VC6000192110</t>
  </si>
  <si>
    <t xml:space="preserve">MALDEN         </t>
  </si>
  <si>
    <t>VC6000191866</t>
  </si>
  <si>
    <t xml:space="preserve">MANCHESTER     </t>
  </si>
  <si>
    <t>VC6000191867</t>
  </si>
  <si>
    <t xml:space="preserve">MANSFIELD      </t>
  </si>
  <si>
    <t>VC6000191868</t>
  </si>
  <si>
    <t xml:space="preserve">MARBLEHEAD     </t>
  </si>
  <si>
    <t>VC6000191869</t>
  </si>
  <si>
    <t xml:space="preserve">MARION         </t>
  </si>
  <si>
    <t>VC6000192112</t>
  </si>
  <si>
    <t xml:space="preserve">MARLBOROUGH    </t>
  </si>
  <si>
    <t>VC6000191871</t>
  </si>
  <si>
    <t xml:space="preserve">MASHPEE        </t>
  </si>
  <si>
    <t>VC6000191872</t>
  </si>
  <si>
    <t xml:space="preserve">MATTAPOISETT   </t>
  </si>
  <si>
    <t>VC6000191874</t>
  </si>
  <si>
    <t xml:space="preserve">MAYNARD        </t>
  </si>
  <si>
    <t>VC6000191875</t>
  </si>
  <si>
    <t xml:space="preserve">MEDFIELD       </t>
  </si>
  <si>
    <t>VC6000192114</t>
  </si>
  <si>
    <t xml:space="preserve">MEDFORD        </t>
  </si>
  <si>
    <t>VC6000192115</t>
  </si>
  <si>
    <t xml:space="preserve">MELROSE        </t>
  </si>
  <si>
    <t>VC6000191879</t>
  </si>
  <si>
    <t xml:space="preserve">MERRIMAC       </t>
  </si>
  <si>
    <t>VC6000191881</t>
  </si>
  <si>
    <t xml:space="preserve">METHUEN        </t>
  </si>
  <si>
    <t>VC6000191882</t>
  </si>
  <si>
    <t xml:space="preserve">MIDDLEBOROUGH  </t>
  </si>
  <si>
    <t>VC6000191883</t>
  </si>
  <si>
    <t xml:space="preserve">MIDDLEFIELD    </t>
  </si>
  <si>
    <t>VC6000191884</t>
  </si>
  <si>
    <t xml:space="preserve">MIDDLETON      </t>
  </si>
  <si>
    <t>VC6000191885</t>
  </si>
  <si>
    <t xml:space="preserve">MILFORD        </t>
  </si>
  <si>
    <t>VC6000191886</t>
  </si>
  <si>
    <t xml:space="preserve">MILLBURY       </t>
  </si>
  <si>
    <t>VC6000191887</t>
  </si>
  <si>
    <t xml:space="preserve">MILLIS         </t>
  </si>
  <si>
    <t>VC6000191888</t>
  </si>
  <si>
    <t xml:space="preserve">MILLVILLE      </t>
  </si>
  <si>
    <t>VC6000191889</t>
  </si>
  <si>
    <t xml:space="preserve">MILTON         </t>
  </si>
  <si>
    <t>VC6000191890</t>
  </si>
  <si>
    <t xml:space="preserve">MONROE         </t>
  </si>
  <si>
    <t>VC6000191892</t>
  </si>
  <si>
    <t xml:space="preserve">MONSON         </t>
  </si>
  <si>
    <t>VC6000191893</t>
  </si>
  <si>
    <t xml:space="preserve">MONTAGUE       </t>
  </si>
  <si>
    <t>VC6000191894</t>
  </si>
  <si>
    <t xml:space="preserve">MONTEREY       </t>
  </si>
  <si>
    <t>VC6000191895</t>
  </si>
  <si>
    <t xml:space="preserve">MONTGOMERY     </t>
  </si>
  <si>
    <t>VC6000191897</t>
  </si>
  <si>
    <t>MOUNT WASHINGTON</t>
  </si>
  <si>
    <t>VC6000191898</t>
  </si>
  <si>
    <t xml:space="preserve">NAHANT         </t>
  </si>
  <si>
    <t>VC6000191900</t>
  </si>
  <si>
    <t xml:space="preserve">NATICK         </t>
  </si>
  <si>
    <t>VC6000191901</t>
  </si>
  <si>
    <t xml:space="preserve">NEEDHAM        </t>
  </si>
  <si>
    <t>VC6000191902</t>
  </si>
  <si>
    <t xml:space="preserve">NEW ASHFORD    </t>
  </si>
  <si>
    <t>VC6000192118</t>
  </si>
  <si>
    <t xml:space="preserve">NEW BEDFORD    </t>
  </si>
  <si>
    <t>VC6000191904</t>
  </si>
  <si>
    <t xml:space="preserve">NEW BRAINTREE  </t>
  </si>
  <si>
    <t>VC6000191905</t>
  </si>
  <si>
    <t>NEW MARLBOROUGH</t>
  </si>
  <si>
    <t>VC6000191907</t>
  </si>
  <si>
    <t xml:space="preserve">NEW SALEM      </t>
  </si>
  <si>
    <t>VC6000191908</t>
  </si>
  <si>
    <t xml:space="preserve">NEWBURY        </t>
  </si>
  <si>
    <t>VC6000192121</t>
  </si>
  <si>
    <t xml:space="preserve">NORTH ADAMS    </t>
  </si>
  <si>
    <t>VC6000191912</t>
  </si>
  <si>
    <t>NORTH ATTLEBOROUGH</t>
  </si>
  <si>
    <t>VC6000191913</t>
  </si>
  <si>
    <t>NORTH BROOKFIELD</t>
  </si>
  <si>
    <t>VC6000191915</t>
  </si>
  <si>
    <t xml:space="preserve">NORTH READING  </t>
  </si>
  <si>
    <t>VC6000192123</t>
  </si>
  <si>
    <t xml:space="preserve">NORTHAMPTON    </t>
  </si>
  <si>
    <t>VC6000191917</t>
  </si>
  <si>
    <t xml:space="preserve">NORTHBOROUGH   </t>
  </si>
  <si>
    <t>VC6000191918</t>
  </si>
  <si>
    <t xml:space="preserve">NORTHBRIDGE    </t>
  </si>
  <si>
    <t>VC6000191921</t>
  </si>
  <si>
    <t xml:space="preserve">NORTHFIELD     </t>
  </si>
  <si>
    <t>VC6000191922</t>
  </si>
  <si>
    <t xml:space="preserve">NORTON         </t>
  </si>
  <si>
    <t>VC6000191924</t>
  </si>
  <si>
    <t xml:space="preserve">NORWOOD        </t>
  </si>
  <si>
    <t>VC6000191926</t>
  </si>
  <si>
    <t xml:space="preserve">OAK BLUFFS     </t>
  </si>
  <si>
    <t>VC6000191927</t>
  </si>
  <si>
    <t xml:space="preserve">OAKHAM         </t>
  </si>
  <si>
    <t>VC6000191929</t>
  </si>
  <si>
    <t xml:space="preserve">ORANGE         </t>
  </si>
  <si>
    <t>VC6000191930</t>
  </si>
  <si>
    <t xml:space="preserve">ORLEANS        </t>
  </si>
  <si>
    <t>VC6000191931</t>
  </si>
  <si>
    <t xml:space="preserve">OTIS           </t>
  </si>
  <si>
    <t>VC6000191932</t>
  </si>
  <si>
    <t xml:space="preserve">OXFORD         </t>
  </si>
  <si>
    <t>VC6000191933</t>
  </si>
  <si>
    <t xml:space="preserve">PALMER         </t>
  </si>
  <si>
    <t>VC6000191935</t>
  </si>
  <si>
    <t xml:space="preserve">PAXTON         </t>
  </si>
  <si>
    <t>VC6000191937</t>
  </si>
  <si>
    <t xml:space="preserve">PELHAM         </t>
  </si>
  <si>
    <t>VC6000191938</t>
  </si>
  <si>
    <t xml:space="preserve">PEMBROKE       </t>
  </si>
  <si>
    <t>VC6000191939</t>
  </si>
  <si>
    <t xml:space="preserve">PEPPERELL      </t>
  </si>
  <si>
    <t>VC6000191940</t>
  </si>
  <si>
    <t xml:space="preserve">PERU           </t>
  </si>
  <si>
    <t>VC6000191941</t>
  </si>
  <si>
    <t xml:space="preserve">PETERSHAM      </t>
  </si>
  <si>
    <t>VC6000191942</t>
  </si>
  <si>
    <t xml:space="preserve">PHILLIPSTON    </t>
  </si>
  <si>
    <t>VC6000192129</t>
  </si>
  <si>
    <t xml:space="preserve">PITTSFIELD     </t>
  </si>
  <si>
    <t>VC6000191943</t>
  </si>
  <si>
    <t xml:space="preserve">PLAINFIELD     </t>
  </si>
  <si>
    <t>VC6000191944</t>
  </si>
  <si>
    <t xml:space="preserve">PLAINVILLE     </t>
  </si>
  <si>
    <t>VC6000191947</t>
  </si>
  <si>
    <t xml:space="preserve">PLYMPTON       </t>
  </si>
  <si>
    <t>VC6000191948</t>
  </si>
  <si>
    <t xml:space="preserve">PRINCETON      </t>
  </si>
  <si>
    <t>VC6000191950</t>
  </si>
  <si>
    <t xml:space="preserve">PROVINCETOWN   </t>
  </si>
  <si>
    <t>VC6000192134</t>
  </si>
  <si>
    <t xml:space="preserve">QUINCY         </t>
  </si>
  <si>
    <t>VC6000191951</t>
  </si>
  <si>
    <t xml:space="preserve">RANDOLPH       </t>
  </si>
  <si>
    <t>VC6000191952</t>
  </si>
  <si>
    <t xml:space="preserve">RAYNHAM        </t>
  </si>
  <si>
    <t>VC6000191953</t>
  </si>
  <si>
    <t xml:space="preserve">READING        </t>
  </si>
  <si>
    <t>VC6000191955</t>
  </si>
  <si>
    <t xml:space="preserve">REHOBOTH       </t>
  </si>
  <si>
    <t>VC6000192136</t>
  </si>
  <si>
    <t xml:space="preserve">REVERE         </t>
  </si>
  <si>
    <t>VC6000191957</t>
  </si>
  <si>
    <t xml:space="preserve">RICHMOND       </t>
  </si>
  <si>
    <t>VC6000191958</t>
  </si>
  <si>
    <t xml:space="preserve">ROCHESTER      </t>
  </si>
  <si>
    <t>VC6000191959</t>
  </si>
  <si>
    <t xml:space="preserve">ROCKLAND       </t>
  </si>
  <si>
    <t>VC6000191961</t>
  </si>
  <si>
    <t xml:space="preserve">ROWE           </t>
  </si>
  <si>
    <t>VC6000191963</t>
  </si>
  <si>
    <t xml:space="preserve">ROYALSTON      </t>
  </si>
  <si>
    <t>VC6000191964</t>
  </si>
  <si>
    <t xml:space="preserve">RUSSELL        </t>
  </si>
  <si>
    <t>VC6000191965</t>
  </si>
  <si>
    <t xml:space="preserve">RUTLAND        </t>
  </si>
  <si>
    <t>VC6000192137</t>
  </si>
  <si>
    <t xml:space="preserve">SALEM          </t>
  </si>
  <si>
    <t>VC6000191966</t>
  </si>
  <si>
    <t xml:space="preserve">SALISBURY      </t>
  </si>
  <si>
    <t>VC6000191967</t>
  </si>
  <si>
    <t xml:space="preserve">SANDISFIELD    </t>
  </si>
  <si>
    <t>VC6000191968</t>
  </si>
  <si>
    <t xml:space="preserve">SANDWICH       </t>
  </si>
  <si>
    <t>VC6000191969</t>
  </si>
  <si>
    <t xml:space="preserve">SAUGUS         </t>
  </si>
  <si>
    <t>VC6000191970</t>
  </si>
  <si>
    <t xml:space="preserve">SAVOY          </t>
  </si>
  <si>
    <t>VC6000191972</t>
  </si>
  <si>
    <t xml:space="preserve">SEEKONK        </t>
  </si>
  <si>
    <t>VC6000191973</t>
  </si>
  <si>
    <t xml:space="preserve">SHARON         </t>
  </si>
  <si>
    <t>VC6000191974</t>
  </si>
  <si>
    <t xml:space="preserve">SHEFFIELD      </t>
  </si>
  <si>
    <t>VC6000191975</t>
  </si>
  <si>
    <t xml:space="preserve">SHELBURNE      </t>
  </si>
  <si>
    <t>VC6000191976</t>
  </si>
  <si>
    <t xml:space="preserve">SHERBORN       </t>
  </si>
  <si>
    <t>VC6000191977</t>
  </si>
  <si>
    <t xml:space="preserve">SHIRLEY        </t>
  </si>
  <si>
    <t>VC6000191980</t>
  </si>
  <si>
    <t xml:space="preserve">SHREWSBURY     </t>
  </si>
  <si>
    <t>VC6000191981</t>
  </si>
  <si>
    <t xml:space="preserve">SHUTESBURY     </t>
  </si>
  <si>
    <t>VC6000191982</t>
  </si>
  <si>
    <t xml:space="preserve">SOMERSET       </t>
  </si>
  <si>
    <t>VC6000192138</t>
  </si>
  <si>
    <t xml:space="preserve">SOMERVILLE     </t>
  </si>
  <si>
    <t>VC6000191983</t>
  </si>
  <si>
    <t xml:space="preserve">SOUTH HADLEY   </t>
  </si>
  <si>
    <t>VC6000191987</t>
  </si>
  <si>
    <t xml:space="preserve">SOUTHBRIDGE    </t>
  </si>
  <si>
    <t>VC6000191989</t>
  </si>
  <si>
    <t xml:space="preserve">SPENCER        </t>
  </si>
  <si>
    <t>VC6000192140</t>
  </si>
  <si>
    <t xml:space="preserve">SPRINGFIELD    </t>
  </si>
  <si>
    <t>VC6000191990</t>
  </si>
  <si>
    <t xml:space="preserve">STERLING       </t>
  </si>
  <si>
    <t>VC6000191992</t>
  </si>
  <si>
    <t xml:space="preserve">STONEHAM       </t>
  </si>
  <si>
    <t>VC6000191993</t>
  </si>
  <si>
    <t xml:space="preserve">STOUGHTON      </t>
  </si>
  <si>
    <t>VC6000191997</t>
  </si>
  <si>
    <t xml:space="preserve">SUNDERLAND     </t>
  </si>
  <si>
    <t>VC6000191998</t>
  </si>
  <si>
    <t xml:space="preserve">SUTTON         </t>
  </si>
  <si>
    <t>VC6000191999</t>
  </si>
  <si>
    <t xml:space="preserve">SWAMPSCOTT     </t>
  </si>
  <si>
    <t>VC6000192002</t>
  </si>
  <si>
    <t xml:space="preserve">SWANSEA        </t>
  </si>
  <si>
    <t>VC6000192003</t>
  </si>
  <si>
    <t xml:space="preserve">TAUNTON        </t>
  </si>
  <si>
    <t>VC6000192004</t>
  </si>
  <si>
    <t xml:space="preserve">TEMPLETON      </t>
  </si>
  <si>
    <t>VC6000192005</t>
  </si>
  <si>
    <t xml:space="preserve">TEWKSBURY      </t>
  </si>
  <si>
    <t>VC6000192006</t>
  </si>
  <si>
    <t xml:space="preserve">TISBURY        </t>
  </si>
  <si>
    <t>VC6000192007</t>
  </si>
  <si>
    <t xml:space="preserve">TOLLAND        </t>
  </si>
  <si>
    <t>VC6000192008</t>
  </si>
  <si>
    <t xml:space="preserve">TOPSFIELD      </t>
  </si>
  <si>
    <t>VC6000192009</t>
  </si>
  <si>
    <t xml:space="preserve">TOWNSEND       </t>
  </si>
  <si>
    <t>VC6000192010</t>
  </si>
  <si>
    <t xml:space="preserve">TRURO          </t>
  </si>
  <si>
    <t>VC6000192012</t>
  </si>
  <si>
    <t xml:space="preserve">TYRINGHAM      </t>
  </si>
  <si>
    <t>VC6000192015</t>
  </si>
  <si>
    <t xml:space="preserve">UXBRIDGE       </t>
  </si>
  <si>
    <t>VC6000192016</t>
  </si>
  <si>
    <t xml:space="preserve">WAKEFIELD      </t>
  </si>
  <si>
    <t>VC6000192017</t>
  </si>
  <si>
    <t xml:space="preserve">WALES          </t>
  </si>
  <si>
    <t>VC6000192018</t>
  </si>
  <si>
    <t xml:space="preserve">WALPOLE        </t>
  </si>
  <si>
    <t>VC6000192141</t>
  </si>
  <si>
    <t xml:space="preserve">WALTHAM        </t>
  </si>
  <si>
    <t>VC6000192019</t>
  </si>
  <si>
    <t xml:space="preserve">WARE           </t>
  </si>
  <si>
    <t>VC6000192022</t>
  </si>
  <si>
    <t xml:space="preserve">WARREN         </t>
  </si>
  <si>
    <t>VC6000192023</t>
  </si>
  <si>
    <t xml:space="preserve">WARWICK        </t>
  </si>
  <si>
    <t>VC6000192025</t>
  </si>
  <si>
    <t xml:space="preserve">WASHINGTON     </t>
  </si>
  <si>
    <t>VC6000192026</t>
  </si>
  <si>
    <t xml:space="preserve">WATERTOWN      </t>
  </si>
  <si>
    <t>VC6000192028</t>
  </si>
  <si>
    <t xml:space="preserve">WEBSTER        </t>
  </si>
  <si>
    <t>VC6000192030</t>
  </si>
  <si>
    <t xml:space="preserve">WELLFLEET      </t>
  </si>
  <si>
    <t>VC6000192032</t>
  </si>
  <si>
    <t xml:space="preserve">WENDELL        </t>
  </si>
  <si>
    <t>VC6000192033</t>
  </si>
  <si>
    <t xml:space="preserve">WENHAM         </t>
  </si>
  <si>
    <t>VC6000192034</t>
  </si>
  <si>
    <t xml:space="preserve">WEST BOYLSTON  </t>
  </si>
  <si>
    <t>VC6000192035</t>
  </si>
  <si>
    <t>WEST BRIDGEWATER</t>
  </si>
  <si>
    <t>VC6000192036</t>
  </si>
  <si>
    <t>WEST BROOKFIELD</t>
  </si>
  <si>
    <t>VC6000192037</t>
  </si>
  <si>
    <t xml:space="preserve">WEST NEWBURY   </t>
  </si>
  <si>
    <t>VC6000192038</t>
  </si>
  <si>
    <t>WEST SPRINGFIELD</t>
  </si>
  <si>
    <t>VC6000192039</t>
  </si>
  <si>
    <t>WEST STOCKBRIDGE</t>
  </si>
  <si>
    <t>VC6000192040</t>
  </si>
  <si>
    <t xml:space="preserve">WEST TISBURY   </t>
  </si>
  <si>
    <t>VC6000192041</t>
  </si>
  <si>
    <t xml:space="preserve">WESTBOROUGH    </t>
  </si>
  <si>
    <t>VC6000192046</t>
  </si>
  <si>
    <t xml:space="preserve">WESTHAMPTON    </t>
  </si>
  <si>
    <t>VC6000192048</t>
  </si>
  <si>
    <t xml:space="preserve">WESTMINSTER    </t>
  </si>
  <si>
    <t>VC6000192051</t>
  </si>
  <si>
    <t xml:space="preserve">WESTWOOD       </t>
  </si>
  <si>
    <t>VC6000192053</t>
  </si>
  <si>
    <t xml:space="preserve">WEYMOUTH       </t>
  </si>
  <si>
    <t>VC6000192055</t>
  </si>
  <si>
    <t xml:space="preserve">WHATELY        </t>
  </si>
  <si>
    <t>VC6000192057</t>
  </si>
  <si>
    <t xml:space="preserve">WHITMAN        </t>
  </si>
  <si>
    <t>VC6000192058</t>
  </si>
  <si>
    <t xml:space="preserve">WILBRAHAM      </t>
  </si>
  <si>
    <t>VC6000192059</t>
  </si>
  <si>
    <t xml:space="preserve">WILLIAMSBURG   </t>
  </si>
  <si>
    <t>VC6000192061</t>
  </si>
  <si>
    <t xml:space="preserve">WILMINGTON     </t>
  </si>
  <si>
    <t>VC6000192062</t>
  </si>
  <si>
    <t xml:space="preserve">WINCHENDON     </t>
  </si>
  <si>
    <t>VC6000192063</t>
  </si>
  <si>
    <t xml:space="preserve">WINCHESTER     </t>
  </si>
  <si>
    <t>VC6000192066</t>
  </si>
  <si>
    <t xml:space="preserve">WINDSOR        </t>
  </si>
  <si>
    <t>VC6000192065</t>
  </si>
  <si>
    <t xml:space="preserve">WINTHROP       </t>
  </si>
  <si>
    <t>VC6000192142</t>
  </si>
  <si>
    <t xml:space="preserve">WOBURN         </t>
  </si>
  <si>
    <t>VC6000192146</t>
  </si>
  <si>
    <t xml:space="preserve">WORCESTER      </t>
  </si>
  <si>
    <t>VC6000192067</t>
  </si>
  <si>
    <t xml:space="preserve">WORTHINGTON    </t>
  </si>
  <si>
    <t>VC6000192068</t>
  </si>
  <si>
    <t xml:space="preserve">WRENTHAM       </t>
  </si>
  <si>
    <t>VC6000192069</t>
  </si>
  <si>
    <t xml:space="preserve">YARMOUTH       </t>
  </si>
  <si>
    <t>FY05 Match</t>
  </si>
  <si>
    <t>FY04 Match</t>
  </si>
  <si>
    <t>Number Adopted</t>
  </si>
  <si>
    <t>FY06 Match</t>
  </si>
  <si>
    <t>FY07 Match</t>
  </si>
  <si>
    <t>Round 1 Distribution</t>
  </si>
  <si>
    <t>Total Net</t>
  </si>
  <si>
    <t>Account Bal.</t>
  </si>
  <si>
    <t>CPA Rank, Decile &amp; Percent of Base Figure Calculation</t>
  </si>
  <si>
    <t>Municipality</t>
  </si>
  <si>
    <t>EQV Per Capita</t>
  </si>
  <si>
    <t>EQV Per Capita Rank</t>
  </si>
  <si>
    <t>Pop Rank</t>
  </si>
  <si>
    <t>CPA Raw Score</t>
  </si>
  <si>
    <t>CPA Rank</t>
  </si>
  <si>
    <t>Decile</t>
  </si>
  <si>
    <t>Percent of Base Figure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</si>
  <si>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</si>
  <si>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</si>
  <si>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</si>
  <si>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</si>
  <si>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</si>
  <si>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</si>
  <si>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</si>
  <si>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</si>
  <si>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</si>
  <si>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</si>
  <si>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</si>
  <si>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</si>
  <si>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</si>
  <si>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</si>
  <si>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</si>
  <si>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</si>
  <si>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</si>
  <si>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</si>
  <si>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</si>
  <si>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</si>
  <si>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</si>
  <si>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</si>
  <si>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</si>
  <si>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</si>
  <si>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</si>
  <si>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</si>
  <si>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</si>
  <si>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</si>
  <si>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</si>
  <si>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</si>
  <si>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</si>
  <si>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</si>
  <si>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</si>
  <si>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</si>
  <si>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</si>
  <si>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</si>
  <si>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</si>
  <si>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</si>
  <si>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</si>
  <si>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</si>
  <si>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</si>
  <si>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</si>
  <si>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</si>
  <si>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</si>
  <si>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</si>
  <si>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</si>
  <si>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</si>
  <si>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</si>
  <si>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</si>
  <si>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</si>
  <si>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</si>
  <si>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</si>
  <si>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</si>
  <si>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</si>
  <si>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</si>
  <si>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</si>
  <si>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</si>
  <si>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</si>
  <si>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</si>
  <si>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</si>
  <si>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</si>
  <si>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</si>
  <si>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</si>
  <si>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</si>
  <si>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</si>
  <si>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</si>
  <si>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</si>
  <si>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</si>
  <si>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</si>
  <si>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</si>
  <si>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</si>
  <si>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</si>
  <si>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</si>
  <si>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</si>
  <si>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</si>
  <si>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</si>
  <si>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</si>
  <si>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</si>
  <si>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</si>
  <si>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</si>
  <si>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</si>
  <si>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</si>
  <si>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</si>
  <si>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</si>
  <si>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</si>
  <si>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</si>
  <si>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</si>
  <si>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</si>
  <si>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</si>
  <si>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</si>
  <si>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</si>
  <si>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</si>
  <si>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</si>
  <si>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</si>
  <si>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</si>
  <si>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</si>
  <si>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</si>
  <si>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</si>
  <si>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</si>
  <si>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</si>
  <si>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</si>
  <si>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</si>
  <si>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</si>
  <si>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</si>
  <si>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</si>
  <si>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</si>
  <si>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</si>
  <si>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</si>
  <si>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</si>
  <si>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</si>
  <si>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</si>
  <si>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</si>
  <si>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</si>
  <si>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</si>
  <si>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</si>
  <si>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</si>
  <si>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</si>
  <si>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</si>
  <si>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</si>
  <si>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</si>
  <si>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</si>
  <si>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</si>
  <si>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</si>
  <si>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</si>
  <si>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</si>
  <si>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</si>
  <si>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</si>
  <si>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</si>
  <si>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</si>
  <si>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</si>
  <si>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</si>
  <si>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</si>
  <si>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</si>
  <si>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</si>
  <si>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</si>
  <si>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</si>
  <si>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</si>
  <si>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</si>
  <si>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</si>
  <si>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</si>
  <si>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</si>
  <si>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</si>
  <si>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</si>
  <si>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</si>
  <si>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</si>
  <si>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</si>
  <si>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</si>
  <si>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</si>
  <si>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</si>
  <si>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</si>
  <si>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</si>
  <si>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</si>
  <si>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</si>
  <si>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</si>
  <si>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</si>
  <si>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</si>
  <si>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</si>
  <si>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</si>
  <si>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</si>
  <si>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</si>
  <si>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</si>
  <si>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</si>
  <si>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</si>
  <si>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</si>
  <si>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</si>
  <si>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</si>
  <si>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</si>
  <si>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</si>
  <si>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</si>
  <si>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</si>
  <si>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</si>
  <si>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</si>
  <si>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</si>
  <si>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</si>
  <si>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</si>
  <si>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</si>
  <si>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</si>
  <si>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</si>
  <si>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</si>
  <si>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</si>
  <si>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</si>
  <si>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</si>
  <si>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</si>
  <si>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</si>
  <si>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</si>
  <si>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</si>
  <si>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</si>
  <si>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</si>
  <si>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</si>
  <si>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</si>
  <si>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</si>
  <si>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</si>
  <si>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</si>
  <si>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</si>
  <si>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</si>
  <si>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</si>
  <si>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</si>
  <si>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</si>
  <si>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</si>
  <si>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</si>
  <si>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</si>
  <si>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</si>
  <si>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</si>
  <si>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</si>
  <si>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</si>
  <si>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</si>
  <si>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</si>
  <si>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</si>
  <si>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</si>
  <si>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</si>
  <si>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</si>
  <si>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</si>
  <si>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</si>
  <si>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</si>
  <si>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</si>
  <si>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</si>
  <si>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</si>
  <si>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</si>
  <si>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</si>
  <si>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</si>
  <si>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</si>
  <si>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</si>
  <si>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</si>
  <si>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</si>
  <si>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</si>
  <si>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</si>
  <si>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</si>
  <si>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</si>
  <si>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</si>
  <si>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</si>
  <si>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</si>
  <si>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</si>
  <si>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</si>
  <si>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</si>
  <si>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</si>
  <si>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</si>
  <si>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</si>
  <si>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</si>
  <si>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</si>
  <si>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</si>
  <si>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</si>
  <si>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</si>
  <si>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</si>
  <si>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</si>
  <si>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</si>
  <si>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</si>
  <si>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</si>
  <si>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</si>
  <si>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</si>
  <si>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</si>
  <si>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</si>
  <si>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</si>
  <si>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</si>
  <si>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</si>
  <si>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</si>
  <si>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</si>
  <si>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</si>
  <si>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</si>
  <si>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</si>
  <si>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</si>
  <si>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</si>
  <si>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</si>
  <si>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</si>
  <si>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</si>
  <si>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</si>
  <si>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</si>
  <si>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</si>
  <si>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</si>
  <si>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</si>
  <si>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</si>
  <si>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</si>
  <si>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</si>
  <si>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</si>
  <si>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</si>
  <si>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</si>
  <si>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</si>
  <si>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</si>
  <si>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</si>
  <si>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</si>
  <si>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</si>
  <si>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</si>
  <si>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</si>
  <si>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</si>
  <si>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</si>
  <si>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</si>
  <si>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</si>
  <si>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</si>
  <si>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</si>
  <si>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</si>
  <si>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</si>
  <si>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</si>
  <si>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</si>
  <si>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</si>
  <si>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</si>
  <si>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</si>
  <si>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</si>
  <si>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</si>
  <si>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</si>
  <si>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</si>
  <si>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</si>
  <si>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</si>
  <si>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</si>
  <si>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</si>
  <si>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</si>
  <si>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</si>
  <si>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</si>
  <si>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</si>
  <si>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</si>
  <si>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</si>
  <si>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</si>
  <si>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</si>
  <si>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NEWBURY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</si>
  <si>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</si>
  <si>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</si>
  <si>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</si>
  <si>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</si>
  <si>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</si>
  <si>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</si>
  <si>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</si>
  <si>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</si>
  <si>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</si>
  <si>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</si>
  <si>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</si>
  <si>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</si>
  <si>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</si>
  <si>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</si>
  <si>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</si>
  <si>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</si>
  <si>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</si>
  <si>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</si>
  <si>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</si>
  <si>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</si>
  <si>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</si>
  <si>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</si>
  <si>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</si>
  <si>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</si>
  <si>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</si>
  <si>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Remining Bal</t>
  </si>
  <si>
    <t>Base Figure (2)</t>
  </si>
  <si>
    <t>Remaining FB</t>
  </si>
  <si>
    <t>Base Figure (3)</t>
  </si>
  <si>
    <t>Round 2 Equity Distribution</t>
  </si>
  <si>
    <t>Round 1+ 2 Distribution</t>
  </si>
  <si>
    <t>Final CPA Reimbursement</t>
  </si>
  <si>
    <t>Reimbursement % of Net Surcharge</t>
  </si>
  <si>
    <t>Less PFY Abatements Exemptions</t>
  </si>
  <si>
    <t>FY08 Match</t>
  </si>
  <si>
    <t>% Reimbursed</t>
  </si>
  <si>
    <t>Round 3 Surplus Distribution</t>
  </si>
  <si>
    <t>Round 1 &amp; 2 Prior to Adjustment</t>
  </si>
  <si>
    <t>Round 1+2+3 Prior to Adjustment</t>
  </si>
  <si>
    <t>FY09 Match</t>
  </si>
  <si>
    <t>MMARS</t>
  </si>
  <si>
    <t>Round 1</t>
  </si>
  <si>
    <t>Round 2</t>
  </si>
  <si>
    <t>Round 3</t>
  </si>
  <si>
    <t>Equity Round After Check</t>
  </si>
  <si>
    <t>Surplus Dist After Check</t>
  </si>
  <si>
    <t>FY10 Match</t>
  </si>
  <si>
    <t>FY11 Match</t>
  </si>
  <si>
    <t>First Rnd % Match</t>
  </si>
  <si>
    <t>Final % Match</t>
  </si>
  <si>
    <t>Check None Exceed 100% Match</t>
  </si>
  <si>
    <t>Unrounded First Rnd Distribution</t>
  </si>
  <si>
    <t>FY12 Match</t>
  </si>
  <si>
    <t>GAY HEAD</t>
  </si>
  <si>
    <t>Rounded Out</t>
  </si>
  <si>
    <t>Difference</t>
  </si>
  <si>
    <t>100% State Match</t>
  </si>
  <si>
    <t>FY13 Match</t>
  </si>
  <si>
    <t>FY14 Match</t>
  </si>
  <si>
    <t>Blended CPA Appropriation</t>
  </si>
  <si>
    <t>Sort by Raw Score &amp; EQV Rank</t>
  </si>
  <si>
    <t>FY15 Match</t>
  </si>
  <si>
    <t>Final 2014 EQV</t>
  </si>
  <si>
    <t>Estimated 2013 Population</t>
  </si>
  <si>
    <t>PY Adjustment</t>
  </si>
  <si>
    <t>Final State Match</t>
  </si>
  <si>
    <t>Year Adopted</t>
  </si>
  <si>
    <t>Doc #</t>
  </si>
  <si>
    <t>Doc Line</t>
  </si>
  <si>
    <t>Vendor ID</t>
  </si>
  <si>
    <t>Ref Doc #</t>
  </si>
  <si>
    <t>Ref Doc Line</t>
  </si>
  <si>
    <t>Invoice #</t>
  </si>
  <si>
    <t>Line Amount</t>
  </si>
  <si>
    <t>Payment Flag</t>
  </si>
  <si>
    <t>Schedule Payment Date</t>
  </si>
  <si>
    <t>Service From</t>
  </si>
  <si>
    <t>Service To</t>
  </si>
  <si>
    <t>1</t>
  </si>
  <si>
    <t/>
  </si>
  <si>
    <t>FY16 Match</t>
  </si>
  <si>
    <t>17localaidpayment009</t>
  </si>
  <si>
    <t>FY17 CPA State Match</t>
  </si>
  <si>
    <t>INTFLOCAID17PV008339</t>
  </si>
  <si>
    <t>INTFLOCAID17PV008340</t>
  </si>
  <si>
    <t>INTFLOCAID17PV008341</t>
  </si>
  <si>
    <t>INTFLOCAID17PV008342</t>
  </si>
  <si>
    <t>INTFLOCAID17PV008343</t>
  </si>
  <si>
    <t>INTFLOCAID17PV008344</t>
  </si>
  <si>
    <t>INTFLOCAID17PV008345</t>
  </si>
  <si>
    <t>INTFLOCAID17PV008346</t>
  </si>
  <si>
    <t>INTFLOCAID17PV008347</t>
  </si>
  <si>
    <t>INTFLOCAID17PV008348</t>
  </si>
  <si>
    <t>INTFLOCAID17PV008349</t>
  </si>
  <si>
    <t>INTFLOCAID17PV008350</t>
  </si>
  <si>
    <t>INTFLOCAID17PV008351</t>
  </si>
  <si>
    <t>INTFLOCAID17PV008352</t>
  </si>
  <si>
    <t>INTFLOCAID17PV008353</t>
  </si>
  <si>
    <t>INTFLOCAID17PV008354</t>
  </si>
  <si>
    <t>INTFLOCAID17PV008355</t>
  </si>
  <si>
    <t>INTFLOCAID17PV008356</t>
  </si>
  <si>
    <t>INTFLOCAID17PV008357</t>
  </si>
  <si>
    <t>INTFLOCAID17PV008358</t>
  </si>
  <si>
    <t>INTFLOCAID17PV008359</t>
  </si>
  <si>
    <t>INTFLOCAID17PV008360</t>
  </si>
  <si>
    <t>INTFLOCAID17PV008361</t>
  </si>
  <si>
    <t>INTFLOCAID17PV008362</t>
  </si>
  <si>
    <t>INTFLOCAID17PV008363</t>
  </si>
  <si>
    <t>INTFLOCAID17PV008364</t>
  </si>
  <si>
    <t>INTFLOCAID17PV008365</t>
  </si>
  <si>
    <t>INTFLOCAID17PV008366</t>
  </si>
  <si>
    <t>INTFLOCAID17PV008367</t>
  </si>
  <si>
    <t>INTFLOCAID17PV008368</t>
  </si>
  <si>
    <t>INTFLOCAID17PV008369</t>
  </si>
  <si>
    <t>INTFLOCAID17PV008370</t>
  </si>
  <si>
    <t>INTFLOCAID17PV008371</t>
  </si>
  <si>
    <t>INTFLOCAID17PV008372</t>
  </si>
  <si>
    <t>INTFLOCAID17PV008373</t>
  </si>
  <si>
    <t>INTFLOCAID17PV008374</t>
  </si>
  <si>
    <t>INTFLOCAID17PV008375</t>
  </si>
  <si>
    <t>INTFLOCAID17PV008376</t>
  </si>
  <si>
    <t>INTFLOCAID17PV008377</t>
  </si>
  <si>
    <t>INTFLOCAID17PV008378</t>
  </si>
  <si>
    <t>INTFLOCAID17PV008379</t>
  </si>
  <si>
    <t>INTFLOCAID17PV008380</t>
  </si>
  <si>
    <t>INTFLOCAID17PV008381</t>
  </si>
  <si>
    <t>INTFLOCAID17PV008382</t>
  </si>
  <si>
    <t>INTFLOCAID17PV008383</t>
  </si>
  <si>
    <t>INTFLOCAID17PV008384</t>
  </si>
  <si>
    <t>INTFLOCAID17PV008385</t>
  </si>
  <si>
    <t>INTFLOCAID17PV008386</t>
  </si>
  <si>
    <t>INTFLOCAID17PV008387</t>
  </si>
  <si>
    <t>INTFLOCAID17PV008388</t>
  </si>
  <si>
    <t>INTFLOCAID17PV008389</t>
  </si>
  <si>
    <t>INTFLOCAID17PV008390</t>
  </si>
  <si>
    <t>INTFLOCAID17PV008391</t>
  </si>
  <si>
    <t>INTFLOCAID17PV008392</t>
  </si>
  <si>
    <t>INTFLOCAID17PV008393</t>
  </si>
  <si>
    <t>INTFLOCAID17PV008394</t>
  </si>
  <si>
    <t>INTFLOCAID17PV008395</t>
  </si>
  <si>
    <t>INTFLOCAID17PV008396</t>
  </si>
  <si>
    <t>INTFLOCAID17PV008397</t>
  </si>
  <si>
    <t>INTFLOCAID17PV008398</t>
  </si>
  <si>
    <t>INTFLOCAID17PV008399</t>
  </si>
  <si>
    <t>INTFLOCAID17PV008400</t>
  </si>
  <si>
    <t>INTFLOCAID17PV008401</t>
  </si>
  <si>
    <t>INTFLOCAID17PV008402</t>
  </si>
  <si>
    <t>INTFLOCAID17PV008403</t>
  </si>
  <si>
    <t>INTFLOCAID17PV008404</t>
  </si>
  <si>
    <t>INTFLOCAID17PV008405</t>
  </si>
  <si>
    <t>INTFLOCAID17PV008406</t>
  </si>
  <si>
    <t>INTFLOCAID17PV008407</t>
  </si>
  <si>
    <t>INTFLOCAID17PV008408</t>
  </si>
  <si>
    <t>INTFLOCAID17PV008409</t>
  </si>
  <si>
    <t>INTFLOCAID17PV008410</t>
  </si>
  <si>
    <t>INTFLOCAID17PV008411</t>
  </si>
  <si>
    <t>INTFLOCAID17PV008412</t>
  </si>
  <si>
    <t>INTFLOCAID17PV008413</t>
  </si>
  <si>
    <t>INTFLOCAID17PV008414</t>
  </si>
  <si>
    <t>INTFLOCAID17PV008415</t>
  </si>
  <si>
    <t>INTFLOCAID17PV008416</t>
  </si>
  <si>
    <t>INTFLOCAID17PV008417</t>
  </si>
  <si>
    <t>INTFLOCAID17PV008418</t>
  </si>
  <si>
    <t>INTFLOCAID17PV008419</t>
  </si>
  <si>
    <t>INTFLOCAID17PV008420</t>
  </si>
  <si>
    <t>INTFLOCAID17PV008421</t>
  </si>
  <si>
    <t>INTFLOCAID17PV008422</t>
  </si>
  <si>
    <t>INTFLOCAID17PV008423</t>
  </si>
  <si>
    <t>INTFLOCAID17PV008424</t>
  </si>
  <si>
    <t>INTFLOCAID17PV008425</t>
  </si>
  <si>
    <t>INTFLOCAID17PV008426</t>
  </si>
  <si>
    <t>INTFLOCAID17PV008427</t>
  </si>
  <si>
    <t>INTFLOCAID17PV008428</t>
  </si>
  <si>
    <t>INTFLOCAID17PV008429</t>
  </si>
  <si>
    <t>INTFLOCAID17PV008430</t>
  </si>
  <si>
    <t>INTFLOCAID17PV008431</t>
  </si>
  <si>
    <t>INTFLOCAID17PV008432</t>
  </si>
  <si>
    <t>INTFLOCAID17PV008433</t>
  </si>
  <si>
    <t>INTFLOCAID17PV008434</t>
  </si>
  <si>
    <t>INTFLOCAID17PV008435</t>
  </si>
  <si>
    <t>INTFLOCAID17PV008436</t>
  </si>
  <si>
    <t>INTFLOCAID17PV008437</t>
  </si>
  <si>
    <t>INTFLOCAID17PV008438</t>
  </si>
  <si>
    <t>INTFLOCAID17PV008439</t>
  </si>
  <si>
    <t>INTFLOCAID17PV008440</t>
  </si>
  <si>
    <t>INTFLOCAID17PV008441</t>
  </si>
  <si>
    <t>INTFLOCAID17PV008442</t>
  </si>
  <si>
    <t>INTFLOCAID17PV008443</t>
  </si>
  <si>
    <t>INTFLOCAID17PV008444</t>
  </si>
  <si>
    <t>INTFLOCAID17PV008445</t>
  </si>
  <si>
    <t>INTFLOCAID17PV008446</t>
  </si>
  <si>
    <t>INTFLOCAID17PV008447</t>
  </si>
  <si>
    <t>INTFLOCAID17PV008448</t>
  </si>
  <si>
    <t>INTFLOCAID17PV008449</t>
  </si>
  <si>
    <t>INTFLOCAID17PV008450</t>
  </si>
  <si>
    <t>INTFLOCAID17PV008451</t>
  </si>
  <si>
    <t>INTFLOCAID17PV008452</t>
  </si>
  <si>
    <t>INTFLOCAID17PV008453</t>
  </si>
  <si>
    <t>INTFLOCAID17PV008454</t>
  </si>
  <si>
    <t>INTFLOCAID17PV008455</t>
  </si>
  <si>
    <t>INTFLOCAID17PV008456</t>
  </si>
  <si>
    <t>INTFLOCAID17PV008457</t>
  </si>
  <si>
    <t>INTFLOCAID17PV008458</t>
  </si>
  <si>
    <t>INTFLOCAID17PV008459</t>
  </si>
  <si>
    <t>INTFLOCAID17PV008460</t>
  </si>
  <si>
    <t>INTFLOCAID17PV008461</t>
  </si>
  <si>
    <t>INTFLOCAID17PV008462</t>
  </si>
  <si>
    <t>INTFLOCAID17PV008463</t>
  </si>
  <si>
    <t>INTFLOCAID17PV008464</t>
  </si>
  <si>
    <t>INTFLOCAID17PV008465</t>
  </si>
  <si>
    <t>INTFLOCAID17PV008466</t>
  </si>
  <si>
    <t>INTFLOCAID17PV008467</t>
  </si>
  <si>
    <t>INTFLOCAID17PV008468</t>
  </si>
  <si>
    <t>INTFLOCAID17PV008469</t>
  </si>
  <si>
    <t>INTFLOCAID17PV008470</t>
  </si>
  <si>
    <t>INTFLOCAID17PV008471</t>
  </si>
  <si>
    <t>INTFLOCAID17PV008472</t>
  </si>
  <si>
    <t>INTFLOCAID17PV008473</t>
  </si>
  <si>
    <t>INTFLOCAID17PV008474</t>
  </si>
  <si>
    <t>INTFLOCAID17PV008475</t>
  </si>
  <si>
    <t>INTFLOCAID17PV008476</t>
  </si>
  <si>
    <t>INTFLOCAID17PV008477</t>
  </si>
  <si>
    <t>INTFLOCAID17PV008478</t>
  </si>
  <si>
    <t>INTFLOCAID17PV008479</t>
  </si>
  <si>
    <t>INTFLOCAID17PV008480</t>
  </si>
  <si>
    <t>INTFLOCAID17PV008481</t>
  </si>
  <si>
    <t>INTFLOCAID17PV008482</t>
  </si>
  <si>
    <t>INTFLOCAID17PV008483</t>
  </si>
  <si>
    <t>INTFLOCAID17PV008484</t>
  </si>
  <si>
    <t>INTFLOCAID17PV008485</t>
  </si>
  <si>
    <t>INTFLOCAID17PV008486</t>
  </si>
  <si>
    <t>INTFLOCAID17PV008487</t>
  </si>
  <si>
    <t>INTFLOCAID17PV008488</t>
  </si>
  <si>
    <t>INTFLOCAID17PV008489</t>
  </si>
  <si>
    <t>INTFLOCAID17PV008490</t>
  </si>
  <si>
    <t>INTFLOCAID17PV008491</t>
  </si>
  <si>
    <t>INTFLOCAID17PV008492</t>
  </si>
  <si>
    <t>INTFLOCAID17PV008493</t>
  </si>
  <si>
    <t>INTFLOCAID17PV008494</t>
  </si>
  <si>
    <t>INTFLOCAID17PV008495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</si>
</sst>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#,##0.00000"/>
    <numFmt numFmtId="166" formatCode="0.0"/>
    <numFmt numFmtId="167" formatCode="_(* #,##0_);_(* \(#,##0\);_(* &quot;-&quot;??_);_(@_)"/>
    <numFmt numFmtId="168" formatCode="&quot;$&quot;#,##0.00;\(&quot;$&quot;#,##0.00\)"/>
  </numFmts>
  <fonts count="8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64" fontId="3" fillId="0" borderId="0" xfId="0" applyNumberFormat="1" applyFont="1" applyAlignment="1" applyProtection="1">
      <alignment horizontal="left"/>
    </xf>
    <xf numFmtId="4" fontId="3" fillId="0" borderId="0" xfId="0" applyNumberFormat="1" applyFont="1" applyAlignment="1" applyProtection="1"/>
    <xf numFmtId="3" fontId="3" fillId="0" borderId="0" xfId="0" applyNumberFormat="1" applyFont="1" applyAlignment="1" applyProtection="1"/>
    <xf numFmtId="10" fontId="0" fillId="0" borderId="0" xfId="0" applyNumberFormat="1"/>
    <xf numFmtId="0" fontId="2" fillId="0" borderId="2" xfId="0" applyFont="1" applyFill="1" applyBorder="1" applyAlignment="1">
      <alignment horizontal="left" wrapText="1"/>
    </xf>
    <xf numFmtId="3" fontId="0" fillId="0" borderId="0" xfId="0" applyNumberFormat="1"/>
    <xf numFmtId="164" fontId="3" fillId="0" borderId="0" xfId="0" applyNumberFormat="1" applyFont="1" applyFill="1" applyBorder="1" applyAlignment="1" applyProtection="1">
      <alignment horizontal="left"/>
    </xf>
    <xf numFmtId="4" fontId="0" fillId="0" borderId="0" xfId="0" applyNumberFormat="1"/>
    <xf numFmtId="9" fontId="0" fillId="0" borderId="0" xfId="0" applyNumberForma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9" fontId="1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3" fontId="1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Protection="1"/>
    <xf numFmtId="164" fontId="2" fillId="0" borderId="0" xfId="0" applyNumberFormat="1" applyFont="1" applyBorder="1" applyAlignment="1" applyProtection="1">
      <alignment horizontal="left"/>
    </xf>
    <xf numFmtId="167" fontId="3" fillId="0" borderId="0" xfId="0" applyNumberFormat="1" applyFont="1" applyFill="1" applyBorder="1"/>
    <xf numFmtId="3" fontId="0" fillId="0" borderId="0" xfId="0" applyNumberFormat="1" applyBorder="1"/>
    <xf numFmtId="0" fontId="0" fillId="0" borderId="0" xfId="0" quotePrefix="1" applyBorder="1" applyAlignment="1">
      <alignment horizontal="right"/>
    </xf>
    <xf numFmtId="166" fontId="0" fillId="0" borderId="0" xfId="0" applyNumberFormat="1" applyBorder="1"/>
    <xf numFmtId="38" fontId="0" fillId="0" borderId="0" xfId="0" applyNumberFormat="1"/>
    <xf numFmtId="3" fontId="3" fillId="0" borderId="0" xfId="0" applyNumberFormat="1" applyFont="1" applyBorder="1" applyAlignment="1" applyProtection="1">
      <protection locked="0"/>
    </xf>
    <xf numFmtId="0" fontId="1" fillId="0" borderId="0" xfId="0" applyFont="1" applyFill="1" applyAlignment="1">
      <alignment horizontal="center" wrapText="1"/>
    </xf>
    <xf numFmtId="3" fontId="0" fillId="0" borderId="0" xfId="0" quotePrefix="1" applyNumberFormat="1" applyBorder="1" applyAlignment="1">
      <alignment horizontal="right"/>
    </xf>
    <xf numFmtId="166" fontId="1" fillId="0" borderId="0" xfId="0" applyNumberFormat="1" applyFont="1" applyAlignment="1">
      <alignment horizontal="center" wrapText="1"/>
    </xf>
    <xf numFmtId="166" fontId="0" fillId="0" borderId="0" xfId="0" applyNumberFormat="1"/>
    <xf numFmtId="10" fontId="0" fillId="2" borderId="0" xfId="0" applyNumberFormat="1" applyFill="1"/>
    <xf numFmtId="4" fontId="3" fillId="3" borderId="0" xfId="0" applyNumberFormat="1" applyFont="1" applyFill="1" applyAlignment="1" applyProtection="1"/>
    <xf numFmtId="0" fontId="7" fillId="4" borderId="3" xfId="1" applyFont="1" applyFill="1" applyBorder="1" applyAlignment="1">
      <alignment horizontal="center"/>
    </xf>
    <xf numFmtId="0" fontId="5" fillId="0" borderId="2" xfId="1" applyFont="1" applyFill="1" applyBorder="1" applyAlignment="1">
      <alignment wrapText="1"/>
    </xf>
    <xf numFmtId="168" fontId="5" fillId="0" borderId="2" xfId="1" applyNumberFormat="1" applyFont="1" applyFill="1" applyBorder="1" applyAlignment="1">
      <alignment horizontal="right" wrapText="1"/>
    </xf>
    <xf numFmtId="14" fontId="5" fillId="0" borderId="2" xfId="1" applyNumberFormat="1" applyFont="1" applyFill="1" applyBorder="1" applyAlignment="1">
      <alignment horizontal="right" wrapText="1"/>
    </xf>
    <xf numFmtId="0" fontId="5" fillId="0" borderId="0" xfId="1" applyFont="1" applyFill="1" applyBorder="1" applyAlignment="1">
      <alignment wrapText="1"/>
    </xf>
    <xf numFmtId="3" fontId="3" fillId="0" borderId="0" xfId="0" applyNumberFormat="1" applyFont="1"/>
    <xf numFmtId="168" fontId="5" fillId="0" borderId="0" xfId="1" applyNumberFormat="1" applyFont="1" applyFill="1" applyBorder="1" applyAlignment="1">
      <alignment horizontal="right" wrapText="1"/>
    </xf>
    <xf numFmtId="0" fontId="3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3"/>
  <sheetViews>
    <sheetView tabSelected="1" workbookViewId="0">
      <pane xSplit="4" ySplit="1" topLeftCell="E2" activePane="bottomRight" state="frozen"/>
      <selection pane="topRight" activeCell="F1" sqref="F1"/>
      <selection pane="bottomLeft" activeCell="A5" sqref="A5"/>
      <selection pane="bottomRight" activeCell="E2" sqref="E2"/>
    </sheetView>
  </sheetViews>
  <sheetFormatPr defaultRowHeight="12.75" x14ac:dyDescent="0.2"/>
  <cols>
    <col min="1" max="1" width="5.7109375" customWidth="1"/>
    <col min="2" max="2" width="13.7109375" bestFit="1" customWidth="1"/>
    <col min="3" max="3" width="7.85546875" bestFit="1" customWidth="1"/>
    <col min="4" max="4" width="23.28515625" bestFit="1" customWidth="1"/>
    <col min="5" max="5" width="10.7109375" customWidth="1"/>
    <col min="6" max="10" width="13.85546875" customWidth="1"/>
    <col min="11" max="11" width="12.7109375" customWidth="1"/>
    <col min="12" max="12" width="10.42578125" customWidth="1"/>
    <col min="13" max="13" width="10.85546875" customWidth="1"/>
    <col min="14" max="25" width="10.140625" customWidth="1"/>
    <col min="26" max="27" width="12.5703125" style="34" customWidth="1"/>
    <col min="28" max="28" width="15.7109375" hidden="1" customWidth="1"/>
    <col min="29" max="29" width="14.85546875" hidden="1" customWidth="1"/>
    <col min="30" max="30" width="8.140625" hidden="1" customWidth="1"/>
    <col min="31" max="31" width="14.85546875" customWidth="1"/>
    <col min="32" max="32" width="15.7109375" hidden="1" customWidth="1"/>
    <col min="33" max="33" width="12.5703125" customWidth="1"/>
    <col min="34" max="34" width="13" customWidth="1"/>
    <col min="35" max="35" width="11.7109375" customWidth="1"/>
    <col min="36" max="36" width="10.140625" customWidth="1"/>
    <col min="37" max="37" width="11.28515625" customWidth="1"/>
    <col min="38" max="38" width="12.5703125" style="34" customWidth="1"/>
    <col min="39" max="39" width="12.140625" customWidth="1"/>
    <col min="40" max="40" width="11.5703125" customWidth="1"/>
    <col min="41" max="41" width="10.140625" customWidth="1"/>
    <col min="42" max="42" width="15.42578125" customWidth="1"/>
    <col min="43" max="43" width="9.85546875" customWidth="1"/>
    <col min="44" max="44" width="12.5703125" style="34" customWidth="1"/>
    <col min="45" max="45" width="9.140625" customWidth="1"/>
    <col min="46" max="46" width="15.42578125" customWidth="1"/>
    <col min="47" max="47" width="10.140625" bestFit="1" customWidth="1"/>
  </cols>
  <sheetData>
    <row r="1" spans="1:47" ht="6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1108</v>
      </c>
      <c r="F1" s="1" t="s">
        <v>4</v>
      </c>
      <c r="G1" s="1" t="s">
        <v>5</v>
      </c>
      <c r="H1" s="1" t="s">
        <v>1075</v>
      </c>
      <c r="I1" s="1" t="s">
        <v>1101</v>
      </c>
      <c r="J1" s="1" t="s">
        <v>6</v>
      </c>
      <c r="K1" s="1" t="s">
        <v>7</v>
      </c>
      <c r="L1" s="1" t="s">
        <v>8</v>
      </c>
      <c r="M1" s="1" t="s">
        <v>714</v>
      </c>
      <c r="N1" s="1" t="s">
        <v>713</v>
      </c>
      <c r="O1" s="1" t="s">
        <v>716</v>
      </c>
      <c r="P1" s="1" t="s">
        <v>717</v>
      </c>
      <c r="Q1" s="1" t="s">
        <v>1076</v>
      </c>
      <c r="R1" s="1" t="s">
        <v>1081</v>
      </c>
      <c r="S1" s="1" t="s">
        <v>1088</v>
      </c>
      <c r="T1" s="1" t="s">
        <v>1089</v>
      </c>
      <c r="U1" s="1" t="s">
        <v>1094</v>
      </c>
      <c r="V1" s="1" t="s">
        <v>1099</v>
      </c>
      <c r="W1" s="1" t="s">
        <v>1100</v>
      </c>
      <c r="X1" s="1" t="s">
        <v>1103</v>
      </c>
      <c r="Y1" s="1" t="s">
        <v>1122</v>
      </c>
      <c r="Z1" s="33" t="s">
        <v>1090</v>
      </c>
      <c r="AA1" s="33" t="s">
        <v>1091</v>
      </c>
      <c r="AB1" s="1" t="s">
        <v>1096</v>
      </c>
      <c r="AC1" s="1" t="s">
        <v>1093</v>
      </c>
      <c r="AD1" s="1"/>
      <c r="AE1" s="1" t="s">
        <v>718</v>
      </c>
      <c r="AF1" s="1" t="s">
        <v>1097</v>
      </c>
      <c r="AG1" s="1" t="s">
        <v>1077</v>
      </c>
      <c r="AH1" s="1" t="s">
        <v>1071</v>
      </c>
      <c r="AI1" s="1" t="s">
        <v>1079</v>
      </c>
      <c r="AJ1" s="1" t="s">
        <v>1086</v>
      </c>
      <c r="AK1" s="31" t="s">
        <v>1072</v>
      </c>
      <c r="AL1" s="33" t="s">
        <v>1077</v>
      </c>
      <c r="AM1" s="1" t="s">
        <v>1078</v>
      </c>
      <c r="AN1" s="1" t="s">
        <v>1080</v>
      </c>
      <c r="AO1" s="1" t="s">
        <v>1087</v>
      </c>
      <c r="AP1" s="31" t="s">
        <v>1073</v>
      </c>
      <c r="AQ1" s="1" t="s">
        <v>1092</v>
      </c>
      <c r="AR1" s="33" t="s">
        <v>1074</v>
      </c>
      <c r="AS1" s="1" t="s">
        <v>1098</v>
      </c>
      <c r="AT1" s="31" t="s">
        <v>1106</v>
      </c>
      <c r="AU1" s="31" t="s">
        <v>1107</v>
      </c>
    </row>
    <row r="2" spans="1:47" x14ac:dyDescent="0.2">
      <c r="A2">
        <v>1</v>
      </c>
      <c r="B2" s="2" t="s">
        <v>132</v>
      </c>
      <c r="C2" s="2" t="s">
        <v>10</v>
      </c>
      <c r="D2" s="3" t="s">
        <v>133</v>
      </c>
      <c r="E2">
        <v>2017</v>
      </c>
      <c r="F2" s="4"/>
      <c r="G2" s="4"/>
      <c r="H2" s="4"/>
      <c r="I2" s="4"/>
      <c r="J2" s="4">
        <f t="shared" ref="J2:J65" si="0">F2-G2-H2+I2</f>
        <v>0</v>
      </c>
      <c r="K2" s="5">
        <f t="shared" ref="K2:K65" si="1">ROUND(J2,0)</f>
        <v>0</v>
      </c>
      <c r="L2" s="6"/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f>AU2</f>
        <v>0</v>
      </c>
      <c r="Z2" s="34">
        <f t="shared" ref="Z2:Z65" si="2">AG2</f>
        <v>0</v>
      </c>
      <c r="AA2" s="34">
        <f t="shared" ref="AA2:AA65" si="3">AR2</f>
        <v>0</v>
      </c>
      <c r="AB2" s="12">
        <f>ROUND(($K$356/$K$354)*K2,5)</f>
        <v>0</v>
      </c>
      <c r="AC2" s="12">
        <f>ROUND(($K$356/$K$354)*K2,5)</f>
        <v>0</v>
      </c>
      <c r="AD2" s="12">
        <f>AC2-AE2</f>
        <v>0</v>
      </c>
      <c r="AE2" s="8">
        <f t="shared" ref="AE2:AE65" si="4">ROUND(AB2,0)</f>
        <v>0</v>
      </c>
      <c r="AF2" s="12">
        <f t="shared" ref="AF2:AF65" si="5">AE2-AB2</f>
        <v>0</v>
      </c>
      <c r="AG2">
        <f t="shared" ref="AG2:AG65" si="6">IF(AE2&gt;0,ROUND((AE2/K2)*100,2),0)</f>
        <v>0</v>
      </c>
      <c r="AH2" s="8">
        <f>ROUND(IF(L2=3%,$K$358*Ranking!K6,0),0)</f>
        <v>0</v>
      </c>
      <c r="AI2" s="8">
        <f t="shared" ref="AI2:AI65" si="7">AH2+AE2</f>
        <v>0</v>
      </c>
      <c r="AJ2" s="8">
        <f t="shared" ref="AJ2:AJ65" si="8">IF(AI2&gt;K2,K2-AE2,AH2)</f>
        <v>0</v>
      </c>
      <c r="AK2" s="8">
        <f t="shared" ref="AK2:AK65" si="9">AE2+AJ2</f>
        <v>0</v>
      </c>
      <c r="AL2" s="34">
        <f t="shared" ref="AL2:AL65" si="10">IF(K2&gt;0,ROUND(AK2/K2*100,2),0)</f>
        <v>0</v>
      </c>
      <c r="AM2" s="8">
        <f>IF(L2=3%,ROUND($K$360*Ranking!K6,0),0)</f>
        <v>0</v>
      </c>
      <c r="AN2" s="29">
        <f t="shared" ref="AN2:AN65" si="11">AK2+AM2</f>
        <v>0</v>
      </c>
      <c r="AO2" s="29">
        <f t="shared" ref="AO2:AO65" si="12">IF(AN2&gt;K2,K2-AK2,AM2)</f>
        <v>0</v>
      </c>
      <c r="AP2" s="8">
        <f t="shared" ref="AP2:AP65" si="13">AK2+AO2</f>
        <v>0</v>
      </c>
      <c r="AQ2" s="29">
        <f t="shared" ref="AQ2:AQ65" si="14">IF(AP2&gt;K2,1,0)</f>
        <v>0</v>
      </c>
      <c r="AR2" s="34">
        <f t="shared" ref="AR2:AR65" si="15">IF(AP2&gt;0,ROUND(AP2/K2*100,2),0)</f>
        <v>0</v>
      </c>
      <c r="AS2" t="str">
        <f t="shared" ref="AS2:AS65" si="16">IF(AR2=100,1,"")</f>
        <v/>
      </c>
      <c r="AT2" s="29">
        <v>0</v>
      </c>
      <c r="AU2" s="8">
        <f>AP2+AT2</f>
        <v>0</v>
      </c>
    </row>
    <row r="3" spans="1:47" x14ac:dyDescent="0.2">
      <c r="A3">
        <v>2</v>
      </c>
      <c r="B3" s="7" t="s">
        <v>9</v>
      </c>
      <c r="C3" s="7" t="s">
        <v>10</v>
      </c>
      <c r="D3" s="3" t="s">
        <v>11</v>
      </c>
      <c r="E3">
        <v>2003</v>
      </c>
      <c r="F3" s="4">
        <v>923873.77</v>
      </c>
      <c r="G3" s="4">
        <v>8146.97</v>
      </c>
      <c r="H3" s="4">
        <v>2697.62</v>
      </c>
      <c r="I3" s="4">
        <v>0</v>
      </c>
      <c r="J3" s="4">
        <f t="shared" si="0"/>
        <v>913029.18</v>
      </c>
      <c r="K3" s="5">
        <f t="shared" si="1"/>
        <v>913029</v>
      </c>
      <c r="L3" s="6">
        <v>1.4999999999999999E-2</v>
      </c>
      <c r="M3" s="8">
        <v>534467</v>
      </c>
      <c r="N3" s="8">
        <v>568164</v>
      </c>
      <c r="O3" s="8">
        <v>652082</v>
      </c>
      <c r="P3" s="8">
        <v>690028</v>
      </c>
      <c r="Q3" s="8">
        <v>473581</v>
      </c>
      <c r="R3" s="8">
        <v>250473</v>
      </c>
      <c r="S3" s="8">
        <v>202879</v>
      </c>
      <c r="T3" s="8">
        <v>202313</v>
      </c>
      <c r="U3" s="8">
        <v>208909</v>
      </c>
      <c r="V3" s="8">
        <v>424035</v>
      </c>
      <c r="W3" s="8">
        <v>260542</v>
      </c>
      <c r="X3" s="8">
        <v>259680</v>
      </c>
      <c r="Y3" s="8">
        <f t="shared" ref="Y3:Y66" si="17">AU3</f>
        <v>187873</v>
      </c>
      <c r="Z3" s="34">
        <f t="shared" si="2"/>
        <v>20.58</v>
      </c>
      <c r="AA3" s="34">
        <f t="shared" si="3"/>
        <v>20.58</v>
      </c>
      <c r="AB3" s="12">
        <f t="shared" ref="AB3:AB66" si="18">ROUND(($K$356/$K$354)*K3,5)</f>
        <v>187872.52304999999</v>
      </c>
      <c r="AC3" s="12">
        <f t="shared" ref="AC3:AC66" si="19">ROUND(($K$356/$K$354)*K3,5)</f>
        <v>187872.52304999999</v>
      </c>
      <c r="AD3" s="12">
        <f t="shared" ref="AD3:AD66" si="20">AC3-AE3</f>
        <v>-0.4769500000111293</v>
      </c>
      <c r="AE3" s="8">
        <f t="shared" si="4"/>
        <v>187873</v>
      </c>
      <c r="AF3" s="12">
        <f t="shared" si="5"/>
        <v>0.4769500000111293</v>
      </c>
      <c r="AG3">
        <f t="shared" si="6"/>
        <v>20.58</v>
      </c>
      <c r="AH3" s="8">
        <f>ROUND(IF(L3=3%,$K$358*Ranking!K7,0),0)</f>
        <v>0</v>
      </c>
      <c r="AI3" s="8">
        <f t="shared" si="7"/>
        <v>187873</v>
      </c>
      <c r="AJ3" s="8">
        <f t="shared" si="8"/>
        <v>0</v>
      </c>
      <c r="AK3" s="8">
        <f t="shared" si="9"/>
        <v>187873</v>
      </c>
      <c r="AL3" s="34">
        <f t="shared" si="10"/>
        <v>20.58</v>
      </c>
      <c r="AM3" s="8">
        <f>IF(L3=3%,ROUND($K$360*Ranking!K7,0),0)</f>
        <v>0</v>
      </c>
      <c r="AN3" s="29">
        <f t="shared" si="11"/>
        <v>187873</v>
      </c>
      <c r="AO3" s="29">
        <f t="shared" si="12"/>
        <v>0</v>
      </c>
      <c r="AP3" s="8">
        <f t="shared" si="13"/>
        <v>187873</v>
      </c>
      <c r="AQ3" s="29">
        <f t="shared" si="14"/>
        <v>0</v>
      </c>
      <c r="AR3" s="34">
        <f t="shared" si="15"/>
        <v>20.58</v>
      </c>
      <c r="AS3" t="str">
        <f t="shared" si="16"/>
        <v/>
      </c>
      <c r="AT3" s="29">
        <v>0</v>
      </c>
      <c r="AU3" s="8">
        <f t="shared" ref="AU3:AU66" si="21">AP3+AT3</f>
        <v>187873</v>
      </c>
    </row>
    <row r="4" spans="1:47" x14ac:dyDescent="0.2">
      <c r="A4">
        <v>3</v>
      </c>
      <c r="B4" s="7" t="s">
        <v>12</v>
      </c>
      <c r="C4" s="7" t="s">
        <v>10</v>
      </c>
      <c r="D4" s="3" t="s">
        <v>13</v>
      </c>
      <c r="E4">
        <v>2004</v>
      </c>
      <c r="F4" s="4">
        <v>138587.84</v>
      </c>
      <c r="G4" s="4">
        <v>1232.42</v>
      </c>
      <c r="H4" s="4">
        <v>0</v>
      </c>
      <c r="I4" s="4">
        <v>0</v>
      </c>
      <c r="J4" s="4">
        <f t="shared" si="0"/>
        <v>137355.41999999998</v>
      </c>
      <c r="K4" s="5">
        <f t="shared" si="1"/>
        <v>137355</v>
      </c>
      <c r="L4" s="6">
        <v>1.4999999999999999E-2</v>
      </c>
      <c r="M4" s="8">
        <v>81176</v>
      </c>
      <c r="N4" s="8">
        <v>93233</v>
      </c>
      <c r="O4" s="8">
        <v>104766</v>
      </c>
      <c r="P4" s="8">
        <v>115634</v>
      </c>
      <c r="Q4" s="8">
        <v>80036</v>
      </c>
      <c r="R4" s="8">
        <v>42394</v>
      </c>
      <c r="S4" s="8">
        <v>33437</v>
      </c>
      <c r="T4" s="8">
        <v>32865</v>
      </c>
      <c r="U4" s="8">
        <v>32968</v>
      </c>
      <c r="V4" s="8">
        <v>64956</v>
      </c>
      <c r="W4" s="8">
        <v>37964</v>
      </c>
      <c r="X4" s="8">
        <v>37838</v>
      </c>
      <c r="Y4" s="8">
        <f t="shared" si="17"/>
        <v>28263</v>
      </c>
      <c r="Z4" s="34">
        <f t="shared" si="2"/>
        <v>20.58</v>
      </c>
      <c r="AA4" s="34">
        <f t="shared" si="3"/>
        <v>20.58</v>
      </c>
      <c r="AB4" s="12">
        <f t="shared" si="18"/>
        <v>28263.31957</v>
      </c>
      <c r="AC4" s="12">
        <f t="shared" si="19"/>
        <v>28263.31957</v>
      </c>
      <c r="AD4" s="12">
        <f t="shared" si="20"/>
        <v>0.31956999999965774</v>
      </c>
      <c r="AE4" s="8">
        <f t="shared" si="4"/>
        <v>28263</v>
      </c>
      <c r="AF4" s="12">
        <f t="shared" si="5"/>
        <v>-0.31956999999965774</v>
      </c>
      <c r="AG4">
        <f t="shared" si="6"/>
        <v>20.58</v>
      </c>
      <c r="AH4" s="8">
        <f>ROUND(IF(L4=3%,$K$358*Ranking!K8,0),0)</f>
        <v>0</v>
      </c>
      <c r="AI4" s="8">
        <f t="shared" si="7"/>
        <v>28263</v>
      </c>
      <c r="AJ4" s="8">
        <f t="shared" si="8"/>
        <v>0</v>
      </c>
      <c r="AK4" s="8">
        <f t="shared" si="9"/>
        <v>28263</v>
      </c>
      <c r="AL4" s="34">
        <f t="shared" si="10"/>
        <v>20.58</v>
      </c>
      <c r="AM4" s="8">
        <f>IF(L4=3%,ROUND($K$360*Ranking!K8,0),0)</f>
        <v>0</v>
      </c>
      <c r="AN4" s="29">
        <f t="shared" si="11"/>
        <v>28263</v>
      </c>
      <c r="AO4" s="29">
        <f t="shared" si="12"/>
        <v>0</v>
      </c>
      <c r="AP4" s="8">
        <f t="shared" si="13"/>
        <v>28263</v>
      </c>
      <c r="AQ4" s="29">
        <f t="shared" si="14"/>
        <v>0</v>
      </c>
      <c r="AR4" s="34">
        <f t="shared" si="15"/>
        <v>20.58</v>
      </c>
      <c r="AS4" t="str">
        <f t="shared" si="16"/>
        <v/>
      </c>
      <c r="AT4" s="29">
        <v>0</v>
      </c>
      <c r="AU4" s="8">
        <f t="shared" si="21"/>
        <v>28263</v>
      </c>
    </row>
    <row r="5" spans="1:47" x14ac:dyDescent="0.2">
      <c r="A5">
        <v>4</v>
      </c>
      <c r="B5" s="7" t="s">
        <v>134</v>
      </c>
      <c r="C5" s="7" t="s">
        <v>10</v>
      </c>
      <c r="D5" s="3" t="s">
        <v>135</v>
      </c>
      <c r="E5">
        <v>0</v>
      </c>
      <c r="F5" s="4"/>
      <c r="G5" s="4"/>
      <c r="H5" s="4"/>
      <c r="I5" s="4"/>
      <c r="J5" s="4">
        <f t="shared" si="0"/>
        <v>0</v>
      </c>
      <c r="K5" s="5">
        <f t="shared" si="1"/>
        <v>0</v>
      </c>
      <c r="L5" s="6"/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f t="shared" si="17"/>
        <v>0</v>
      </c>
      <c r="Z5" s="34">
        <f t="shared" si="2"/>
        <v>0</v>
      </c>
      <c r="AA5" s="34">
        <f t="shared" si="3"/>
        <v>0</v>
      </c>
      <c r="AB5" s="12">
        <f t="shared" si="18"/>
        <v>0</v>
      </c>
      <c r="AC5" s="12">
        <f t="shared" si="19"/>
        <v>0</v>
      </c>
      <c r="AD5" s="12">
        <f t="shared" si="20"/>
        <v>0</v>
      </c>
      <c r="AE5" s="8">
        <f t="shared" si="4"/>
        <v>0</v>
      </c>
      <c r="AF5" s="12">
        <f t="shared" si="5"/>
        <v>0</v>
      </c>
      <c r="AG5">
        <f t="shared" si="6"/>
        <v>0</v>
      </c>
      <c r="AH5" s="8">
        <f>ROUND(IF(L5=3%,$K$358*Ranking!K9,0),0)</f>
        <v>0</v>
      </c>
      <c r="AI5" s="8">
        <f t="shared" si="7"/>
        <v>0</v>
      </c>
      <c r="AJ5" s="8">
        <f t="shared" si="8"/>
        <v>0</v>
      </c>
      <c r="AK5" s="8">
        <f t="shared" si="9"/>
        <v>0</v>
      </c>
      <c r="AL5" s="34">
        <f t="shared" si="10"/>
        <v>0</v>
      </c>
      <c r="AM5" s="8">
        <f>IF(L5=3%,ROUND($K$360*Ranking!K9,0),0)</f>
        <v>0</v>
      </c>
      <c r="AN5" s="29">
        <f t="shared" si="11"/>
        <v>0</v>
      </c>
      <c r="AO5" s="29">
        <f t="shared" si="12"/>
        <v>0</v>
      </c>
      <c r="AP5" s="8">
        <f t="shared" si="13"/>
        <v>0</v>
      </c>
      <c r="AQ5" s="29">
        <f t="shared" si="14"/>
        <v>0</v>
      </c>
      <c r="AR5" s="34">
        <f t="shared" si="15"/>
        <v>0</v>
      </c>
      <c r="AS5" t="str">
        <f t="shared" si="16"/>
        <v/>
      </c>
      <c r="AT5" s="29">
        <v>0</v>
      </c>
      <c r="AU5" s="8">
        <f t="shared" si="21"/>
        <v>0</v>
      </c>
    </row>
    <row r="6" spans="1:47" x14ac:dyDescent="0.2">
      <c r="A6">
        <v>5</v>
      </c>
      <c r="B6" s="7" t="s">
        <v>14</v>
      </c>
      <c r="C6" s="7" t="s">
        <v>10</v>
      </c>
      <c r="D6" s="3" t="s">
        <v>15</v>
      </c>
      <c r="E6">
        <v>2003</v>
      </c>
      <c r="F6" s="4">
        <v>470831</v>
      </c>
      <c r="G6" s="4">
        <v>2726</v>
      </c>
      <c r="H6" s="4">
        <v>71</v>
      </c>
      <c r="I6" s="4">
        <v>0</v>
      </c>
      <c r="J6" s="4">
        <f t="shared" si="0"/>
        <v>468034</v>
      </c>
      <c r="K6" s="5">
        <f t="shared" si="1"/>
        <v>468034</v>
      </c>
      <c r="L6" s="6">
        <v>0.01</v>
      </c>
      <c r="M6" s="8">
        <v>313190</v>
      </c>
      <c r="N6" s="8">
        <v>341504</v>
      </c>
      <c r="O6" s="8">
        <v>357829</v>
      </c>
      <c r="P6" s="8">
        <v>376554</v>
      </c>
      <c r="Q6" s="8">
        <v>261826</v>
      </c>
      <c r="R6" s="8">
        <v>137993</v>
      </c>
      <c r="S6" s="8">
        <v>111783</v>
      </c>
      <c r="T6" s="8">
        <v>112760</v>
      </c>
      <c r="U6" s="8">
        <v>116770</v>
      </c>
      <c r="V6" s="8">
        <v>230936</v>
      </c>
      <c r="W6" s="8">
        <v>134641</v>
      </c>
      <c r="X6" s="8">
        <v>134195</v>
      </c>
      <c r="Y6" s="8">
        <f t="shared" si="17"/>
        <v>96307</v>
      </c>
      <c r="Z6" s="34">
        <f t="shared" si="2"/>
        <v>20.58</v>
      </c>
      <c r="AA6" s="34">
        <f t="shared" si="3"/>
        <v>20.58</v>
      </c>
      <c r="AB6" s="12">
        <f t="shared" si="18"/>
        <v>96306.610690000001</v>
      </c>
      <c r="AC6" s="12">
        <f t="shared" si="19"/>
        <v>96306.610690000001</v>
      </c>
      <c r="AD6" s="12">
        <f t="shared" si="20"/>
        <v>-0.3893099999986589</v>
      </c>
      <c r="AE6" s="8">
        <f t="shared" si="4"/>
        <v>96307</v>
      </c>
      <c r="AF6" s="12">
        <f t="shared" si="5"/>
        <v>0.3893099999986589</v>
      </c>
      <c r="AG6">
        <f t="shared" si="6"/>
        <v>20.58</v>
      </c>
      <c r="AH6" s="8">
        <f>ROUND(IF(L6=3%,$K$358*Ranking!K10,0),0)</f>
        <v>0</v>
      </c>
      <c r="AI6" s="8">
        <f t="shared" si="7"/>
        <v>96307</v>
      </c>
      <c r="AJ6" s="8">
        <f t="shared" si="8"/>
        <v>0</v>
      </c>
      <c r="AK6" s="8">
        <f t="shared" si="9"/>
        <v>96307</v>
      </c>
      <c r="AL6" s="34">
        <f t="shared" si="10"/>
        <v>20.58</v>
      </c>
      <c r="AM6" s="8">
        <f>IF(L6=3%,ROUND($K$360*Ranking!K10,0),0)</f>
        <v>0</v>
      </c>
      <c r="AN6" s="29">
        <f t="shared" si="11"/>
        <v>96307</v>
      </c>
      <c r="AO6" s="29">
        <f t="shared" si="12"/>
        <v>0</v>
      </c>
      <c r="AP6" s="8">
        <f t="shared" si="13"/>
        <v>96307</v>
      </c>
      <c r="AQ6" s="29">
        <f t="shared" si="14"/>
        <v>0</v>
      </c>
      <c r="AR6" s="34">
        <f t="shared" si="15"/>
        <v>20.58</v>
      </c>
      <c r="AS6" t="str">
        <f t="shared" si="16"/>
        <v/>
      </c>
      <c r="AT6" s="29">
        <v>0</v>
      </c>
      <c r="AU6" s="8">
        <f t="shared" si="21"/>
        <v>96307</v>
      </c>
    </row>
    <row r="7" spans="1:47" x14ac:dyDescent="0.2">
      <c r="A7">
        <v>6</v>
      </c>
      <c r="B7" s="7" t="s">
        <v>136</v>
      </c>
      <c r="C7" s="7" t="s">
        <v>10</v>
      </c>
      <c r="D7" s="3" t="s">
        <v>137</v>
      </c>
      <c r="E7">
        <v>0</v>
      </c>
      <c r="F7" s="4"/>
      <c r="G7" s="4"/>
      <c r="H7" s="4"/>
      <c r="I7" s="4"/>
      <c r="J7" s="4">
        <f t="shared" si="0"/>
        <v>0</v>
      </c>
      <c r="K7" s="5">
        <f t="shared" si="1"/>
        <v>0</v>
      </c>
      <c r="L7" s="6"/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f t="shared" si="17"/>
        <v>0</v>
      </c>
      <c r="Z7" s="34">
        <f t="shared" si="2"/>
        <v>0</v>
      </c>
      <c r="AA7" s="34">
        <f t="shared" si="3"/>
        <v>0</v>
      </c>
      <c r="AB7" s="12">
        <f t="shared" si="18"/>
        <v>0</v>
      </c>
      <c r="AC7" s="12">
        <f t="shared" si="19"/>
        <v>0</v>
      </c>
      <c r="AD7" s="12">
        <f t="shared" si="20"/>
        <v>0</v>
      </c>
      <c r="AE7" s="8">
        <f t="shared" si="4"/>
        <v>0</v>
      </c>
      <c r="AF7" s="12">
        <f t="shared" si="5"/>
        <v>0</v>
      </c>
      <c r="AG7">
        <f t="shared" si="6"/>
        <v>0</v>
      </c>
      <c r="AH7" s="8">
        <f>ROUND(IF(L7=3%,$K$358*Ranking!K11,0),0)</f>
        <v>0</v>
      </c>
      <c r="AI7" s="8">
        <f t="shared" si="7"/>
        <v>0</v>
      </c>
      <c r="AJ7" s="8">
        <f t="shared" si="8"/>
        <v>0</v>
      </c>
      <c r="AK7" s="8">
        <f t="shared" si="9"/>
        <v>0</v>
      </c>
      <c r="AL7" s="34">
        <f t="shared" si="10"/>
        <v>0</v>
      </c>
      <c r="AM7" s="8">
        <f>IF(L7=3%,ROUND($K$360*Ranking!K11,0),0)</f>
        <v>0</v>
      </c>
      <c r="AN7" s="29">
        <f t="shared" si="11"/>
        <v>0</v>
      </c>
      <c r="AO7" s="29">
        <f t="shared" si="12"/>
        <v>0</v>
      </c>
      <c r="AP7" s="8">
        <f t="shared" si="13"/>
        <v>0</v>
      </c>
      <c r="AQ7" s="29">
        <f t="shared" si="14"/>
        <v>0</v>
      </c>
      <c r="AR7" s="34">
        <f t="shared" si="15"/>
        <v>0</v>
      </c>
      <c r="AS7" t="str">
        <f t="shared" si="16"/>
        <v/>
      </c>
      <c r="AT7" s="29">
        <v>0</v>
      </c>
      <c r="AU7" s="8">
        <f t="shared" si="21"/>
        <v>0</v>
      </c>
    </row>
    <row r="8" spans="1:47" x14ac:dyDescent="0.2">
      <c r="A8">
        <v>7</v>
      </c>
      <c r="B8" s="7" t="s">
        <v>138</v>
      </c>
      <c r="C8" s="7" t="s">
        <v>10</v>
      </c>
      <c r="D8" s="3" t="s">
        <v>139</v>
      </c>
      <c r="E8">
        <v>0</v>
      </c>
      <c r="F8" s="4"/>
      <c r="G8" s="4"/>
      <c r="H8" s="4"/>
      <c r="I8" s="4"/>
      <c r="J8" s="4">
        <f t="shared" si="0"/>
        <v>0</v>
      </c>
      <c r="K8" s="5">
        <f t="shared" si="1"/>
        <v>0</v>
      </c>
      <c r="L8" s="6"/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f t="shared" si="17"/>
        <v>0</v>
      </c>
      <c r="Z8" s="34">
        <f t="shared" si="2"/>
        <v>0</v>
      </c>
      <c r="AA8" s="34">
        <f t="shared" si="3"/>
        <v>0</v>
      </c>
      <c r="AB8" s="12">
        <f t="shared" si="18"/>
        <v>0</v>
      </c>
      <c r="AC8" s="12">
        <f t="shared" si="19"/>
        <v>0</v>
      </c>
      <c r="AD8" s="12">
        <f t="shared" si="20"/>
        <v>0</v>
      </c>
      <c r="AE8" s="8">
        <f t="shared" si="4"/>
        <v>0</v>
      </c>
      <c r="AF8" s="12">
        <f t="shared" si="5"/>
        <v>0</v>
      </c>
      <c r="AG8">
        <f t="shared" si="6"/>
        <v>0</v>
      </c>
      <c r="AH8" s="8">
        <f>ROUND(IF(L8=3%,$K$358*Ranking!K12,0),0)</f>
        <v>0</v>
      </c>
      <c r="AI8" s="8">
        <f t="shared" si="7"/>
        <v>0</v>
      </c>
      <c r="AJ8" s="8">
        <f t="shared" si="8"/>
        <v>0</v>
      </c>
      <c r="AK8" s="8">
        <f t="shared" si="9"/>
        <v>0</v>
      </c>
      <c r="AL8" s="34">
        <f t="shared" si="10"/>
        <v>0</v>
      </c>
      <c r="AM8" s="8">
        <f>IF(L8=3%,ROUND($K$360*Ranking!K12,0),0)</f>
        <v>0</v>
      </c>
      <c r="AN8" s="29">
        <f t="shared" si="11"/>
        <v>0</v>
      </c>
      <c r="AO8" s="29">
        <f t="shared" si="12"/>
        <v>0</v>
      </c>
      <c r="AP8" s="8">
        <f t="shared" si="13"/>
        <v>0</v>
      </c>
      <c r="AQ8" s="29">
        <f t="shared" si="14"/>
        <v>0</v>
      </c>
      <c r="AR8" s="34">
        <f t="shared" si="15"/>
        <v>0</v>
      </c>
      <c r="AS8" t="str">
        <f t="shared" si="16"/>
        <v/>
      </c>
      <c r="AT8" s="29">
        <v>0</v>
      </c>
      <c r="AU8" s="8">
        <f t="shared" si="21"/>
        <v>0</v>
      </c>
    </row>
    <row r="9" spans="1:47" x14ac:dyDescent="0.2">
      <c r="A9">
        <v>8</v>
      </c>
      <c r="B9" s="7" t="s">
        <v>16</v>
      </c>
      <c r="C9" s="7" t="s">
        <v>10</v>
      </c>
      <c r="D9" s="3" t="s">
        <v>17</v>
      </c>
      <c r="E9">
        <v>2008</v>
      </c>
      <c r="F9" s="4">
        <v>979673</v>
      </c>
      <c r="G9" s="4">
        <v>3749</v>
      </c>
      <c r="H9" s="4">
        <v>0</v>
      </c>
      <c r="I9" s="4">
        <v>0</v>
      </c>
      <c r="J9" s="4">
        <f t="shared" si="0"/>
        <v>975924</v>
      </c>
      <c r="K9" s="5">
        <f t="shared" si="1"/>
        <v>975924</v>
      </c>
      <c r="L9" s="6">
        <v>0.03</v>
      </c>
      <c r="M9" s="8">
        <v>154264</v>
      </c>
      <c r="N9" s="8">
        <v>183797</v>
      </c>
      <c r="O9" s="8">
        <v>209271</v>
      </c>
      <c r="P9" s="8">
        <v>220612</v>
      </c>
      <c r="Q9" s="8">
        <v>233919</v>
      </c>
      <c r="R9" s="8">
        <v>127684</v>
      </c>
      <c r="S9" s="8">
        <v>100919</v>
      </c>
      <c r="T9" s="8">
        <v>106414</v>
      </c>
      <c r="U9" s="8">
        <v>109964</v>
      </c>
      <c r="V9" s="8">
        <v>222339</v>
      </c>
      <c r="W9" s="8">
        <v>367886</v>
      </c>
      <c r="X9" s="8">
        <v>365862</v>
      </c>
      <c r="Y9" s="8">
        <f t="shared" si="17"/>
        <v>265614</v>
      </c>
      <c r="Z9" s="34">
        <f t="shared" si="2"/>
        <v>20.58</v>
      </c>
      <c r="AA9" s="34">
        <f t="shared" si="3"/>
        <v>27.22</v>
      </c>
      <c r="AB9" s="12">
        <f t="shared" si="18"/>
        <v>200814.32702</v>
      </c>
      <c r="AC9" s="12">
        <f t="shared" si="19"/>
        <v>200814.32702</v>
      </c>
      <c r="AD9" s="12">
        <f t="shared" si="20"/>
        <v>0.32701999999699183</v>
      </c>
      <c r="AE9" s="8">
        <f t="shared" si="4"/>
        <v>200814</v>
      </c>
      <c r="AF9" s="12">
        <f t="shared" si="5"/>
        <v>-0.32701999999699183</v>
      </c>
      <c r="AG9">
        <f t="shared" si="6"/>
        <v>20.58</v>
      </c>
      <c r="AH9" s="8">
        <f>ROUND(IF(L9=3%,$K$358*Ranking!K13,0),0)</f>
        <v>40505</v>
      </c>
      <c r="AI9" s="8">
        <f t="shared" si="7"/>
        <v>241319</v>
      </c>
      <c r="AJ9" s="8">
        <f t="shared" si="8"/>
        <v>40505</v>
      </c>
      <c r="AK9" s="8">
        <f t="shared" si="9"/>
        <v>241319</v>
      </c>
      <c r="AL9" s="34">
        <f t="shared" si="10"/>
        <v>24.73</v>
      </c>
      <c r="AM9" s="8">
        <f>IF(L9=3%,ROUND($K$360*Ranking!K13,0),0)</f>
        <v>24295</v>
      </c>
      <c r="AN9" s="29">
        <f t="shared" si="11"/>
        <v>265614</v>
      </c>
      <c r="AO9" s="29">
        <f t="shared" si="12"/>
        <v>24295</v>
      </c>
      <c r="AP9" s="8">
        <f t="shared" si="13"/>
        <v>265614</v>
      </c>
      <c r="AQ9" s="29">
        <f t="shared" si="14"/>
        <v>0</v>
      </c>
      <c r="AR9" s="34">
        <f t="shared" si="15"/>
        <v>27.22</v>
      </c>
      <c r="AS9" t="str">
        <f t="shared" si="16"/>
        <v/>
      </c>
      <c r="AT9" s="29">
        <v>0</v>
      </c>
      <c r="AU9" s="8">
        <f t="shared" si="21"/>
        <v>265614</v>
      </c>
    </row>
    <row r="10" spans="1:47" x14ac:dyDescent="0.2">
      <c r="A10">
        <v>9</v>
      </c>
      <c r="B10" s="7" t="s">
        <v>140</v>
      </c>
      <c r="C10" s="7" t="s">
        <v>10</v>
      </c>
      <c r="D10" s="3" t="s">
        <v>141</v>
      </c>
      <c r="E10">
        <v>0</v>
      </c>
      <c r="F10" s="4"/>
      <c r="G10" s="4"/>
      <c r="H10" s="4"/>
      <c r="I10" s="4"/>
      <c r="J10" s="4">
        <f t="shared" si="0"/>
        <v>0</v>
      </c>
      <c r="K10" s="5">
        <f t="shared" si="1"/>
        <v>0</v>
      </c>
      <c r="L10" s="6"/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f t="shared" si="17"/>
        <v>0</v>
      </c>
      <c r="Z10" s="34">
        <f t="shared" si="2"/>
        <v>0</v>
      </c>
      <c r="AA10" s="34">
        <f t="shared" si="3"/>
        <v>0</v>
      </c>
      <c r="AB10" s="12">
        <f t="shared" si="18"/>
        <v>0</v>
      </c>
      <c r="AC10" s="12">
        <f t="shared" si="19"/>
        <v>0</v>
      </c>
      <c r="AD10" s="12">
        <f t="shared" si="20"/>
        <v>0</v>
      </c>
      <c r="AE10" s="8">
        <f t="shared" si="4"/>
        <v>0</v>
      </c>
      <c r="AF10" s="12">
        <f t="shared" si="5"/>
        <v>0</v>
      </c>
      <c r="AG10">
        <f t="shared" si="6"/>
        <v>0</v>
      </c>
      <c r="AH10" s="8">
        <f>ROUND(IF(L10=3%,$K$358*Ranking!K14,0),0)</f>
        <v>0</v>
      </c>
      <c r="AI10" s="8">
        <f t="shared" si="7"/>
        <v>0</v>
      </c>
      <c r="AJ10" s="8">
        <f t="shared" si="8"/>
        <v>0</v>
      </c>
      <c r="AK10" s="8">
        <f t="shared" si="9"/>
        <v>0</v>
      </c>
      <c r="AL10" s="34">
        <f t="shared" si="10"/>
        <v>0</v>
      </c>
      <c r="AM10" s="8">
        <f>IF(L10=3%,ROUND($K$360*Ranking!K14,0),0)</f>
        <v>0</v>
      </c>
      <c r="AN10" s="29">
        <f t="shared" si="11"/>
        <v>0</v>
      </c>
      <c r="AO10" s="29">
        <f t="shared" si="12"/>
        <v>0</v>
      </c>
      <c r="AP10" s="8">
        <f t="shared" si="13"/>
        <v>0</v>
      </c>
      <c r="AQ10" s="29">
        <f t="shared" si="14"/>
        <v>0</v>
      </c>
      <c r="AR10" s="34">
        <f t="shared" si="15"/>
        <v>0</v>
      </c>
      <c r="AS10" t="str">
        <f t="shared" si="16"/>
        <v/>
      </c>
      <c r="AT10" s="29">
        <v>0</v>
      </c>
      <c r="AU10" s="8">
        <f t="shared" si="21"/>
        <v>0</v>
      </c>
    </row>
    <row r="11" spans="1:47" x14ac:dyDescent="0.2">
      <c r="A11">
        <v>10</v>
      </c>
      <c r="B11" s="7" t="s">
        <v>142</v>
      </c>
      <c r="C11" s="7" t="s">
        <v>10</v>
      </c>
      <c r="D11" s="3" t="s">
        <v>143</v>
      </c>
      <c r="E11">
        <v>2016</v>
      </c>
      <c r="F11" s="4">
        <v>1329768.1399999999</v>
      </c>
      <c r="G11" s="4">
        <v>15507.83</v>
      </c>
      <c r="H11" s="4">
        <v>0</v>
      </c>
      <c r="I11" s="4">
        <v>0</v>
      </c>
      <c r="J11" s="4">
        <f t="shared" si="0"/>
        <v>1314260.3099999998</v>
      </c>
      <c r="K11" s="5">
        <f t="shared" si="1"/>
        <v>1314260</v>
      </c>
      <c r="L11" s="6">
        <v>1.4999999999999999E-2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f t="shared" si="17"/>
        <v>270433</v>
      </c>
      <c r="Z11" s="34">
        <f t="shared" si="2"/>
        <v>20.58</v>
      </c>
      <c r="AA11" s="34">
        <f t="shared" si="3"/>
        <v>20.58</v>
      </c>
      <c r="AB11" s="12">
        <f t="shared" si="18"/>
        <v>270433.18683000002</v>
      </c>
      <c r="AC11" s="12">
        <f t="shared" si="19"/>
        <v>270433.18683000002</v>
      </c>
      <c r="AD11" s="12">
        <f t="shared" si="20"/>
        <v>0.1868300000205636</v>
      </c>
      <c r="AE11" s="8">
        <f t="shared" si="4"/>
        <v>270433</v>
      </c>
      <c r="AF11" s="12">
        <f t="shared" si="5"/>
        <v>-0.1868300000205636</v>
      </c>
      <c r="AG11">
        <f t="shared" si="6"/>
        <v>20.58</v>
      </c>
      <c r="AH11" s="8">
        <f>ROUND(IF(L11=3%,$K$358*Ranking!K15,0),0)</f>
        <v>0</v>
      </c>
      <c r="AI11" s="8">
        <f t="shared" si="7"/>
        <v>270433</v>
      </c>
      <c r="AJ11" s="8">
        <f t="shared" si="8"/>
        <v>0</v>
      </c>
      <c r="AK11" s="8">
        <f t="shared" si="9"/>
        <v>270433</v>
      </c>
      <c r="AL11" s="34">
        <f t="shared" si="10"/>
        <v>20.58</v>
      </c>
      <c r="AM11" s="8">
        <f>IF(L11=3%,ROUND($K$360*Ranking!K15,0),0)</f>
        <v>0</v>
      </c>
      <c r="AN11" s="29">
        <f t="shared" si="11"/>
        <v>270433</v>
      </c>
      <c r="AO11" s="29">
        <f t="shared" si="12"/>
        <v>0</v>
      </c>
      <c r="AP11" s="8">
        <f t="shared" si="13"/>
        <v>270433</v>
      </c>
      <c r="AQ11" s="29">
        <f t="shared" si="14"/>
        <v>0</v>
      </c>
      <c r="AR11" s="34">
        <f t="shared" si="15"/>
        <v>20.58</v>
      </c>
      <c r="AS11" t="str">
        <f t="shared" si="16"/>
        <v/>
      </c>
      <c r="AT11" s="29">
        <v>0</v>
      </c>
      <c r="AU11" s="8">
        <f t="shared" si="21"/>
        <v>270433</v>
      </c>
    </row>
    <row r="12" spans="1:47" x14ac:dyDescent="0.2">
      <c r="A12">
        <v>11</v>
      </c>
      <c r="B12" s="7" t="s">
        <v>144</v>
      </c>
      <c r="C12" s="7" t="s">
        <v>10</v>
      </c>
      <c r="D12" s="3" t="s">
        <v>145</v>
      </c>
      <c r="E12">
        <v>0</v>
      </c>
      <c r="F12" s="4"/>
      <c r="G12" s="4"/>
      <c r="H12" s="4"/>
      <c r="I12" s="4"/>
      <c r="J12" s="4">
        <f t="shared" si="0"/>
        <v>0</v>
      </c>
      <c r="K12" s="5">
        <f t="shared" si="1"/>
        <v>0</v>
      </c>
      <c r="L12" s="6"/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f t="shared" si="17"/>
        <v>0</v>
      </c>
      <c r="Z12" s="34">
        <f t="shared" si="2"/>
        <v>0</v>
      </c>
      <c r="AA12" s="34">
        <f t="shared" si="3"/>
        <v>0</v>
      </c>
      <c r="AB12" s="12">
        <f t="shared" si="18"/>
        <v>0</v>
      </c>
      <c r="AC12" s="12">
        <f t="shared" si="19"/>
        <v>0</v>
      </c>
      <c r="AD12" s="12">
        <f t="shared" si="20"/>
        <v>0</v>
      </c>
      <c r="AE12" s="8">
        <f t="shared" si="4"/>
        <v>0</v>
      </c>
      <c r="AF12" s="12">
        <f t="shared" si="5"/>
        <v>0</v>
      </c>
      <c r="AG12">
        <f t="shared" si="6"/>
        <v>0</v>
      </c>
      <c r="AH12" s="8">
        <f>ROUND(IF(L12=3%,$K$358*Ranking!K16,0),0)</f>
        <v>0</v>
      </c>
      <c r="AI12" s="8">
        <f t="shared" si="7"/>
        <v>0</v>
      </c>
      <c r="AJ12" s="8">
        <f t="shared" si="8"/>
        <v>0</v>
      </c>
      <c r="AK12" s="8">
        <f t="shared" si="9"/>
        <v>0</v>
      </c>
      <c r="AL12" s="34">
        <f t="shared" si="10"/>
        <v>0</v>
      </c>
      <c r="AM12" s="8">
        <f>IF(L12=3%,ROUND($K$360*Ranking!K16,0),0)</f>
        <v>0</v>
      </c>
      <c r="AN12" s="29">
        <f t="shared" si="11"/>
        <v>0</v>
      </c>
      <c r="AO12" s="29">
        <f t="shared" si="12"/>
        <v>0</v>
      </c>
      <c r="AP12" s="8">
        <f t="shared" si="13"/>
        <v>0</v>
      </c>
      <c r="AQ12" s="29">
        <f t="shared" si="14"/>
        <v>0</v>
      </c>
      <c r="AR12" s="34">
        <f t="shared" si="15"/>
        <v>0</v>
      </c>
      <c r="AS12" t="str">
        <f t="shared" si="16"/>
        <v/>
      </c>
      <c r="AT12" s="29">
        <v>0</v>
      </c>
      <c r="AU12" s="8">
        <f t="shared" si="21"/>
        <v>0</v>
      </c>
    </row>
    <row r="13" spans="1:47" x14ac:dyDescent="0.2">
      <c r="A13">
        <v>12</v>
      </c>
      <c r="B13" s="7" t="s">
        <v>146</v>
      </c>
      <c r="C13" s="7" t="s">
        <v>10</v>
      </c>
      <c r="D13" s="3" t="s">
        <v>147</v>
      </c>
      <c r="E13">
        <v>0</v>
      </c>
      <c r="F13" s="4"/>
      <c r="G13" s="4"/>
      <c r="H13" s="4"/>
      <c r="I13" s="4"/>
      <c r="J13" s="4">
        <f t="shared" si="0"/>
        <v>0</v>
      </c>
      <c r="K13" s="5">
        <f t="shared" si="1"/>
        <v>0</v>
      </c>
      <c r="L13" s="6"/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f t="shared" si="17"/>
        <v>0</v>
      </c>
      <c r="Z13" s="34">
        <f t="shared" si="2"/>
        <v>0</v>
      </c>
      <c r="AA13" s="34">
        <f t="shared" si="3"/>
        <v>0</v>
      </c>
      <c r="AB13" s="12">
        <f t="shared" si="18"/>
        <v>0</v>
      </c>
      <c r="AC13" s="12">
        <f t="shared" si="19"/>
        <v>0</v>
      </c>
      <c r="AD13" s="12">
        <f t="shared" si="20"/>
        <v>0</v>
      </c>
      <c r="AE13" s="8">
        <f t="shared" si="4"/>
        <v>0</v>
      </c>
      <c r="AF13" s="12">
        <f t="shared" si="5"/>
        <v>0</v>
      </c>
      <c r="AG13">
        <f t="shared" si="6"/>
        <v>0</v>
      </c>
      <c r="AH13" s="8">
        <f>ROUND(IF(L13=3%,$K$358*Ranking!K17,0),0)</f>
        <v>0</v>
      </c>
      <c r="AI13" s="8">
        <f t="shared" si="7"/>
        <v>0</v>
      </c>
      <c r="AJ13" s="8">
        <f t="shared" si="8"/>
        <v>0</v>
      </c>
      <c r="AK13" s="8">
        <f t="shared" si="9"/>
        <v>0</v>
      </c>
      <c r="AL13" s="34">
        <f t="shared" si="10"/>
        <v>0</v>
      </c>
      <c r="AM13" s="8">
        <f>IF(L13=3%,ROUND($K$360*Ranking!K17,0),0)</f>
        <v>0</v>
      </c>
      <c r="AN13" s="29">
        <f t="shared" si="11"/>
        <v>0</v>
      </c>
      <c r="AO13" s="29">
        <f t="shared" si="12"/>
        <v>0</v>
      </c>
      <c r="AP13" s="8">
        <f t="shared" si="13"/>
        <v>0</v>
      </c>
      <c r="AQ13" s="29">
        <f t="shared" si="14"/>
        <v>0</v>
      </c>
      <c r="AR13" s="34">
        <f t="shared" si="15"/>
        <v>0</v>
      </c>
      <c r="AS13" t="str">
        <f t="shared" si="16"/>
        <v/>
      </c>
      <c r="AT13" s="29">
        <v>0</v>
      </c>
      <c r="AU13" s="8">
        <f t="shared" si="21"/>
        <v>0</v>
      </c>
    </row>
    <row r="14" spans="1:47" x14ac:dyDescent="0.2">
      <c r="A14">
        <v>13</v>
      </c>
      <c r="B14" s="7" t="s">
        <v>148</v>
      </c>
      <c r="C14" s="7" t="s">
        <v>10</v>
      </c>
      <c r="D14" s="3" t="s">
        <v>149</v>
      </c>
      <c r="E14">
        <v>0</v>
      </c>
      <c r="F14" s="4"/>
      <c r="G14" s="4"/>
      <c r="H14" s="4"/>
      <c r="I14" s="4"/>
      <c r="J14" s="4">
        <f t="shared" si="0"/>
        <v>0</v>
      </c>
      <c r="K14" s="5">
        <f t="shared" si="1"/>
        <v>0</v>
      </c>
      <c r="L14" s="6"/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f t="shared" si="17"/>
        <v>0</v>
      </c>
      <c r="Z14" s="34">
        <f t="shared" si="2"/>
        <v>0</v>
      </c>
      <c r="AA14" s="34">
        <f t="shared" si="3"/>
        <v>0</v>
      </c>
      <c r="AB14" s="12">
        <f t="shared" si="18"/>
        <v>0</v>
      </c>
      <c r="AC14" s="12">
        <f t="shared" si="19"/>
        <v>0</v>
      </c>
      <c r="AD14" s="12">
        <f t="shared" si="20"/>
        <v>0</v>
      </c>
      <c r="AE14" s="8">
        <f t="shared" si="4"/>
        <v>0</v>
      </c>
      <c r="AF14" s="12">
        <f t="shared" si="5"/>
        <v>0</v>
      </c>
      <c r="AG14">
        <f t="shared" si="6"/>
        <v>0</v>
      </c>
      <c r="AH14" s="8">
        <f>ROUND(IF(L14=3%,$K$358*Ranking!K18,0),0)</f>
        <v>0</v>
      </c>
      <c r="AI14" s="8">
        <f t="shared" si="7"/>
        <v>0</v>
      </c>
      <c r="AJ14" s="8">
        <f t="shared" si="8"/>
        <v>0</v>
      </c>
      <c r="AK14" s="8">
        <f t="shared" si="9"/>
        <v>0</v>
      </c>
      <c r="AL14" s="34">
        <f t="shared" si="10"/>
        <v>0</v>
      </c>
      <c r="AM14" s="8">
        <f>IF(L14=3%,ROUND($K$360*Ranking!K18,0),0)</f>
        <v>0</v>
      </c>
      <c r="AN14" s="29">
        <f t="shared" si="11"/>
        <v>0</v>
      </c>
      <c r="AO14" s="29">
        <f t="shared" si="12"/>
        <v>0</v>
      </c>
      <c r="AP14" s="8">
        <f t="shared" si="13"/>
        <v>0</v>
      </c>
      <c r="AQ14" s="29">
        <f t="shared" si="14"/>
        <v>0</v>
      </c>
      <c r="AR14" s="34">
        <f t="shared" si="15"/>
        <v>0</v>
      </c>
      <c r="AS14" t="str">
        <f t="shared" si="16"/>
        <v/>
      </c>
      <c r="AT14" s="29">
        <v>0</v>
      </c>
      <c r="AU14" s="8">
        <f t="shared" si="21"/>
        <v>0</v>
      </c>
    </row>
    <row r="15" spans="1:47" x14ac:dyDescent="0.2">
      <c r="A15">
        <v>14</v>
      </c>
      <c r="B15" s="7" t="s">
        <v>18</v>
      </c>
      <c r="C15" s="7" t="s">
        <v>10</v>
      </c>
      <c r="D15" s="3" t="s">
        <v>19</v>
      </c>
      <c r="E15">
        <v>2003</v>
      </c>
      <c r="F15" s="4">
        <v>875442.21</v>
      </c>
      <c r="G15" s="4">
        <v>20139.61</v>
      </c>
      <c r="H15" s="4">
        <v>0</v>
      </c>
      <c r="I15" s="4">
        <v>0</v>
      </c>
      <c r="J15" s="4">
        <f t="shared" si="0"/>
        <v>855302.6</v>
      </c>
      <c r="K15" s="5">
        <f t="shared" si="1"/>
        <v>855303</v>
      </c>
      <c r="L15" s="6">
        <v>0.03</v>
      </c>
      <c r="M15" s="8">
        <v>499082</v>
      </c>
      <c r="N15" s="8">
        <v>568794</v>
      </c>
      <c r="O15" s="8">
        <v>644325</v>
      </c>
      <c r="P15" s="8">
        <v>668383</v>
      </c>
      <c r="Q15" s="8">
        <v>523858</v>
      </c>
      <c r="R15" s="8">
        <v>294205</v>
      </c>
      <c r="S15" s="8">
        <v>231189</v>
      </c>
      <c r="T15" s="8">
        <v>239117</v>
      </c>
      <c r="U15" s="8">
        <v>245324</v>
      </c>
      <c r="V15" s="8">
        <v>489834</v>
      </c>
      <c r="W15" s="8">
        <v>304575</v>
      </c>
      <c r="X15" s="8">
        <v>302981</v>
      </c>
      <c r="Y15" s="8">
        <f t="shared" si="17"/>
        <v>223121</v>
      </c>
      <c r="Z15" s="34">
        <f t="shared" si="2"/>
        <v>20.58</v>
      </c>
      <c r="AA15" s="34">
        <f t="shared" si="3"/>
        <v>26.09</v>
      </c>
      <c r="AB15" s="12">
        <f t="shared" si="18"/>
        <v>175994.33596999999</v>
      </c>
      <c r="AC15" s="12">
        <f t="shared" si="19"/>
        <v>175994.33596999999</v>
      </c>
      <c r="AD15" s="12">
        <f t="shared" si="20"/>
        <v>0.33596999998553656</v>
      </c>
      <c r="AE15" s="8">
        <f t="shared" si="4"/>
        <v>175994</v>
      </c>
      <c r="AF15" s="12">
        <f t="shared" si="5"/>
        <v>-0.33596999998553656</v>
      </c>
      <c r="AG15">
        <f t="shared" si="6"/>
        <v>20.58</v>
      </c>
      <c r="AH15" s="8">
        <f>ROUND(IF(L15=3%,$K$358*Ranking!K19,0),0)</f>
        <v>29458</v>
      </c>
      <c r="AI15" s="8">
        <f t="shared" si="7"/>
        <v>205452</v>
      </c>
      <c r="AJ15" s="8">
        <f t="shared" si="8"/>
        <v>29458</v>
      </c>
      <c r="AK15" s="8">
        <f t="shared" si="9"/>
        <v>205452</v>
      </c>
      <c r="AL15" s="34">
        <f t="shared" si="10"/>
        <v>24.02</v>
      </c>
      <c r="AM15" s="8">
        <f>IF(L15=3%,ROUND($K$360*Ranking!K19,0),0)</f>
        <v>17669</v>
      </c>
      <c r="AN15" s="29">
        <f t="shared" si="11"/>
        <v>223121</v>
      </c>
      <c r="AO15" s="29">
        <f t="shared" si="12"/>
        <v>17669</v>
      </c>
      <c r="AP15" s="8">
        <f t="shared" si="13"/>
        <v>223121</v>
      </c>
      <c r="AQ15" s="29">
        <f t="shared" si="14"/>
        <v>0</v>
      </c>
      <c r="AR15" s="34">
        <f t="shared" si="15"/>
        <v>26.09</v>
      </c>
      <c r="AS15" t="str">
        <f t="shared" si="16"/>
        <v/>
      </c>
      <c r="AT15" s="29">
        <v>0</v>
      </c>
      <c r="AU15" s="8">
        <f t="shared" si="21"/>
        <v>223121</v>
      </c>
    </row>
    <row r="16" spans="1:47" x14ac:dyDescent="0.2">
      <c r="A16">
        <v>15</v>
      </c>
      <c r="B16" s="7" t="s">
        <v>150</v>
      </c>
      <c r="C16" s="7" t="s">
        <v>10</v>
      </c>
      <c r="D16" s="3" t="s">
        <v>151</v>
      </c>
      <c r="E16">
        <v>0</v>
      </c>
      <c r="F16" s="4"/>
      <c r="G16" s="4"/>
      <c r="H16" s="4"/>
      <c r="I16" s="4"/>
      <c r="J16" s="4">
        <f t="shared" si="0"/>
        <v>0</v>
      </c>
      <c r="K16" s="5">
        <f t="shared" si="1"/>
        <v>0</v>
      </c>
      <c r="L16" s="6"/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f t="shared" si="17"/>
        <v>0</v>
      </c>
      <c r="Z16" s="34">
        <f t="shared" si="2"/>
        <v>0</v>
      </c>
      <c r="AA16" s="34">
        <f t="shared" si="3"/>
        <v>0</v>
      </c>
      <c r="AB16" s="12">
        <f t="shared" si="18"/>
        <v>0</v>
      </c>
      <c r="AC16" s="12">
        <f t="shared" si="19"/>
        <v>0</v>
      </c>
      <c r="AD16" s="12">
        <f t="shared" si="20"/>
        <v>0</v>
      </c>
      <c r="AE16" s="8">
        <f t="shared" si="4"/>
        <v>0</v>
      </c>
      <c r="AF16" s="12">
        <f t="shared" si="5"/>
        <v>0</v>
      </c>
      <c r="AG16">
        <f t="shared" si="6"/>
        <v>0</v>
      </c>
      <c r="AH16" s="8">
        <f>ROUND(IF(L16=3%,$K$358*Ranking!K20,0),0)</f>
        <v>0</v>
      </c>
      <c r="AI16" s="8">
        <f t="shared" si="7"/>
        <v>0</v>
      </c>
      <c r="AJ16" s="8">
        <f t="shared" si="8"/>
        <v>0</v>
      </c>
      <c r="AK16" s="8">
        <f t="shared" si="9"/>
        <v>0</v>
      </c>
      <c r="AL16" s="34">
        <f t="shared" si="10"/>
        <v>0</v>
      </c>
      <c r="AM16" s="8">
        <f>IF(L16=3%,ROUND($K$360*Ranking!K20,0),0)</f>
        <v>0</v>
      </c>
      <c r="AN16" s="29">
        <f t="shared" si="11"/>
        <v>0</v>
      </c>
      <c r="AO16" s="29">
        <f t="shared" si="12"/>
        <v>0</v>
      </c>
      <c r="AP16" s="8">
        <f t="shared" si="13"/>
        <v>0</v>
      </c>
      <c r="AQ16" s="29">
        <f t="shared" si="14"/>
        <v>0</v>
      </c>
      <c r="AR16" s="34">
        <f t="shared" si="15"/>
        <v>0</v>
      </c>
      <c r="AS16" t="str">
        <f t="shared" si="16"/>
        <v/>
      </c>
      <c r="AT16" s="29">
        <v>0</v>
      </c>
      <c r="AU16" s="8">
        <f t="shared" si="21"/>
        <v>0</v>
      </c>
    </row>
    <row r="17" spans="1:47" x14ac:dyDescent="0.2">
      <c r="A17">
        <v>16</v>
      </c>
      <c r="B17" s="7" t="s">
        <v>152</v>
      </c>
      <c r="C17" s="7" t="s">
        <v>10</v>
      </c>
      <c r="D17" s="3" t="s">
        <v>153</v>
      </c>
      <c r="E17">
        <v>0</v>
      </c>
      <c r="F17" s="4"/>
      <c r="G17" s="4"/>
      <c r="H17" s="4"/>
      <c r="I17" s="4"/>
      <c r="J17" s="4">
        <f t="shared" si="0"/>
        <v>0</v>
      </c>
      <c r="K17" s="5">
        <f t="shared" si="1"/>
        <v>0</v>
      </c>
      <c r="L17" s="6"/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f t="shared" si="17"/>
        <v>0</v>
      </c>
      <c r="Z17" s="34">
        <f t="shared" si="2"/>
        <v>0</v>
      </c>
      <c r="AA17" s="34">
        <f t="shared" si="3"/>
        <v>0</v>
      </c>
      <c r="AB17" s="12">
        <f t="shared" si="18"/>
        <v>0</v>
      </c>
      <c r="AC17" s="12">
        <f t="shared" si="19"/>
        <v>0</v>
      </c>
      <c r="AD17" s="12">
        <f t="shared" si="20"/>
        <v>0</v>
      </c>
      <c r="AE17" s="8">
        <f t="shared" si="4"/>
        <v>0</v>
      </c>
      <c r="AF17" s="12">
        <f t="shared" si="5"/>
        <v>0</v>
      </c>
      <c r="AG17">
        <f t="shared" si="6"/>
        <v>0</v>
      </c>
      <c r="AH17" s="8">
        <f>ROUND(IF(L17=3%,$K$358*Ranking!K21,0),0)</f>
        <v>0</v>
      </c>
      <c r="AI17" s="8">
        <f t="shared" si="7"/>
        <v>0</v>
      </c>
      <c r="AJ17" s="8">
        <f t="shared" si="8"/>
        <v>0</v>
      </c>
      <c r="AK17" s="8">
        <f t="shared" si="9"/>
        <v>0</v>
      </c>
      <c r="AL17" s="34">
        <f t="shared" si="10"/>
        <v>0</v>
      </c>
      <c r="AM17" s="8">
        <f>IF(L17=3%,ROUND($K$360*Ranking!K21,0),0)</f>
        <v>0</v>
      </c>
      <c r="AN17" s="29">
        <f t="shared" si="11"/>
        <v>0</v>
      </c>
      <c r="AO17" s="29">
        <f t="shared" si="12"/>
        <v>0</v>
      </c>
      <c r="AP17" s="8">
        <f t="shared" si="13"/>
        <v>0</v>
      </c>
      <c r="AQ17" s="29">
        <f t="shared" si="14"/>
        <v>0</v>
      </c>
      <c r="AR17" s="34">
        <f t="shared" si="15"/>
        <v>0</v>
      </c>
      <c r="AS17" t="str">
        <f t="shared" si="16"/>
        <v/>
      </c>
      <c r="AT17" s="29">
        <v>0</v>
      </c>
      <c r="AU17" s="8">
        <f t="shared" si="21"/>
        <v>0</v>
      </c>
    </row>
    <row r="18" spans="1:47" x14ac:dyDescent="0.2">
      <c r="A18">
        <v>17</v>
      </c>
      <c r="B18" s="7" t="s">
        <v>154</v>
      </c>
      <c r="C18" s="7" t="s">
        <v>10</v>
      </c>
      <c r="D18" s="3" t="s">
        <v>155</v>
      </c>
      <c r="E18">
        <v>0</v>
      </c>
      <c r="F18" s="4"/>
      <c r="G18" s="4"/>
      <c r="H18" s="4"/>
      <c r="I18" s="4"/>
      <c r="J18" s="4">
        <f t="shared" si="0"/>
        <v>0</v>
      </c>
      <c r="K18" s="5">
        <f t="shared" si="1"/>
        <v>0</v>
      </c>
      <c r="L18" s="6"/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f t="shared" si="17"/>
        <v>0</v>
      </c>
      <c r="Z18" s="34">
        <f t="shared" si="2"/>
        <v>0</v>
      </c>
      <c r="AA18" s="34">
        <f t="shared" si="3"/>
        <v>0</v>
      </c>
      <c r="AB18" s="12">
        <f t="shared" si="18"/>
        <v>0</v>
      </c>
      <c r="AC18" s="12">
        <f t="shared" si="19"/>
        <v>0</v>
      </c>
      <c r="AD18" s="12">
        <f t="shared" si="20"/>
        <v>0</v>
      </c>
      <c r="AE18" s="8">
        <f t="shared" si="4"/>
        <v>0</v>
      </c>
      <c r="AF18" s="12">
        <f t="shared" si="5"/>
        <v>0</v>
      </c>
      <c r="AG18">
        <f t="shared" si="6"/>
        <v>0</v>
      </c>
      <c r="AH18" s="8">
        <f>ROUND(IF(L18=3%,$K$358*Ranking!K22,0),0)</f>
        <v>0</v>
      </c>
      <c r="AI18" s="8">
        <f t="shared" si="7"/>
        <v>0</v>
      </c>
      <c r="AJ18" s="8">
        <f t="shared" si="8"/>
        <v>0</v>
      </c>
      <c r="AK18" s="8">
        <f t="shared" si="9"/>
        <v>0</v>
      </c>
      <c r="AL18" s="34">
        <f t="shared" si="10"/>
        <v>0</v>
      </c>
      <c r="AM18" s="8">
        <f>IF(L18=3%,ROUND($K$360*Ranking!K22,0),0)</f>
        <v>0</v>
      </c>
      <c r="AN18" s="29">
        <f t="shared" si="11"/>
        <v>0</v>
      </c>
      <c r="AO18" s="29">
        <f t="shared" si="12"/>
        <v>0</v>
      </c>
      <c r="AP18" s="8">
        <f t="shared" si="13"/>
        <v>0</v>
      </c>
      <c r="AQ18" s="29">
        <f t="shared" si="14"/>
        <v>0</v>
      </c>
      <c r="AR18" s="34">
        <f t="shared" si="15"/>
        <v>0</v>
      </c>
      <c r="AS18" t="str">
        <f t="shared" si="16"/>
        <v/>
      </c>
      <c r="AT18" s="29">
        <v>0</v>
      </c>
      <c r="AU18" s="8">
        <f t="shared" si="21"/>
        <v>0</v>
      </c>
    </row>
    <row r="19" spans="1:47" x14ac:dyDescent="0.2">
      <c r="A19">
        <v>18</v>
      </c>
      <c r="B19" s="7" t="s">
        <v>156</v>
      </c>
      <c r="C19" s="7" t="s">
        <v>10</v>
      </c>
      <c r="D19" s="3" t="s">
        <v>157</v>
      </c>
      <c r="E19">
        <v>0</v>
      </c>
      <c r="F19" s="4"/>
      <c r="G19" s="4"/>
      <c r="H19" s="4"/>
      <c r="I19" s="4"/>
      <c r="J19" s="4">
        <f t="shared" si="0"/>
        <v>0</v>
      </c>
      <c r="K19" s="5">
        <f t="shared" si="1"/>
        <v>0</v>
      </c>
      <c r="L19" s="6"/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f t="shared" si="17"/>
        <v>0</v>
      </c>
      <c r="Z19" s="34">
        <f t="shared" si="2"/>
        <v>0</v>
      </c>
      <c r="AA19" s="34">
        <f t="shared" si="3"/>
        <v>0</v>
      </c>
      <c r="AB19" s="12">
        <f t="shared" si="18"/>
        <v>0</v>
      </c>
      <c r="AC19" s="12">
        <f t="shared" si="19"/>
        <v>0</v>
      </c>
      <c r="AD19" s="12">
        <f t="shared" si="20"/>
        <v>0</v>
      </c>
      <c r="AE19" s="8">
        <f t="shared" si="4"/>
        <v>0</v>
      </c>
      <c r="AF19" s="12">
        <f t="shared" si="5"/>
        <v>0</v>
      </c>
      <c r="AG19">
        <f t="shared" si="6"/>
        <v>0</v>
      </c>
      <c r="AH19" s="8">
        <f>ROUND(IF(L19=3%,$K$358*Ranking!K23,0),0)</f>
        <v>0</v>
      </c>
      <c r="AI19" s="8">
        <f t="shared" si="7"/>
        <v>0</v>
      </c>
      <c r="AJ19" s="8">
        <f t="shared" si="8"/>
        <v>0</v>
      </c>
      <c r="AK19" s="8">
        <f t="shared" si="9"/>
        <v>0</v>
      </c>
      <c r="AL19" s="34">
        <f t="shared" si="10"/>
        <v>0</v>
      </c>
      <c r="AM19" s="8">
        <f>IF(L19=3%,ROUND($K$360*Ranking!K23,0),0)</f>
        <v>0</v>
      </c>
      <c r="AN19" s="29">
        <f t="shared" si="11"/>
        <v>0</v>
      </c>
      <c r="AO19" s="29">
        <f t="shared" si="12"/>
        <v>0</v>
      </c>
      <c r="AP19" s="8">
        <f t="shared" si="13"/>
        <v>0</v>
      </c>
      <c r="AQ19" s="29">
        <f t="shared" si="14"/>
        <v>0</v>
      </c>
      <c r="AR19" s="34">
        <f t="shared" si="15"/>
        <v>0</v>
      </c>
      <c r="AS19" t="str">
        <f t="shared" si="16"/>
        <v/>
      </c>
      <c r="AT19" s="29">
        <v>0</v>
      </c>
      <c r="AU19" s="8">
        <f t="shared" si="21"/>
        <v>0</v>
      </c>
    </row>
    <row r="20" spans="1:47" x14ac:dyDescent="0.2">
      <c r="A20">
        <v>19</v>
      </c>
      <c r="B20" s="7" t="s">
        <v>20</v>
      </c>
      <c r="C20" s="7" t="s">
        <v>10</v>
      </c>
      <c r="D20" s="3" t="s">
        <v>21</v>
      </c>
      <c r="E20">
        <v>2004</v>
      </c>
      <c r="F20" s="4">
        <v>176123.71</v>
      </c>
      <c r="G20" s="4">
        <v>4247.74</v>
      </c>
      <c r="H20" s="4">
        <v>0</v>
      </c>
      <c r="I20" s="4">
        <v>0</v>
      </c>
      <c r="J20" s="4">
        <f t="shared" si="0"/>
        <v>171875.97</v>
      </c>
      <c r="K20" s="5">
        <f t="shared" si="1"/>
        <v>171876</v>
      </c>
      <c r="L20" s="6">
        <v>0.01</v>
      </c>
      <c r="M20" s="8">
        <v>89962</v>
      </c>
      <c r="N20" s="8">
        <v>93534</v>
      </c>
      <c r="O20" s="8">
        <v>109333</v>
      </c>
      <c r="P20" s="8">
        <v>112353</v>
      </c>
      <c r="Q20" s="8">
        <v>81911</v>
      </c>
      <c r="R20" s="8">
        <v>44151</v>
      </c>
      <c r="S20" s="8">
        <v>35100</v>
      </c>
      <c r="T20" s="8">
        <v>35915</v>
      </c>
      <c r="U20" s="8">
        <v>38133</v>
      </c>
      <c r="V20" s="8">
        <v>77514</v>
      </c>
      <c r="W20" s="8">
        <v>48893</v>
      </c>
      <c r="X20" s="8">
        <v>48731</v>
      </c>
      <c r="Y20" s="8">
        <f t="shared" si="17"/>
        <v>35367</v>
      </c>
      <c r="Z20" s="34">
        <f t="shared" si="2"/>
        <v>20.58</v>
      </c>
      <c r="AA20" s="34">
        <f t="shared" si="3"/>
        <v>20.58</v>
      </c>
      <c r="AB20" s="12">
        <f t="shared" si="18"/>
        <v>35366.650750000001</v>
      </c>
      <c r="AC20" s="12">
        <f t="shared" si="19"/>
        <v>35366.650750000001</v>
      </c>
      <c r="AD20" s="12">
        <f t="shared" si="20"/>
        <v>-0.34924999999930151</v>
      </c>
      <c r="AE20" s="8">
        <f t="shared" si="4"/>
        <v>35367</v>
      </c>
      <c r="AF20" s="12">
        <f t="shared" si="5"/>
        <v>0.34924999999930151</v>
      </c>
      <c r="AG20">
        <f t="shared" si="6"/>
        <v>20.58</v>
      </c>
      <c r="AH20" s="8">
        <f>ROUND(IF(L20=3%,$K$358*Ranking!K24,0),0)</f>
        <v>0</v>
      </c>
      <c r="AI20" s="8">
        <f t="shared" si="7"/>
        <v>35367</v>
      </c>
      <c r="AJ20" s="8">
        <f t="shared" si="8"/>
        <v>0</v>
      </c>
      <c r="AK20" s="8">
        <f t="shared" si="9"/>
        <v>35367</v>
      </c>
      <c r="AL20" s="34">
        <f t="shared" si="10"/>
        <v>20.58</v>
      </c>
      <c r="AM20" s="8">
        <f>IF(L20=3%,ROUND($K$360*Ranking!K24,0),0)</f>
        <v>0</v>
      </c>
      <c r="AN20" s="29">
        <f t="shared" si="11"/>
        <v>35367</v>
      </c>
      <c r="AO20" s="29">
        <f t="shared" si="12"/>
        <v>0</v>
      </c>
      <c r="AP20" s="8">
        <f t="shared" si="13"/>
        <v>35367</v>
      </c>
      <c r="AQ20" s="29">
        <f t="shared" si="14"/>
        <v>0</v>
      </c>
      <c r="AR20" s="34">
        <f t="shared" si="15"/>
        <v>20.58</v>
      </c>
      <c r="AS20" t="str">
        <f t="shared" si="16"/>
        <v/>
      </c>
      <c r="AT20" s="29">
        <v>0</v>
      </c>
      <c r="AU20" s="8">
        <f t="shared" si="21"/>
        <v>35367</v>
      </c>
    </row>
    <row r="21" spans="1:47" x14ac:dyDescent="0.2">
      <c r="A21">
        <v>20</v>
      </c>
      <c r="B21" s="7" t="s">
        <v>158</v>
      </c>
      <c r="C21" s="7" t="s">
        <v>10</v>
      </c>
      <c r="D21" s="3" t="s">
        <v>159</v>
      </c>
      <c r="E21">
        <v>2005</v>
      </c>
      <c r="F21" s="4">
        <v>3258757.13</v>
      </c>
      <c r="G21" s="4">
        <v>16750.98</v>
      </c>
      <c r="H21" s="4">
        <v>49.34</v>
      </c>
      <c r="I21" s="4">
        <v>0</v>
      </c>
      <c r="J21" s="4">
        <f t="shared" si="0"/>
        <v>3241956.81</v>
      </c>
      <c r="K21" s="5">
        <f t="shared" si="1"/>
        <v>3241957</v>
      </c>
      <c r="L21" s="6">
        <v>0.03</v>
      </c>
      <c r="M21" s="8">
        <v>0</v>
      </c>
      <c r="N21" s="8">
        <v>2278621</v>
      </c>
      <c r="O21" s="8">
        <v>2359154</v>
      </c>
      <c r="P21" s="8">
        <v>2460379</v>
      </c>
      <c r="Q21" s="8">
        <v>1765694</v>
      </c>
      <c r="R21" s="8">
        <v>949652</v>
      </c>
      <c r="S21" s="8">
        <v>760719</v>
      </c>
      <c r="T21" s="8">
        <v>765460</v>
      </c>
      <c r="U21" s="8">
        <v>798927</v>
      </c>
      <c r="V21" s="8">
        <v>1606310</v>
      </c>
      <c r="W21" s="8">
        <v>972610</v>
      </c>
      <c r="X21" s="8">
        <v>969025</v>
      </c>
      <c r="Y21" s="8">
        <f t="shared" si="17"/>
        <v>696547</v>
      </c>
      <c r="Z21" s="34">
        <f t="shared" si="2"/>
        <v>20.58</v>
      </c>
      <c r="AA21" s="34">
        <f t="shared" si="3"/>
        <v>21.49</v>
      </c>
      <c r="AB21" s="12">
        <f t="shared" si="18"/>
        <v>667092.32805999997</v>
      </c>
      <c r="AC21" s="12">
        <f t="shared" si="19"/>
        <v>667092.32805999997</v>
      </c>
      <c r="AD21" s="12">
        <f t="shared" si="20"/>
        <v>0.32805999997071922</v>
      </c>
      <c r="AE21" s="8">
        <f t="shared" si="4"/>
        <v>667092</v>
      </c>
      <c r="AF21" s="12">
        <f t="shared" si="5"/>
        <v>-0.32805999997071922</v>
      </c>
      <c r="AG21">
        <f t="shared" si="6"/>
        <v>20.58</v>
      </c>
      <c r="AH21" s="8">
        <f>ROUND(IF(L21=3%,$K$358*Ranking!K25,0),0)</f>
        <v>18412</v>
      </c>
      <c r="AI21" s="8">
        <f t="shared" si="7"/>
        <v>685504</v>
      </c>
      <c r="AJ21" s="8">
        <f t="shared" si="8"/>
        <v>18412</v>
      </c>
      <c r="AK21" s="8">
        <f t="shared" si="9"/>
        <v>685504</v>
      </c>
      <c r="AL21" s="34">
        <f t="shared" si="10"/>
        <v>21.14</v>
      </c>
      <c r="AM21" s="8">
        <f>IF(L21=3%,ROUND($K$360*Ranking!K25,0),0)</f>
        <v>11043</v>
      </c>
      <c r="AN21" s="29">
        <f t="shared" si="11"/>
        <v>696547</v>
      </c>
      <c r="AO21" s="29">
        <f t="shared" si="12"/>
        <v>11043</v>
      </c>
      <c r="AP21" s="8">
        <f t="shared" si="13"/>
        <v>696547</v>
      </c>
      <c r="AQ21" s="29">
        <f t="shared" si="14"/>
        <v>0</v>
      </c>
      <c r="AR21" s="34">
        <f t="shared" si="15"/>
        <v>21.49</v>
      </c>
      <c r="AS21" t="str">
        <f t="shared" si="16"/>
        <v/>
      </c>
      <c r="AT21" s="29">
        <v>0</v>
      </c>
      <c r="AU21" s="8">
        <f t="shared" si="21"/>
        <v>696547</v>
      </c>
    </row>
    <row r="22" spans="1:47" x14ac:dyDescent="0.2">
      <c r="A22">
        <v>21</v>
      </c>
      <c r="B22" s="7" t="s">
        <v>160</v>
      </c>
      <c r="C22" s="7" t="s">
        <v>10</v>
      </c>
      <c r="D22" s="3" t="s">
        <v>161</v>
      </c>
      <c r="E22">
        <v>0</v>
      </c>
      <c r="F22" s="4"/>
      <c r="G22" s="4"/>
      <c r="H22" s="4"/>
      <c r="I22" s="4"/>
      <c r="J22" s="4">
        <f t="shared" si="0"/>
        <v>0</v>
      </c>
      <c r="K22" s="5">
        <f t="shared" si="1"/>
        <v>0</v>
      </c>
      <c r="L22" s="6"/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f t="shared" si="17"/>
        <v>0</v>
      </c>
      <c r="Z22" s="34">
        <f t="shared" si="2"/>
        <v>0</v>
      </c>
      <c r="AA22" s="34">
        <f t="shared" si="3"/>
        <v>0</v>
      </c>
      <c r="AB22" s="12">
        <f t="shared" si="18"/>
        <v>0</v>
      </c>
      <c r="AC22" s="12">
        <f t="shared" si="19"/>
        <v>0</v>
      </c>
      <c r="AD22" s="12">
        <f t="shared" si="20"/>
        <v>0</v>
      </c>
      <c r="AE22" s="8">
        <f t="shared" si="4"/>
        <v>0</v>
      </c>
      <c r="AF22" s="12">
        <f t="shared" si="5"/>
        <v>0</v>
      </c>
      <c r="AG22">
        <f t="shared" si="6"/>
        <v>0</v>
      </c>
      <c r="AH22" s="8">
        <f>ROUND(IF(L22=3%,$K$358*Ranking!K26,0),0)</f>
        <v>0</v>
      </c>
      <c r="AI22" s="8">
        <f t="shared" si="7"/>
        <v>0</v>
      </c>
      <c r="AJ22" s="8">
        <f t="shared" si="8"/>
        <v>0</v>
      </c>
      <c r="AK22" s="8">
        <f t="shared" si="9"/>
        <v>0</v>
      </c>
      <c r="AL22" s="34">
        <f t="shared" si="10"/>
        <v>0</v>
      </c>
      <c r="AM22" s="8">
        <f>IF(L22=3%,ROUND($K$360*Ranking!K26,0),0)</f>
        <v>0</v>
      </c>
      <c r="AN22" s="29">
        <f t="shared" si="11"/>
        <v>0</v>
      </c>
      <c r="AO22" s="29">
        <f t="shared" si="12"/>
        <v>0</v>
      </c>
      <c r="AP22" s="8">
        <f t="shared" si="13"/>
        <v>0</v>
      </c>
      <c r="AQ22" s="29">
        <f t="shared" si="14"/>
        <v>0</v>
      </c>
      <c r="AR22" s="34">
        <f t="shared" si="15"/>
        <v>0</v>
      </c>
      <c r="AS22" t="str">
        <f t="shared" si="16"/>
        <v/>
      </c>
      <c r="AT22" s="29">
        <v>0</v>
      </c>
      <c r="AU22" s="8">
        <f t="shared" si="21"/>
        <v>0</v>
      </c>
    </row>
    <row r="23" spans="1:47" x14ac:dyDescent="0.2">
      <c r="A23">
        <v>22</v>
      </c>
      <c r="B23" s="7" t="s">
        <v>162</v>
      </c>
      <c r="C23" s="7" t="s">
        <v>10</v>
      </c>
      <c r="D23" s="3" t="s">
        <v>163</v>
      </c>
      <c r="E23">
        <v>2009</v>
      </c>
      <c r="F23" s="4">
        <v>41547.31</v>
      </c>
      <c r="G23" s="4">
        <v>36.64</v>
      </c>
      <c r="H23" s="4">
        <v>0</v>
      </c>
      <c r="I23" s="4">
        <v>0</v>
      </c>
      <c r="J23" s="4">
        <f t="shared" si="0"/>
        <v>41510.67</v>
      </c>
      <c r="K23" s="5">
        <f t="shared" si="1"/>
        <v>41511</v>
      </c>
      <c r="L23" s="6">
        <v>1.4999999999999999E-2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11779</v>
      </c>
      <c r="S23" s="8">
        <v>9588</v>
      </c>
      <c r="T23" s="8">
        <v>13954</v>
      </c>
      <c r="U23" s="8">
        <v>15560</v>
      </c>
      <c r="V23" s="8">
        <v>21063</v>
      </c>
      <c r="W23" s="8">
        <v>12205</v>
      </c>
      <c r="X23" s="8">
        <v>12165</v>
      </c>
      <c r="Y23" s="8">
        <f t="shared" si="17"/>
        <v>8542</v>
      </c>
      <c r="Z23" s="34">
        <f t="shared" si="2"/>
        <v>20.58</v>
      </c>
      <c r="AA23" s="34">
        <f t="shared" si="3"/>
        <v>20.58</v>
      </c>
      <c r="AB23" s="12">
        <f t="shared" si="18"/>
        <v>8541.6523500000003</v>
      </c>
      <c r="AC23" s="12">
        <f t="shared" si="19"/>
        <v>8541.6523500000003</v>
      </c>
      <c r="AD23" s="12">
        <f t="shared" si="20"/>
        <v>-0.34764999999970314</v>
      </c>
      <c r="AE23" s="8">
        <f t="shared" si="4"/>
        <v>8542</v>
      </c>
      <c r="AF23" s="12">
        <f t="shared" si="5"/>
        <v>0.34764999999970314</v>
      </c>
      <c r="AG23">
        <f t="shared" si="6"/>
        <v>20.58</v>
      </c>
      <c r="AH23" s="8">
        <f>ROUND(IF(L23=3%,$K$358*Ranking!K27,0),0)</f>
        <v>0</v>
      </c>
      <c r="AI23" s="8">
        <f t="shared" si="7"/>
        <v>8542</v>
      </c>
      <c r="AJ23" s="8">
        <f t="shared" si="8"/>
        <v>0</v>
      </c>
      <c r="AK23" s="8">
        <f t="shared" si="9"/>
        <v>8542</v>
      </c>
      <c r="AL23" s="34">
        <f t="shared" si="10"/>
        <v>20.58</v>
      </c>
      <c r="AM23" s="8">
        <f>IF(L23=3%,ROUND($K$360*Ranking!K27,0),0)</f>
        <v>0</v>
      </c>
      <c r="AN23" s="29">
        <f t="shared" si="11"/>
        <v>8542</v>
      </c>
      <c r="AO23" s="29">
        <f t="shared" si="12"/>
        <v>0</v>
      </c>
      <c r="AP23" s="8">
        <f t="shared" si="13"/>
        <v>8542</v>
      </c>
      <c r="AQ23" s="29">
        <f t="shared" si="14"/>
        <v>0</v>
      </c>
      <c r="AR23" s="34">
        <f t="shared" si="15"/>
        <v>20.58</v>
      </c>
      <c r="AS23" t="str">
        <f t="shared" si="16"/>
        <v/>
      </c>
      <c r="AT23" s="29">
        <v>0</v>
      </c>
      <c r="AU23" s="8">
        <f t="shared" si="21"/>
        <v>8542</v>
      </c>
    </row>
    <row r="24" spans="1:47" x14ac:dyDescent="0.2">
      <c r="A24">
        <v>23</v>
      </c>
      <c r="B24" s="7" t="s">
        <v>22</v>
      </c>
      <c r="C24" s="7" t="s">
        <v>10</v>
      </c>
      <c r="D24" s="3" t="s">
        <v>23</v>
      </c>
      <c r="E24">
        <v>2002</v>
      </c>
      <c r="F24" s="4">
        <v>1525476.11</v>
      </c>
      <c r="G24" s="4">
        <v>14707.66</v>
      </c>
      <c r="H24" s="4">
        <v>107515</v>
      </c>
      <c r="I24" s="4">
        <v>0</v>
      </c>
      <c r="J24" s="4">
        <f t="shared" si="0"/>
        <v>1403253.4500000002</v>
      </c>
      <c r="K24" s="5">
        <f t="shared" si="1"/>
        <v>1403253</v>
      </c>
      <c r="L24" s="6">
        <v>0.03</v>
      </c>
      <c r="M24" s="8">
        <v>870283</v>
      </c>
      <c r="N24" s="8">
        <v>918041</v>
      </c>
      <c r="O24" s="8">
        <v>963720</v>
      </c>
      <c r="P24" s="8">
        <v>1010047</v>
      </c>
      <c r="Q24" s="8">
        <v>786328</v>
      </c>
      <c r="R24" s="8">
        <v>443486</v>
      </c>
      <c r="S24" s="8">
        <v>348491</v>
      </c>
      <c r="T24" s="8">
        <v>356822</v>
      </c>
      <c r="U24" s="8">
        <v>378902</v>
      </c>
      <c r="V24" s="8">
        <v>759907</v>
      </c>
      <c r="W24" s="8">
        <v>474008</v>
      </c>
      <c r="X24" s="8">
        <v>471999</v>
      </c>
      <c r="Y24" s="8">
        <f t="shared" si="17"/>
        <v>324091</v>
      </c>
      <c r="Z24" s="34">
        <f t="shared" si="2"/>
        <v>20.58</v>
      </c>
      <c r="AA24" s="34">
        <f t="shared" si="3"/>
        <v>23.1</v>
      </c>
      <c r="AB24" s="12">
        <f t="shared" si="18"/>
        <v>288745.13468999998</v>
      </c>
      <c r="AC24" s="12">
        <f t="shared" si="19"/>
        <v>288745.13468999998</v>
      </c>
      <c r="AD24" s="12">
        <f t="shared" si="20"/>
        <v>0.13468999997712672</v>
      </c>
      <c r="AE24" s="8">
        <f t="shared" si="4"/>
        <v>288745</v>
      </c>
      <c r="AF24" s="12">
        <f t="shared" si="5"/>
        <v>-0.13468999997712672</v>
      </c>
      <c r="AG24">
        <f t="shared" si="6"/>
        <v>20.58</v>
      </c>
      <c r="AH24" s="8">
        <f>ROUND(IF(L24=3%,$K$358*Ranking!K28,0),0)</f>
        <v>22094</v>
      </c>
      <c r="AI24" s="8">
        <f t="shared" si="7"/>
        <v>310839</v>
      </c>
      <c r="AJ24" s="8">
        <f t="shared" si="8"/>
        <v>22094</v>
      </c>
      <c r="AK24" s="8">
        <f t="shared" si="9"/>
        <v>310839</v>
      </c>
      <c r="AL24" s="34">
        <f t="shared" si="10"/>
        <v>22.15</v>
      </c>
      <c r="AM24" s="8">
        <f>IF(L24=3%,ROUND($K$360*Ranking!K28,0),0)</f>
        <v>13252</v>
      </c>
      <c r="AN24" s="29">
        <f t="shared" si="11"/>
        <v>324091</v>
      </c>
      <c r="AO24" s="29">
        <f t="shared" si="12"/>
        <v>13252</v>
      </c>
      <c r="AP24" s="8">
        <f t="shared" si="13"/>
        <v>324091</v>
      </c>
      <c r="AQ24" s="29">
        <f t="shared" si="14"/>
        <v>0</v>
      </c>
      <c r="AR24" s="34">
        <f t="shared" si="15"/>
        <v>23.1</v>
      </c>
      <c r="AS24" t="str">
        <f t="shared" si="16"/>
        <v/>
      </c>
      <c r="AT24" s="29">
        <v>0</v>
      </c>
      <c r="AU24" s="8">
        <f t="shared" si="21"/>
        <v>324091</v>
      </c>
    </row>
    <row r="25" spans="1:47" x14ac:dyDescent="0.2">
      <c r="A25">
        <v>24</v>
      </c>
      <c r="B25" s="7" t="s">
        <v>164</v>
      </c>
      <c r="C25" s="7" t="s">
        <v>10</v>
      </c>
      <c r="D25" s="3" t="s">
        <v>165</v>
      </c>
      <c r="E25">
        <v>2006</v>
      </c>
      <c r="F25" s="4">
        <v>221060.43</v>
      </c>
      <c r="G25" s="4">
        <v>1713.74</v>
      </c>
      <c r="H25" s="4">
        <v>0</v>
      </c>
      <c r="I25" s="4">
        <v>0</v>
      </c>
      <c r="J25" s="4">
        <f t="shared" si="0"/>
        <v>219346.69</v>
      </c>
      <c r="K25" s="5">
        <f t="shared" si="1"/>
        <v>219347</v>
      </c>
      <c r="L25" s="6">
        <v>1.4999999999999999E-2</v>
      </c>
      <c r="M25" s="8">
        <v>0</v>
      </c>
      <c r="N25" s="8">
        <v>0</v>
      </c>
      <c r="O25" s="8">
        <v>144216</v>
      </c>
      <c r="P25" s="8">
        <v>159175</v>
      </c>
      <c r="Q25" s="8">
        <v>115828</v>
      </c>
      <c r="R25" s="8">
        <v>63189</v>
      </c>
      <c r="S25" s="8">
        <v>49867</v>
      </c>
      <c r="T25" s="8">
        <v>49991</v>
      </c>
      <c r="U25" s="8">
        <v>50850</v>
      </c>
      <c r="V25" s="8">
        <v>102377</v>
      </c>
      <c r="W25" s="8">
        <v>63460</v>
      </c>
      <c r="X25" s="8">
        <v>63250</v>
      </c>
      <c r="Y25" s="8">
        <f t="shared" si="17"/>
        <v>45135</v>
      </c>
      <c r="Z25" s="34">
        <f t="shared" si="2"/>
        <v>20.58</v>
      </c>
      <c r="AA25" s="34">
        <f t="shared" si="3"/>
        <v>20.58</v>
      </c>
      <c r="AB25" s="12">
        <f t="shared" si="18"/>
        <v>45134.682809999998</v>
      </c>
      <c r="AC25" s="12">
        <f t="shared" si="19"/>
        <v>45134.682809999998</v>
      </c>
      <c r="AD25" s="12">
        <f t="shared" si="20"/>
        <v>-0.31719000000157394</v>
      </c>
      <c r="AE25" s="8">
        <f t="shared" si="4"/>
        <v>45135</v>
      </c>
      <c r="AF25" s="12">
        <f t="shared" si="5"/>
        <v>0.31719000000157394</v>
      </c>
      <c r="AG25">
        <f t="shared" si="6"/>
        <v>20.58</v>
      </c>
      <c r="AH25" s="8">
        <f>ROUND(IF(L25=3%,$K$358*Ranking!K29,0),0)</f>
        <v>0</v>
      </c>
      <c r="AI25" s="8">
        <f t="shared" si="7"/>
        <v>45135</v>
      </c>
      <c r="AJ25" s="8">
        <f t="shared" si="8"/>
        <v>0</v>
      </c>
      <c r="AK25" s="8">
        <f t="shared" si="9"/>
        <v>45135</v>
      </c>
      <c r="AL25" s="34">
        <f t="shared" si="10"/>
        <v>20.58</v>
      </c>
      <c r="AM25" s="8">
        <f>IF(L25=3%,ROUND($K$360*Ranking!K29,0),0)</f>
        <v>0</v>
      </c>
      <c r="AN25" s="29">
        <f t="shared" si="11"/>
        <v>45135</v>
      </c>
      <c r="AO25" s="29">
        <f t="shared" si="12"/>
        <v>0</v>
      </c>
      <c r="AP25" s="8">
        <f t="shared" si="13"/>
        <v>45135</v>
      </c>
      <c r="AQ25" s="29">
        <f t="shared" si="14"/>
        <v>0</v>
      </c>
      <c r="AR25" s="34">
        <f t="shared" si="15"/>
        <v>20.58</v>
      </c>
      <c r="AS25" t="str">
        <f t="shared" si="16"/>
        <v/>
      </c>
      <c r="AT25" s="29">
        <v>0</v>
      </c>
      <c r="AU25" s="8">
        <f t="shared" si="21"/>
        <v>45135</v>
      </c>
    </row>
    <row r="26" spans="1:47" x14ac:dyDescent="0.2">
      <c r="A26">
        <v>25</v>
      </c>
      <c r="B26" s="7" t="s">
        <v>166</v>
      </c>
      <c r="C26" s="7" t="s">
        <v>10</v>
      </c>
      <c r="D26" s="3" t="s">
        <v>167</v>
      </c>
      <c r="E26">
        <v>0</v>
      </c>
      <c r="F26" s="4"/>
      <c r="G26" s="4"/>
      <c r="H26" s="4"/>
      <c r="I26" s="4"/>
      <c r="J26" s="4">
        <f t="shared" si="0"/>
        <v>0</v>
      </c>
      <c r="K26" s="5">
        <f t="shared" si="1"/>
        <v>0</v>
      </c>
      <c r="L26" s="6"/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f t="shared" si="17"/>
        <v>0</v>
      </c>
      <c r="Z26" s="34">
        <f t="shared" si="2"/>
        <v>0</v>
      </c>
      <c r="AA26" s="34">
        <f t="shared" si="3"/>
        <v>0</v>
      </c>
      <c r="AB26" s="12">
        <f t="shared" si="18"/>
        <v>0</v>
      </c>
      <c r="AC26" s="12">
        <f t="shared" si="19"/>
        <v>0</v>
      </c>
      <c r="AD26" s="12">
        <f t="shared" si="20"/>
        <v>0</v>
      </c>
      <c r="AE26" s="8">
        <f t="shared" si="4"/>
        <v>0</v>
      </c>
      <c r="AF26" s="12">
        <f t="shared" si="5"/>
        <v>0</v>
      </c>
      <c r="AG26">
        <f t="shared" si="6"/>
        <v>0</v>
      </c>
      <c r="AH26" s="8">
        <f>ROUND(IF(L26=3%,$K$358*Ranking!K30,0),0)</f>
        <v>0</v>
      </c>
      <c r="AI26" s="8">
        <f t="shared" si="7"/>
        <v>0</v>
      </c>
      <c r="AJ26" s="8">
        <f t="shared" si="8"/>
        <v>0</v>
      </c>
      <c r="AK26" s="8">
        <f t="shared" si="9"/>
        <v>0</v>
      </c>
      <c r="AL26" s="34">
        <f t="shared" si="10"/>
        <v>0</v>
      </c>
      <c r="AM26" s="8">
        <f>IF(L26=3%,ROUND($K$360*Ranking!K30,0),0)</f>
        <v>0</v>
      </c>
      <c r="AN26" s="29">
        <f t="shared" si="11"/>
        <v>0</v>
      </c>
      <c r="AO26" s="29">
        <f t="shared" si="12"/>
        <v>0</v>
      </c>
      <c r="AP26" s="8">
        <f t="shared" si="13"/>
        <v>0</v>
      </c>
      <c r="AQ26" s="29">
        <f t="shared" si="14"/>
        <v>0</v>
      </c>
      <c r="AR26" s="34">
        <f t="shared" si="15"/>
        <v>0</v>
      </c>
      <c r="AS26" t="str">
        <f t="shared" si="16"/>
        <v/>
      </c>
      <c r="AT26" s="29">
        <v>0</v>
      </c>
      <c r="AU26" s="8">
        <f t="shared" si="21"/>
        <v>0</v>
      </c>
    </row>
    <row r="27" spans="1:47" x14ac:dyDescent="0.2">
      <c r="A27">
        <v>26</v>
      </c>
      <c r="B27" s="7" t="s">
        <v>168</v>
      </c>
      <c r="C27" s="7" t="s">
        <v>10</v>
      </c>
      <c r="D27" s="3" t="s">
        <v>169</v>
      </c>
      <c r="E27">
        <v>2012</v>
      </c>
      <c r="F27" s="4">
        <v>1084123.19</v>
      </c>
      <c r="G27" s="4">
        <v>15506.85</v>
      </c>
      <c r="H27" s="4">
        <v>1873.82</v>
      </c>
      <c r="I27" s="4">
        <v>0</v>
      </c>
      <c r="J27" s="4">
        <f t="shared" si="0"/>
        <v>1066742.5199999998</v>
      </c>
      <c r="K27" s="5">
        <f t="shared" si="1"/>
        <v>1066743</v>
      </c>
      <c r="L27" s="6">
        <v>1.4999999999999999E-2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232884</v>
      </c>
      <c r="V27" s="8">
        <v>470418</v>
      </c>
      <c r="W27" s="8">
        <v>289505</v>
      </c>
      <c r="X27" s="8">
        <v>288547</v>
      </c>
      <c r="Y27" s="8">
        <f t="shared" si="17"/>
        <v>219502</v>
      </c>
      <c r="Z27" s="34">
        <f t="shared" si="2"/>
        <v>20.58</v>
      </c>
      <c r="AA27" s="34">
        <f t="shared" si="3"/>
        <v>20.58</v>
      </c>
      <c r="AB27" s="12">
        <f t="shared" si="18"/>
        <v>219502.00799000001</v>
      </c>
      <c r="AC27" s="12">
        <f t="shared" si="19"/>
        <v>219502.00799000001</v>
      </c>
      <c r="AD27" s="12">
        <f t="shared" si="20"/>
        <v>7.9900000127963722E-3</v>
      </c>
      <c r="AE27" s="8">
        <f t="shared" si="4"/>
        <v>219502</v>
      </c>
      <c r="AF27" s="12">
        <f t="shared" si="5"/>
        <v>-7.9900000127963722E-3</v>
      </c>
      <c r="AG27">
        <f t="shared" si="6"/>
        <v>20.58</v>
      </c>
      <c r="AH27" s="8">
        <f>ROUND(IF(L27=3%,$K$358*Ranking!K31,0),0)</f>
        <v>0</v>
      </c>
      <c r="AI27" s="8">
        <f t="shared" si="7"/>
        <v>219502</v>
      </c>
      <c r="AJ27" s="8">
        <f t="shared" si="8"/>
        <v>0</v>
      </c>
      <c r="AK27" s="8">
        <f t="shared" si="9"/>
        <v>219502</v>
      </c>
      <c r="AL27" s="34">
        <f t="shared" si="10"/>
        <v>20.58</v>
      </c>
      <c r="AM27" s="8">
        <f>IF(L27=3%,ROUND($K$360*Ranking!K31,0),0)</f>
        <v>0</v>
      </c>
      <c r="AN27" s="29">
        <f t="shared" si="11"/>
        <v>219502</v>
      </c>
      <c r="AO27" s="29">
        <f t="shared" si="12"/>
        <v>0</v>
      </c>
      <c r="AP27" s="8">
        <f t="shared" si="13"/>
        <v>219502</v>
      </c>
      <c r="AQ27" s="29">
        <f t="shared" si="14"/>
        <v>0</v>
      </c>
      <c r="AR27" s="34">
        <f t="shared" si="15"/>
        <v>20.58</v>
      </c>
      <c r="AS27" t="str">
        <f t="shared" si="16"/>
        <v/>
      </c>
      <c r="AT27" s="29">
        <v>0</v>
      </c>
      <c r="AU27" s="8">
        <f t="shared" si="21"/>
        <v>219502</v>
      </c>
    </row>
    <row r="28" spans="1:47" x14ac:dyDescent="0.2">
      <c r="A28">
        <v>27</v>
      </c>
      <c r="B28" s="7" t="s">
        <v>170</v>
      </c>
      <c r="C28" s="7" t="s">
        <v>10</v>
      </c>
      <c r="D28" s="3" t="s">
        <v>171</v>
      </c>
      <c r="E28">
        <v>0</v>
      </c>
      <c r="F28" s="4"/>
      <c r="G28" s="4"/>
      <c r="H28" s="4"/>
      <c r="I28" s="4"/>
      <c r="J28" s="4">
        <f t="shared" si="0"/>
        <v>0</v>
      </c>
      <c r="K28" s="5">
        <f t="shared" si="1"/>
        <v>0</v>
      </c>
      <c r="L28" s="6"/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f t="shared" si="17"/>
        <v>0</v>
      </c>
      <c r="Z28" s="34">
        <f t="shared" si="2"/>
        <v>0</v>
      </c>
      <c r="AA28" s="34">
        <f t="shared" si="3"/>
        <v>0</v>
      </c>
      <c r="AB28" s="12">
        <f t="shared" si="18"/>
        <v>0</v>
      </c>
      <c r="AC28" s="12">
        <f t="shared" si="19"/>
        <v>0</v>
      </c>
      <c r="AD28" s="12">
        <f t="shared" si="20"/>
        <v>0</v>
      </c>
      <c r="AE28" s="8">
        <f t="shared" si="4"/>
        <v>0</v>
      </c>
      <c r="AF28" s="12">
        <f t="shared" si="5"/>
        <v>0</v>
      </c>
      <c r="AG28">
        <f t="shared" si="6"/>
        <v>0</v>
      </c>
      <c r="AH28" s="8">
        <f>ROUND(IF(L28=3%,$K$358*Ranking!K32,0),0)</f>
        <v>0</v>
      </c>
      <c r="AI28" s="8">
        <f t="shared" si="7"/>
        <v>0</v>
      </c>
      <c r="AJ28" s="8">
        <f t="shared" si="8"/>
        <v>0</v>
      </c>
      <c r="AK28" s="8">
        <f t="shared" si="9"/>
        <v>0</v>
      </c>
      <c r="AL28" s="34">
        <f t="shared" si="10"/>
        <v>0</v>
      </c>
      <c r="AM28" s="8">
        <f>IF(L28=3%,ROUND($K$360*Ranking!K32,0),0)</f>
        <v>0</v>
      </c>
      <c r="AN28" s="29">
        <f t="shared" si="11"/>
        <v>0</v>
      </c>
      <c r="AO28" s="29">
        <f t="shared" si="12"/>
        <v>0</v>
      </c>
      <c r="AP28" s="8">
        <f t="shared" si="13"/>
        <v>0</v>
      </c>
      <c r="AQ28" s="29">
        <f t="shared" si="14"/>
        <v>0</v>
      </c>
      <c r="AR28" s="34">
        <f t="shared" si="15"/>
        <v>0</v>
      </c>
      <c r="AS28" t="str">
        <f t="shared" si="16"/>
        <v/>
      </c>
      <c r="AT28" s="29">
        <v>0</v>
      </c>
      <c r="AU28" s="8">
        <f t="shared" si="21"/>
        <v>0</v>
      </c>
    </row>
    <row r="29" spans="1:47" x14ac:dyDescent="0.2">
      <c r="A29">
        <v>28</v>
      </c>
      <c r="B29" s="7" t="s">
        <v>172</v>
      </c>
      <c r="C29" s="7" t="s">
        <v>10</v>
      </c>
      <c r="D29" s="3" t="s">
        <v>173</v>
      </c>
      <c r="E29">
        <v>0</v>
      </c>
      <c r="F29" s="4"/>
      <c r="G29" s="4"/>
      <c r="H29" s="4"/>
      <c r="I29" s="4"/>
      <c r="J29" s="4">
        <f t="shared" si="0"/>
        <v>0</v>
      </c>
      <c r="K29" s="5">
        <f t="shared" si="1"/>
        <v>0</v>
      </c>
      <c r="L29" s="6"/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f t="shared" si="17"/>
        <v>0</v>
      </c>
      <c r="Z29" s="34">
        <f t="shared" si="2"/>
        <v>0</v>
      </c>
      <c r="AA29" s="34">
        <f t="shared" si="3"/>
        <v>0</v>
      </c>
      <c r="AB29" s="12">
        <f t="shared" si="18"/>
        <v>0</v>
      </c>
      <c r="AC29" s="12">
        <f t="shared" si="19"/>
        <v>0</v>
      </c>
      <c r="AD29" s="12">
        <f t="shared" si="20"/>
        <v>0</v>
      </c>
      <c r="AE29" s="8">
        <f t="shared" si="4"/>
        <v>0</v>
      </c>
      <c r="AF29" s="12">
        <f t="shared" si="5"/>
        <v>0</v>
      </c>
      <c r="AG29">
        <f t="shared" si="6"/>
        <v>0</v>
      </c>
      <c r="AH29" s="8">
        <f>ROUND(IF(L29=3%,$K$358*Ranking!K33,0),0)</f>
        <v>0</v>
      </c>
      <c r="AI29" s="8">
        <f t="shared" si="7"/>
        <v>0</v>
      </c>
      <c r="AJ29" s="8">
        <f t="shared" si="8"/>
        <v>0</v>
      </c>
      <c r="AK29" s="8">
        <f t="shared" si="9"/>
        <v>0</v>
      </c>
      <c r="AL29" s="34">
        <f t="shared" si="10"/>
        <v>0</v>
      </c>
      <c r="AM29" s="8">
        <f>IF(L29=3%,ROUND($K$360*Ranking!K33,0),0)</f>
        <v>0</v>
      </c>
      <c r="AN29" s="29">
        <f t="shared" si="11"/>
        <v>0</v>
      </c>
      <c r="AO29" s="29">
        <f t="shared" si="12"/>
        <v>0</v>
      </c>
      <c r="AP29" s="8">
        <f t="shared" si="13"/>
        <v>0</v>
      </c>
      <c r="AQ29" s="29">
        <f t="shared" si="14"/>
        <v>0</v>
      </c>
      <c r="AR29" s="34">
        <f t="shared" si="15"/>
        <v>0</v>
      </c>
      <c r="AS29" t="str">
        <f t="shared" si="16"/>
        <v/>
      </c>
      <c r="AT29" s="29">
        <v>0</v>
      </c>
      <c r="AU29" s="8">
        <f t="shared" si="21"/>
        <v>0</v>
      </c>
    </row>
    <row r="30" spans="1:47" x14ac:dyDescent="0.2">
      <c r="A30">
        <v>29</v>
      </c>
      <c r="B30" s="7" t="s">
        <v>174</v>
      </c>
      <c r="C30" s="7" t="s">
        <v>10</v>
      </c>
      <c r="D30" s="3" t="s">
        <v>175</v>
      </c>
      <c r="E30">
        <v>0</v>
      </c>
      <c r="F30" s="4"/>
      <c r="G30" s="4"/>
      <c r="H30" s="4"/>
      <c r="I30" s="4"/>
      <c r="J30" s="4">
        <f t="shared" si="0"/>
        <v>0</v>
      </c>
      <c r="K30" s="5">
        <f t="shared" si="1"/>
        <v>0</v>
      </c>
      <c r="L30" s="6"/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f t="shared" si="17"/>
        <v>0</v>
      </c>
      <c r="Z30" s="34">
        <f t="shared" si="2"/>
        <v>0</v>
      </c>
      <c r="AA30" s="34">
        <f t="shared" si="3"/>
        <v>0</v>
      </c>
      <c r="AB30" s="12">
        <f t="shared" si="18"/>
        <v>0</v>
      </c>
      <c r="AC30" s="12">
        <f t="shared" si="19"/>
        <v>0</v>
      </c>
      <c r="AD30" s="12">
        <f t="shared" si="20"/>
        <v>0</v>
      </c>
      <c r="AE30" s="8">
        <f t="shared" si="4"/>
        <v>0</v>
      </c>
      <c r="AF30" s="12">
        <f t="shared" si="5"/>
        <v>0</v>
      </c>
      <c r="AG30">
        <f t="shared" si="6"/>
        <v>0</v>
      </c>
      <c r="AH30" s="8">
        <f>ROUND(IF(L30=3%,$K$358*Ranking!K34,0),0)</f>
        <v>0</v>
      </c>
      <c r="AI30" s="8">
        <f t="shared" si="7"/>
        <v>0</v>
      </c>
      <c r="AJ30" s="8">
        <f t="shared" si="8"/>
        <v>0</v>
      </c>
      <c r="AK30" s="8">
        <f t="shared" si="9"/>
        <v>0</v>
      </c>
      <c r="AL30" s="34">
        <f t="shared" si="10"/>
        <v>0</v>
      </c>
      <c r="AM30" s="8">
        <f>IF(L30=3%,ROUND($K$360*Ranking!K34,0),0)</f>
        <v>0</v>
      </c>
      <c r="AN30" s="29">
        <f t="shared" si="11"/>
        <v>0</v>
      </c>
      <c r="AO30" s="29">
        <f t="shared" si="12"/>
        <v>0</v>
      </c>
      <c r="AP30" s="8">
        <f t="shared" si="13"/>
        <v>0</v>
      </c>
      <c r="AQ30" s="29">
        <f t="shared" si="14"/>
        <v>0</v>
      </c>
      <c r="AR30" s="34">
        <f t="shared" si="15"/>
        <v>0</v>
      </c>
      <c r="AS30" t="str">
        <f t="shared" si="16"/>
        <v/>
      </c>
      <c r="AT30" s="29">
        <v>0</v>
      </c>
      <c r="AU30" s="8">
        <f t="shared" si="21"/>
        <v>0</v>
      </c>
    </row>
    <row r="31" spans="1:47" x14ac:dyDescent="0.2">
      <c r="A31">
        <v>30</v>
      </c>
      <c r="B31" s="7" t="s">
        <v>176</v>
      </c>
      <c r="C31" s="7" t="s">
        <v>10</v>
      </c>
      <c r="D31" s="3" t="s">
        <v>177</v>
      </c>
      <c r="E31">
        <v>2014</v>
      </c>
      <c r="F31" s="4">
        <v>710256.51</v>
      </c>
      <c r="G31" s="4">
        <v>10122.33</v>
      </c>
      <c r="H31" s="4">
        <v>2816.39</v>
      </c>
      <c r="I31" s="4">
        <v>0</v>
      </c>
      <c r="J31" s="4">
        <f t="shared" si="0"/>
        <v>697317.79</v>
      </c>
      <c r="K31" s="5">
        <f t="shared" si="1"/>
        <v>697318</v>
      </c>
      <c r="L31" s="6">
        <v>0.01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200077</v>
      </c>
      <c r="X31" s="8">
        <v>199415</v>
      </c>
      <c r="Y31" s="8">
        <f t="shared" si="17"/>
        <v>143486</v>
      </c>
      <c r="Z31" s="34">
        <f t="shared" si="2"/>
        <v>20.58</v>
      </c>
      <c r="AA31" s="34">
        <f t="shared" si="3"/>
        <v>20.58</v>
      </c>
      <c r="AB31" s="12">
        <f t="shared" si="18"/>
        <v>143486.01415999999</v>
      </c>
      <c r="AC31" s="12">
        <f t="shared" si="19"/>
        <v>143486.01415999999</v>
      </c>
      <c r="AD31" s="12">
        <f t="shared" si="20"/>
        <v>1.4159999991534278E-2</v>
      </c>
      <c r="AE31" s="8">
        <f t="shared" si="4"/>
        <v>143486</v>
      </c>
      <c r="AF31" s="12">
        <f t="shared" si="5"/>
        <v>-1.4159999991534278E-2</v>
      </c>
      <c r="AG31">
        <f t="shared" si="6"/>
        <v>20.58</v>
      </c>
      <c r="AH31" s="8">
        <f>ROUND(IF(L31=3%,$K$358*Ranking!K35,0),0)</f>
        <v>0</v>
      </c>
      <c r="AI31" s="8">
        <f t="shared" si="7"/>
        <v>143486</v>
      </c>
      <c r="AJ31" s="8">
        <f t="shared" si="8"/>
        <v>0</v>
      </c>
      <c r="AK31" s="8">
        <f t="shared" si="9"/>
        <v>143486</v>
      </c>
      <c r="AL31" s="34">
        <f t="shared" si="10"/>
        <v>20.58</v>
      </c>
      <c r="AM31" s="8">
        <f>IF(L31=3%,ROUND($K$360*Ranking!K35,0),0)</f>
        <v>0</v>
      </c>
      <c r="AN31" s="29">
        <f t="shared" si="11"/>
        <v>143486</v>
      </c>
      <c r="AO31" s="29">
        <f t="shared" si="12"/>
        <v>0</v>
      </c>
      <c r="AP31" s="8">
        <f t="shared" si="13"/>
        <v>143486</v>
      </c>
      <c r="AQ31" s="29">
        <f t="shared" si="14"/>
        <v>0</v>
      </c>
      <c r="AR31" s="34">
        <f t="shared" si="15"/>
        <v>20.58</v>
      </c>
      <c r="AS31" t="str">
        <f t="shared" si="16"/>
        <v/>
      </c>
      <c r="AT31" s="29">
        <v>0</v>
      </c>
      <c r="AU31" s="8">
        <f t="shared" si="21"/>
        <v>143486</v>
      </c>
    </row>
    <row r="32" spans="1:47" x14ac:dyDescent="0.2">
      <c r="A32">
        <v>31</v>
      </c>
      <c r="B32" s="7" t="s">
        <v>178</v>
      </c>
      <c r="C32" s="7" t="s">
        <v>10</v>
      </c>
      <c r="D32" s="3" t="s">
        <v>179</v>
      </c>
      <c r="E32">
        <v>0</v>
      </c>
      <c r="F32" s="4"/>
      <c r="G32" s="4"/>
      <c r="H32" s="4"/>
      <c r="I32" s="4"/>
      <c r="J32" s="4">
        <f t="shared" si="0"/>
        <v>0</v>
      </c>
      <c r="K32" s="5">
        <f t="shared" si="1"/>
        <v>0</v>
      </c>
      <c r="L32" s="6"/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f t="shared" si="17"/>
        <v>0</v>
      </c>
      <c r="Z32" s="34">
        <f t="shared" si="2"/>
        <v>0</v>
      </c>
      <c r="AA32" s="34">
        <f t="shared" si="3"/>
        <v>0</v>
      </c>
      <c r="AB32" s="12">
        <f t="shared" si="18"/>
        <v>0</v>
      </c>
      <c r="AC32" s="12">
        <f t="shared" si="19"/>
        <v>0</v>
      </c>
      <c r="AD32" s="12">
        <f t="shared" si="20"/>
        <v>0</v>
      </c>
      <c r="AE32" s="8">
        <f t="shared" si="4"/>
        <v>0</v>
      </c>
      <c r="AF32" s="12">
        <f t="shared" si="5"/>
        <v>0</v>
      </c>
      <c r="AG32">
        <f t="shared" si="6"/>
        <v>0</v>
      </c>
      <c r="AH32" s="8">
        <f>ROUND(IF(L32=3%,$K$358*Ranking!K36,0),0)</f>
        <v>0</v>
      </c>
      <c r="AI32" s="8">
        <f t="shared" si="7"/>
        <v>0</v>
      </c>
      <c r="AJ32" s="8">
        <f t="shared" si="8"/>
        <v>0</v>
      </c>
      <c r="AK32" s="8">
        <f t="shared" si="9"/>
        <v>0</v>
      </c>
      <c r="AL32" s="34">
        <f t="shared" si="10"/>
        <v>0</v>
      </c>
      <c r="AM32" s="8">
        <f>IF(L32=3%,ROUND($K$360*Ranking!K36,0),0)</f>
        <v>0</v>
      </c>
      <c r="AN32" s="29">
        <f t="shared" si="11"/>
        <v>0</v>
      </c>
      <c r="AO32" s="29">
        <f t="shared" si="12"/>
        <v>0</v>
      </c>
      <c r="AP32" s="8">
        <f t="shared" si="13"/>
        <v>0</v>
      </c>
      <c r="AQ32" s="29">
        <f t="shared" si="14"/>
        <v>0</v>
      </c>
      <c r="AR32" s="34">
        <f t="shared" si="15"/>
        <v>0</v>
      </c>
      <c r="AS32" t="str">
        <f t="shared" si="16"/>
        <v/>
      </c>
      <c r="AT32" s="29">
        <v>0</v>
      </c>
      <c r="AU32" s="8">
        <f t="shared" si="21"/>
        <v>0</v>
      </c>
    </row>
    <row r="33" spans="1:47" x14ac:dyDescent="0.2">
      <c r="A33">
        <v>32</v>
      </c>
      <c r="B33" s="7" t="s">
        <v>180</v>
      </c>
      <c r="C33" s="7" t="s">
        <v>181</v>
      </c>
      <c r="D33" s="3" t="s">
        <v>182</v>
      </c>
      <c r="E33">
        <v>0</v>
      </c>
      <c r="F33" s="4"/>
      <c r="G33" s="4"/>
      <c r="H33" s="4"/>
      <c r="I33" s="4"/>
      <c r="J33" s="4">
        <f t="shared" si="0"/>
        <v>0</v>
      </c>
      <c r="K33" s="5">
        <f t="shared" si="1"/>
        <v>0</v>
      </c>
      <c r="L33" s="6"/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f t="shared" si="17"/>
        <v>0</v>
      </c>
      <c r="Z33" s="34">
        <f t="shared" si="2"/>
        <v>0</v>
      </c>
      <c r="AA33" s="34">
        <f t="shared" si="3"/>
        <v>0</v>
      </c>
      <c r="AB33" s="12">
        <f t="shared" si="18"/>
        <v>0</v>
      </c>
      <c r="AC33" s="12">
        <f t="shared" si="19"/>
        <v>0</v>
      </c>
      <c r="AD33" s="12">
        <f t="shared" si="20"/>
        <v>0</v>
      </c>
      <c r="AE33" s="8">
        <f t="shared" si="4"/>
        <v>0</v>
      </c>
      <c r="AF33" s="12">
        <f t="shared" si="5"/>
        <v>0</v>
      </c>
      <c r="AG33">
        <f t="shared" si="6"/>
        <v>0</v>
      </c>
      <c r="AH33" s="8">
        <f>ROUND(IF(L33=3%,$K$358*Ranking!K37,0),0)</f>
        <v>0</v>
      </c>
      <c r="AI33" s="8">
        <f t="shared" si="7"/>
        <v>0</v>
      </c>
      <c r="AJ33" s="8">
        <f t="shared" si="8"/>
        <v>0</v>
      </c>
      <c r="AK33" s="8">
        <f t="shared" si="9"/>
        <v>0</v>
      </c>
      <c r="AL33" s="34">
        <f t="shared" si="10"/>
        <v>0</v>
      </c>
      <c r="AM33" s="8">
        <f>IF(L33=3%,ROUND($K$360*Ranking!K37,0),0)</f>
        <v>0</v>
      </c>
      <c r="AN33" s="29">
        <f t="shared" si="11"/>
        <v>0</v>
      </c>
      <c r="AO33" s="29">
        <f t="shared" si="12"/>
        <v>0</v>
      </c>
      <c r="AP33" s="8">
        <f t="shared" si="13"/>
        <v>0</v>
      </c>
      <c r="AQ33" s="29">
        <f t="shared" si="14"/>
        <v>0</v>
      </c>
      <c r="AR33" s="34">
        <f t="shared" si="15"/>
        <v>0</v>
      </c>
      <c r="AS33" t="str">
        <f t="shared" si="16"/>
        <v/>
      </c>
      <c r="AT33" s="29">
        <v>0</v>
      </c>
      <c r="AU33" s="8">
        <f t="shared" si="21"/>
        <v>0</v>
      </c>
    </row>
    <row r="34" spans="1:47" x14ac:dyDescent="0.2">
      <c r="A34">
        <v>33</v>
      </c>
      <c r="B34" s="7" t="s">
        <v>183</v>
      </c>
      <c r="C34" s="7" t="s">
        <v>10</v>
      </c>
      <c r="D34" s="3" t="s">
        <v>184</v>
      </c>
      <c r="E34">
        <v>0</v>
      </c>
      <c r="F34" s="4"/>
      <c r="G34" s="4"/>
      <c r="H34" s="4"/>
      <c r="I34" s="4"/>
      <c r="J34" s="4">
        <f t="shared" si="0"/>
        <v>0</v>
      </c>
      <c r="K34" s="5">
        <f t="shared" si="1"/>
        <v>0</v>
      </c>
      <c r="L34" s="6"/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f t="shared" si="17"/>
        <v>0</v>
      </c>
      <c r="Z34" s="34">
        <f t="shared" si="2"/>
        <v>0</v>
      </c>
      <c r="AA34" s="34">
        <f t="shared" si="3"/>
        <v>0</v>
      </c>
      <c r="AB34" s="12">
        <f t="shared" si="18"/>
        <v>0</v>
      </c>
      <c r="AC34" s="12">
        <f t="shared" si="19"/>
        <v>0</v>
      </c>
      <c r="AD34" s="12">
        <f t="shared" si="20"/>
        <v>0</v>
      </c>
      <c r="AE34" s="8">
        <f t="shared" si="4"/>
        <v>0</v>
      </c>
      <c r="AF34" s="12">
        <f t="shared" si="5"/>
        <v>0</v>
      </c>
      <c r="AG34">
        <f t="shared" si="6"/>
        <v>0</v>
      </c>
      <c r="AH34" s="8">
        <f>ROUND(IF(L34=3%,$K$358*Ranking!K38,0),0)</f>
        <v>0</v>
      </c>
      <c r="AI34" s="8">
        <f t="shared" si="7"/>
        <v>0</v>
      </c>
      <c r="AJ34" s="8">
        <f t="shared" si="8"/>
        <v>0</v>
      </c>
      <c r="AK34" s="8">
        <f t="shared" si="9"/>
        <v>0</v>
      </c>
      <c r="AL34" s="34">
        <f t="shared" si="10"/>
        <v>0</v>
      </c>
      <c r="AM34" s="8">
        <f>IF(L34=3%,ROUND($K$360*Ranking!K38,0),0)</f>
        <v>0</v>
      </c>
      <c r="AN34" s="29">
        <f t="shared" si="11"/>
        <v>0</v>
      </c>
      <c r="AO34" s="29">
        <f t="shared" si="12"/>
        <v>0</v>
      </c>
      <c r="AP34" s="8">
        <f t="shared" si="13"/>
        <v>0</v>
      </c>
      <c r="AQ34" s="29">
        <f t="shared" si="14"/>
        <v>0</v>
      </c>
      <c r="AR34" s="34">
        <f t="shared" si="15"/>
        <v>0</v>
      </c>
      <c r="AS34" t="str">
        <f t="shared" si="16"/>
        <v/>
      </c>
      <c r="AT34" s="29">
        <v>0</v>
      </c>
      <c r="AU34" s="8">
        <f t="shared" si="21"/>
        <v>0</v>
      </c>
    </row>
    <row r="35" spans="1:47" x14ac:dyDescent="0.2">
      <c r="A35">
        <v>34</v>
      </c>
      <c r="B35" s="7" t="s">
        <v>185</v>
      </c>
      <c r="C35" s="7" t="s">
        <v>10</v>
      </c>
      <c r="D35" s="3" t="s">
        <v>186</v>
      </c>
      <c r="E35">
        <v>0</v>
      </c>
      <c r="F35" s="4"/>
      <c r="G35" s="4"/>
      <c r="H35" s="4"/>
      <c r="I35" s="4"/>
      <c r="J35" s="4">
        <f t="shared" si="0"/>
        <v>0</v>
      </c>
      <c r="K35" s="5">
        <f t="shared" si="1"/>
        <v>0</v>
      </c>
      <c r="L35" s="6"/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f t="shared" si="17"/>
        <v>0</v>
      </c>
      <c r="Z35" s="34">
        <f t="shared" si="2"/>
        <v>0</v>
      </c>
      <c r="AA35" s="34">
        <f t="shared" si="3"/>
        <v>0</v>
      </c>
      <c r="AB35" s="12">
        <f t="shared" si="18"/>
        <v>0</v>
      </c>
      <c r="AC35" s="12">
        <f t="shared" si="19"/>
        <v>0</v>
      </c>
      <c r="AD35" s="12">
        <f t="shared" si="20"/>
        <v>0</v>
      </c>
      <c r="AE35" s="8">
        <f t="shared" si="4"/>
        <v>0</v>
      </c>
      <c r="AF35" s="12">
        <f t="shared" si="5"/>
        <v>0</v>
      </c>
      <c r="AG35">
        <f t="shared" si="6"/>
        <v>0</v>
      </c>
      <c r="AH35" s="8">
        <f>ROUND(IF(L35=3%,$K$358*Ranking!K39,0),0)</f>
        <v>0</v>
      </c>
      <c r="AI35" s="8">
        <f t="shared" si="7"/>
        <v>0</v>
      </c>
      <c r="AJ35" s="8">
        <f t="shared" si="8"/>
        <v>0</v>
      </c>
      <c r="AK35" s="8">
        <f t="shared" si="9"/>
        <v>0</v>
      </c>
      <c r="AL35" s="34">
        <f t="shared" si="10"/>
        <v>0</v>
      </c>
      <c r="AM35" s="8">
        <f>IF(L35=3%,ROUND($K$360*Ranking!K39,0),0)</f>
        <v>0</v>
      </c>
      <c r="AN35" s="29">
        <f t="shared" si="11"/>
        <v>0</v>
      </c>
      <c r="AO35" s="29">
        <f t="shared" si="12"/>
        <v>0</v>
      </c>
      <c r="AP35" s="8">
        <f t="shared" si="13"/>
        <v>0</v>
      </c>
      <c r="AQ35" s="29">
        <f t="shared" si="14"/>
        <v>0</v>
      </c>
      <c r="AR35" s="34">
        <f t="shared" si="15"/>
        <v>0</v>
      </c>
      <c r="AS35" t="str">
        <f t="shared" si="16"/>
        <v/>
      </c>
      <c r="AT35" s="29">
        <v>0</v>
      </c>
      <c r="AU35" s="8">
        <f t="shared" si="21"/>
        <v>0</v>
      </c>
    </row>
    <row r="36" spans="1:47" x14ac:dyDescent="0.2">
      <c r="A36">
        <v>35</v>
      </c>
      <c r="B36" s="7" t="s">
        <v>187</v>
      </c>
      <c r="C36" s="7" t="s">
        <v>10</v>
      </c>
      <c r="D36" s="3" t="s">
        <v>188</v>
      </c>
      <c r="E36">
        <v>0</v>
      </c>
      <c r="F36" s="4"/>
      <c r="G36" s="4"/>
      <c r="H36" s="4"/>
      <c r="I36" s="4"/>
      <c r="J36" s="4">
        <f t="shared" si="0"/>
        <v>0</v>
      </c>
      <c r="K36" s="5">
        <f t="shared" si="1"/>
        <v>0</v>
      </c>
      <c r="L36" s="6"/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f t="shared" si="17"/>
        <v>0</v>
      </c>
      <c r="Z36" s="34">
        <f t="shared" si="2"/>
        <v>0</v>
      </c>
      <c r="AA36" s="34">
        <f t="shared" si="3"/>
        <v>0</v>
      </c>
      <c r="AB36" s="12">
        <f t="shared" si="18"/>
        <v>0</v>
      </c>
      <c r="AC36" s="12">
        <f t="shared" si="19"/>
        <v>0</v>
      </c>
      <c r="AD36" s="12">
        <f t="shared" si="20"/>
        <v>0</v>
      </c>
      <c r="AE36" s="8">
        <f t="shared" si="4"/>
        <v>0</v>
      </c>
      <c r="AF36" s="12">
        <f t="shared" si="5"/>
        <v>0</v>
      </c>
      <c r="AG36">
        <f t="shared" si="6"/>
        <v>0</v>
      </c>
      <c r="AH36" s="8">
        <f>ROUND(IF(L36=3%,$K$358*Ranking!K40,0),0)</f>
        <v>0</v>
      </c>
      <c r="AI36" s="8">
        <f t="shared" si="7"/>
        <v>0</v>
      </c>
      <c r="AJ36" s="8">
        <f t="shared" si="8"/>
        <v>0</v>
      </c>
      <c r="AK36" s="8">
        <f t="shared" si="9"/>
        <v>0</v>
      </c>
      <c r="AL36" s="34">
        <f t="shared" si="10"/>
        <v>0</v>
      </c>
      <c r="AM36" s="8">
        <f>IF(L36=3%,ROUND($K$360*Ranking!K40,0),0)</f>
        <v>0</v>
      </c>
      <c r="AN36" s="29">
        <f t="shared" si="11"/>
        <v>0</v>
      </c>
      <c r="AO36" s="29">
        <f t="shared" si="12"/>
        <v>0</v>
      </c>
      <c r="AP36" s="8">
        <f t="shared" si="13"/>
        <v>0</v>
      </c>
      <c r="AQ36" s="29">
        <f t="shared" si="14"/>
        <v>0</v>
      </c>
      <c r="AR36" s="34">
        <f t="shared" si="15"/>
        <v>0</v>
      </c>
      <c r="AS36" t="str">
        <f t="shared" si="16"/>
        <v/>
      </c>
      <c r="AT36" s="29">
        <v>0</v>
      </c>
      <c r="AU36" s="8">
        <f t="shared" si="21"/>
        <v>0</v>
      </c>
    </row>
    <row r="37" spans="1:47" x14ac:dyDescent="0.2">
      <c r="A37">
        <v>36</v>
      </c>
      <c r="B37" s="7" t="s">
        <v>189</v>
      </c>
      <c r="C37" s="7" t="s">
        <v>10</v>
      </c>
      <c r="D37" s="3" t="s">
        <v>190</v>
      </c>
      <c r="E37">
        <v>2006</v>
      </c>
      <c r="F37" s="4">
        <v>1246253.8600000001</v>
      </c>
      <c r="G37" s="4">
        <v>7545.96</v>
      </c>
      <c r="H37" s="4">
        <v>122.39</v>
      </c>
      <c r="I37" s="4">
        <v>0</v>
      </c>
      <c r="J37" s="4">
        <f t="shared" si="0"/>
        <v>1238585.5100000002</v>
      </c>
      <c r="K37" s="5">
        <f t="shared" si="1"/>
        <v>1238586</v>
      </c>
      <c r="L37" s="6">
        <v>0.03</v>
      </c>
      <c r="M37" s="8">
        <v>0</v>
      </c>
      <c r="N37" s="8">
        <v>784861</v>
      </c>
      <c r="O37" s="8">
        <v>862766</v>
      </c>
      <c r="P37" s="8">
        <v>898816</v>
      </c>
      <c r="Q37" s="8">
        <v>680858</v>
      </c>
      <c r="R37" s="8">
        <v>384571</v>
      </c>
      <c r="S37" s="8">
        <v>306717</v>
      </c>
      <c r="T37" s="8">
        <v>311124</v>
      </c>
      <c r="U37" s="8">
        <v>322248</v>
      </c>
      <c r="V37" s="8">
        <v>652303</v>
      </c>
      <c r="W37" s="8">
        <v>394881</v>
      </c>
      <c r="X37" s="8">
        <v>393207</v>
      </c>
      <c r="Y37" s="8">
        <f t="shared" si="17"/>
        <v>284317</v>
      </c>
      <c r="Z37" s="34">
        <f t="shared" si="2"/>
        <v>20.58</v>
      </c>
      <c r="AA37" s="34">
        <f t="shared" si="3"/>
        <v>22.95</v>
      </c>
      <c r="AB37" s="12">
        <f t="shared" si="18"/>
        <v>254861.86838</v>
      </c>
      <c r="AC37" s="12">
        <f t="shared" si="19"/>
        <v>254861.86838</v>
      </c>
      <c r="AD37" s="12">
        <f t="shared" si="20"/>
        <v>-0.13162000000011176</v>
      </c>
      <c r="AE37" s="8">
        <f t="shared" si="4"/>
        <v>254862</v>
      </c>
      <c r="AF37" s="12">
        <f t="shared" si="5"/>
        <v>0.13162000000011176</v>
      </c>
      <c r="AG37">
        <f t="shared" si="6"/>
        <v>20.58</v>
      </c>
      <c r="AH37" s="8">
        <f>ROUND(IF(L37=3%,$K$358*Ranking!K41,0),0)</f>
        <v>18412</v>
      </c>
      <c r="AI37" s="8">
        <f t="shared" si="7"/>
        <v>273274</v>
      </c>
      <c r="AJ37" s="8">
        <f t="shared" si="8"/>
        <v>18412</v>
      </c>
      <c r="AK37" s="8">
        <f t="shared" si="9"/>
        <v>273274</v>
      </c>
      <c r="AL37" s="34">
        <f t="shared" si="10"/>
        <v>22.06</v>
      </c>
      <c r="AM37" s="8">
        <f>IF(L37=3%,ROUND($K$360*Ranking!K41,0),0)</f>
        <v>11043</v>
      </c>
      <c r="AN37" s="29">
        <f t="shared" si="11"/>
        <v>284317</v>
      </c>
      <c r="AO37" s="29">
        <f t="shared" si="12"/>
        <v>11043</v>
      </c>
      <c r="AP37" s="8">
        <f t="shared" si="13"/>
        <v>284317</v>
      </c>
      <c r="AQ37" s="29">
        <f t="shared" si="14"/>
        <v>0</v>
      </c>
      <c r="AR37" s="34">
        <f t="shared" si="15"/>
        <v>22.95</v>
      </c>
      <c r="AS37" t="str">
        <f t="shared" si="16"/>
        <v/>
      </c>
      <c r="AT37" s="29">
        <v>0</v>
      </c>
      <c r="AU37" s="8">
        <f t="shared" si="21"/>
        <v>284317</v>
      </c>
    </row>
    <row r="38" spans="1:47" x14ac:dyDescent="0.2">
      <c r="A38">
        <v>37</v>
      </c>
      <c r="B38" s="7" t="s">
        <v>191</v>
      </c>
      <c r="C38" s="7" t="s">
        <v>10</v>
      </c>
      <c r="D38" s="3" t="s">
        <v>192</v>
      </c>
      <c r="E38">
        <v>2015</v>
      </c>
      <c r="F38" s="4">
        <v>160761</v>
      </c>
      <c r="G38" s="4">
        <v>1752</v>
      </c>
      <c r="H38" s="4">
        <v>0</v>
      </c>
      <c r="I38" s="4">
        <v>0</v>
      </c>
      <c r="J38" s="4">
        <f t="shared" si="0"/>
        <v>159009</v>
      </c>
      <c r="K38" s="5">
        <f t="shared" si="1"/>
        <v>159009</v>
      </c>
      <c r="L38" s="6">
        <v>0.01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46302</v>
      </c>
      <c r="X38" s="8">
        <v>46149</v>
      </c>
      <c r="Y38" s="8">
        <f t="shared" si="17"/>
        <v>32719</v>
      </c>
      <c r="Z38" s="34">
        <f t="shared" si="2"/>
        <v>20.58</v>
      </c>
      <c r="AA38" s="34">
        <f t="shared" si="3"/>
        <v>20.58</v>
      </c>
      <c r="AB38" s="12">
        <f t="shared" si="18"/>
        <v>32719.02866</v>
      </c>
      <c r="AC38" s="12">
        <f t="shared" si="19"/>
        <v>32719.02866</v>
      </c>
      <c r="AD38" s="12">
        <f t="shared" si="20"/>
        <v>2.8659999999945285E-2</v>
      </c>
      <c r="AE38" s="8">
        <f t="shared" si="4"/>
        <v>32719</v>
      </c>
      <c r="AF38" s="12">
        <f t="shared" si="5"/>
        <v>-2.8659999999945285E-2</v>
      </c>
      <c r="AG38">
        <f t="shared" si="6"/>
        <v>20.58</v>
      </c>
      <c r="AH38" s="8">
        <f>ROUND(IF(L38=3%,$K$358*Ranking!K42,0),0)</f>
        <v>0</v>
      </c>
      <c r="AI38" s="8">
        <f t="shared" si="7"/>
        <v>32719</v>
      </c>
      <c r="AJ38" s="8">
        <f t="shared" si="8"/>
        <v>0</v>
      </c>
      <c r="AK38" s="8">
        <f t="shared" si="9"/>
        <v>32719</v>
      </c>
      <c r="AL38" s="34">
        <f t="shared" si="10"/>
        <v>20.58</v>
      </c>
      <c r="AM38" s="8">
        <f>IF(L38=3%,ROUND($K$360*Ranking!K42,0),0)</f>
        <v>0</v>
      </c>
      <c r="AN38" s="29">
        <f t="shared" si="11"/>
        <v>32719</v>
      </c>
      <c r="AO38" s="29">
        <f t="shared" si="12"/>
        <v>0</v>
      </c>
      <c r="AP38" s="8">
        <f t="shared" si="13"/>
        <v>32719</v>
      </c>
      <c r="AQ38" s="29">
        <f t="shared" si="14"/>
        <v>0</v>
      </c>
      <c r="AR38" s="34">
        <f t="shared" si="15"/>
        <v>20.58</v>
      </c>
      <c r="AS38" t="str">
        <f t="shared" si="16"/>
        <v/>
      </c>
      <c r="AT38" s="29">
        <v>0</v>
      </c>
      <c r="AU38" s="8">
        <f t="shared" si="21"/>
        <v>32719</v>
      </c>
    </row>
    <row r="39" spans="1:47" x14ac:dyDescent="0.2">
      <c r="A39">
        <v>38</v>
      </c>
      <c r="B39" s="7" t="s">
        <v>24</v>
      </c>
      <c r="C39" s="7" t="s">
        <v>10</v>
      </c>
      <c r="D39" s="3" t="s">
        <v>25</v>
      </c>
      <c r="E39">
        <v>2002</v>
      </c>
      <c r="F39" s="4">
        <v>667155.9</v>
      </c>
      <c r="G39" s="4">
        <v>8226.1299999999992</v>
      </c>
      <c r="H39" s="4">
        <v>0</v>
      </c>
      <c r="I39" s="4">
        <v>0</v>
      </c>
      <c r="J39" s="4">
        <f t="shared" si="0"/>
        <v>658929.77</v>
      </c>
      <c r="K39" s="5">
        <f t="shared" si="1"/>
        <v>658930</v>
      </c>
      <c r="L39" s="6">
        <v>0.03</v>
      </c>
      <c r="M39" s="8">
        <v>403714</v>
      </c>
      <c r="N39" s="8">
        <v>425503</v>
      </c>
      <c r="O39" s="8">
        <v>464894</v>
      </c>
      <c r="P39" s="8">
        <v>483256</v>
      </c>
      <c r="Q39" s="8">
        <v>414728</v>
      </c>
      <c r="R39" s="8">
        <v>236351</v>
      </c>
      <c r="S39" s="8">
        <v>184088</v>
      </c>
      <c r="T39" s="8">
        <v>183792</v>
      </c>
      <c r="U39" s="8">
        <v>188524</v>
      </c>
      <c r="V39" s="8">
        <v>382412</v>
      </c>
      <c r="W39" s="8">
        <v>241531</v>
      </c>
      <c r="X39" s="8">
        <v>240219</v>
      </c>
      <c r="Y39" s="8">
        <f t="shared" si="17"/>
        <v>176823</v>
      </c>
      <c r="Z39" s="34">
        <f t="shared" si="2"/>
        <v>20.58</v>
      </c>
      <c r="AA39" s="34">
        <f t="shared" si="3"/>
        <v>26.83</v>
      </c>
      <c r="AB39" s="12">
        <f t="shared" si="18"/>
        <v>135586.97654999999</v>
      </c>
      <c r="AC39" s="12">
        <f t="shared" si="19"/>
        <v>135586.97654999999</v>
      </c>
      <c r="AD39" s="12">
        <f t="shared" si="20"/>
        <v>-2.3450000007869676E-2</v>
      </c>
      <c r="AE39" s="8">
        <f t="shared" si="4"/>
        <v>135587</v>
      </c>
      <c r="AF39" s="12">
        <f t="shared" si="5"/>
        <v>2.3450000007869676E-2</v>
      </c>
      <c r="AG39">
        <f t="shared" si="6"/>
        <v>20.58</v>
      </c>
      <c r="AH39" s="8">
        <f>ROUND(IF(L39=3%,$K$358*Ranking!K43,0),0)</f>
        <v>25776</v>
      </c>
      <c r="AI39" s="8">
        <f t="shared" si="7"/>
        <v>161363</v>
      </c>
      <c r="AJ39" s="8">
        <f t="shared" si="8"/>
        <v>25776</v>
      </c>
      <c r="AK39" s="8">
        <f t="shared" si="9"/>
        <v>161363</v>
      </c>
      <c r="AL39" s="34">
        <f t="shared" si="10"/>
        <v>24.49</v>
      </c>
      <c r="AM39" s="8">
        <f>IF(L39=3%,ROUND($K$360*Ranking!K43,0),0)</f>
        <v>15460</v>
      </c>
      <c r="AN39" s="29">
        <f t="shared" si="11"/>
        <v>176823</v>
      </c>
      <c r="AO39" s="29">
        <f t="shared" si="12"/>
        <v>15460</v>
      </c>
      <c r="AP39" s="8">
        <f t="shared" si="13"/>
        <v>176823</v>
      </c>
      <c r="AQ39" s="29">
        <f t="shared" si="14"/>
        <v>0</v>
      </c>
      <c r="AR39" s="34">
        <f t="shared" si="15"/>
        <v>26.83</v>
      </c>
      <c r="AS39" t="str">
        <f t="shared" si="16"/>
        <v/>
      </c>
      <c r="AT39" s="29">
        <v>0</v>
      </c>
      <c r="AU39" s="8">
        <f t="shared" si="21"/>
        <v>176823</v>
      </c>
    </row>
    <row r="40" spans="1:47" x14ac:dyDescent="0.2">
      <c r="A40">
        <v>39</v>
      </c>
      <c r="B40" s="7" t="s">
        <v>193</v>
      </c>
      <c r="C40" s="7" t="s">
        <v>10</v>
      </c>
      <c r="D40" s="3" t="s">
        <v>194</v>
      </c>
      <c r="E40">
        <v>0</v>
      </c>
      <c r="F40" s="4"/>
      <c r="G40" s="4"/>
      <c r="H40" s="4"/>
      <c r="I40" s="4"/>
      <c r="J40" s="4">
        <f t="shared" si="0"/>
        <v>0</v>
      </c>
      <c r="K40" s="5">
        <f t="shared" si="1"/>
        <v>0</v>
      </c>
      <c r="L40" s="6"/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f t="shared" si="17"/>
        <v>0</v>
      </c>
      <c r="Z40" s="34">
        <f t="shared" si="2"/>
        <v>0</v>
      </c>
      <c r="AA40" s="34">
        <f t="shared" si="3"/>
        <v>0</v>
      </c>
      <c r="AB40" s="12">
        <f t="shared" si="18"/>
        <v>0</v>
      </c>
      <c r="AC40" s="12">
        <f t="shared" si="19"/>
        <v>0</v>
      </c>
      <c r="AD40" s="12">
        <f t="shared" si="20"/>
        <v>0</v>
      </c>
      <c r="AE40" s="8">
        <f t="shared" si="4"/>
        <v>0</v>
      </c>
      <c r="AF40" s="12">
        <f t="shared" si="5"/>
        <v>0</v>
      </c>
      <c r="AG40">
        <f t="shared" si="6"/>
        <v>0</v>
      </c>
      <c r="AH40" s="8">
        <f>ROUND(IF(L40=3%,$K$358*Ranking!K44,0),0)</f>
        <v>0</v>
      </c>
      <c r="AI40" s="8">
        <f t="shared" si="7"/>
        <v>0</v>
      </c>
      <c r="AJ40" s="8">
        <f t="shared" si="8"/>
        <v>0</v>
      </c>
      <c r="AK40" s="8">
        <f t="shared" si="9"/>
        <v>0</v>
      </c>
      <c r="AL40" s="34">
        <f t="shared" si="10"/>
        <v>0</v>
      </c>
      <c r="AM40" s="8">
        <f>IF(L40=3%,ROUND($K$360*Ranking!K44,0),0)</f>
        <v>0</v>
      </c>
      <c r="AN40" s="29">
        <f t="shared" si="11"/>
        <v>0</v>
      </c>
      <c r="AO40" s="29">
        <f t="shared" si="12"/>
        <v>0</v>
      </c>
      <c r="AP40" s="8">
        <f t="shared" si="13"/>
        <v>0</v>
      </c>
      <c r="AQ40" s="29">
        <f t="shared" si="14"/>
        <v>0</v>
      </c>
      <c r="AR40" s="34">
        <f t="shared" si="15"/>
        <v>0</v>
      </c>
      <c r="AS40" t="str">
        <f t="shared" si="16"/>
        <v/>
      </c>
      <c r="AT40" s="29">
        <v>0</v>
      </c>
      <c r="AU40" s="8">
        <f t="shared" si="21"/>
        <v>0</v>
      </c>
    </row>
    <row r="41" spans="1:47" x14ac:dyDescent="0.2">
      <c r="A41">
        <v>40</v>
      </c>
      <c r="B41" s="7" t="s">
        <v>26</v>
      </c>
      <c r="C41" s="7" t="s">
        <v>10</v>
      </c>
      <c r="D41" s="3" t="s">
        <v>27</v>
      </c>
      <c r="E41">
        <v>2003</v>
      </c>
      <c r="F41" s="4">
        <v>678951</v>
      </c>
      <c r="G41" s="4">
        <v>1312</v>
      </c>
      <c r="H41" s="4">
        <v>1484</v>
      </c>
      <c r="I41" s="4">
        <v>0</v>
      </c>
      <c r="J41" s="4">
        <f t="shared" si="0"/>
        <v>676155</v>
      </c>
      <c r="K41" s="5">
        <f t="shared" si="1"/>
        <v>676155</v>
      </c>
      <c r="L41" s="6">
        <v>0.01</v>
      </c>
      <c r="M41" s="8">
        <v>406556</v>
      </c>
      <c r="N41" s="8">
        <v>436040</v>
      </c>
      <c r="O41" s="8">
        <v>463959</v>
      </c>
      <c r="P41" s="8">
        <v>478397</v>
      </c>
      <c r="Q41" s="8">
        <v>334946</v>
      </c>
      <c r="R41" s="8">
        <v>177460</v>
      </c>
      <c r="S41" s="8">
        <v>144139</v>
      </c>
      <c r="T41" s="8">
        <v>145945</v>
      </c>
      <c r="U41" s="8">
        <v>150729</v>
      </c>
      <c r="V41" s="8">
        <v>306563</v>
      </c>
      <c r="W41" s="8">
        <v>192464</v>
      </c>
      <c r="X41" s="8">
        <v>191827</v>
      </c>
      <c r="Y41" s="8">
        <f t="shared" si="17"/>
        <v>139131</v>
      </c>
      <c r="Z41" s="34">
        <f t="shared" si="2"/>
        <v>20.58</v>
      </c>
      <c r="AA41" s="34">
        <f t="shared" si="3"/>
        <v>20.58</v>
      </c>
      <c r="AB41" s="12">
        <f t="shared" si="18"/>
        <v>139131.33736</v>
      </c>
      <c r="AC41" s="12">
        <f t="shared" si="19"/>
        <v>139131.33736</v>
      </c>
      <c r="AD41" s="12">
        <f t="shared" si="20"/>
        <v>0.33736000000499189</v>
      </c>
      <c r="AE41" s="8">
        <f t="shared" si="4"/>
        <v>139131</v>
      </c>
      <c r="AF41" s="12">
        <f t="shared" si="5"/>
        <v>-0.33736000000499189</v>
      </c>
      <c r="AG41">
        <f t="shared" si="6"/>
        <v>20.58</v>
      </c>
      <c r="AH41" s="8">
        <f>ROUND(IF(L41=3%,$K$358*Ranking!K45,0),0)</f>
        <v>0</v>
      </c>
      <c r="AI41" s="8">
        <f t="shared" si="7"/>
        <v>139131</v>
      </c>
      <c r="AJ41" s="8">
        <f t="shared" si="8"/>
        <v>0</v>
      </c>
      <c r="AK41" s="8">
        <f t="shared" si="9"/>
        <v>139131</v>
      </c>
      <c r="AL41" s="34">
        <f t="shared" si="10"/>
        <v>20.58</v>
      </c>
      <c r="AM41" s="8">
        <f>IF(L41=3%,ROUND($K$360*Ranking!K45,0),0)</f>
        <v>0</v>
      </c>
      <c r="AN41" s="29">
        <f t="shared" si="11"/>
        <v>139131</v>
      </c>
      <c r="AO41" s="29">
        <f t="shared" si="12"/>
        <v>0</v>
      </c>
      <c r="AP41" s="8">
        <f t="shared" si="13"/>
        <v>139131</v>
      </c>
      <c r="AQ41" s="29">
        <f t="shared" si="14"/>
        <v>0</v>
      </c>
      <c r="AR41" s="34">
        <f t="shared" si="15"/>
        <v>20.58</v>
      </c>
      <c r="AS41" t="str">
        <f t="shared" si="16"/>
        <v/>
      </c>
      <c r="AT41" s="29">
        <v>0</v>
      </c>
      <c r="AU41" s="8">
        <f t="shared" si="21"/>
        <v>139131</v>
      </c>
    </row>
    <row r="42" spans="1:47" x14ac:dyDescent="0.2">
      <c r="A42">
        <v>41</v>
      </c>
      <c r="B42" s="7" t="s">
        <v>195</v>
      </c>
      <c r="C42" s="7" t="s">
        <v>10</v>
      </c>
      <c r="D42" s="3" t="s">
        <v>196</v>
      </c>
      <c r="E42">
        <v>2006</v>
      </c>
      <c r="F42" s="4">
        <v>867593.97</v>
      </c>
      <c r="G42" s="4">
        <v>5503.33</v>
      </c>
      <c r="H42" s="4">
        <v>142.55000000000001</v>
      </c>
      <c r="I42" s="4">
        <v>0</v>
      </c>
      <c r="J42" s="4">
        <f t="shared" si="0"/>
        <v>861948.09</v>
      </c>
      <c r="K42" s="5">
        <f t="shared" si="1"/>
        <v>861948</v>
      </c>
      <c r="L42" s="6">
        <v>0.03</v>
      </c>
      <c r="M42" s="8">
        <v>0</v>
      </c>
      <c r="N42" s="8">
        <v>571315</v>
      </c>
      <c r="O42" s="8">
        <v>597364</v>
      </c>
      <c r="P42" s="8">
        <v>623561</v>
      </c>
      <c r="Q42" s="8">
        <v>487457</v>
      </c>
      <c r="R42" s="8">
        <v>278863</v>
      </c>
      <c r="S42" s="8">
        <v>223720</v>
      </c>
      <c r="T42" s="8">
        <v>224425</v>
      </c>
      <c r="U42" s="8">
        <v>235491</v>
      </c>
      <c r="V42" s="8">
        <v>476816</v>
      </c>
      <c r="W42" s="8">
        <v>293914</v>
      </c>
      <c r="X42" s="8">
        <v>292502</v>
      </c>
      <c r="Y42" s="8">
        <f t="shared" si="17"/>
        <v>212708</v>
      </c>
      <c r="Z42" s="34">
        <f t="shared" si="2"/>
        <v>20.58</v>
      </c>
      <c r="AA42" s="34">
        <f t="shared" si="3"/>
        <v>24.68</v>
      </c>
      <c r="AB42" s="12">
        <f t="shared" si="18"/>
        <v>177361.66704</v>
      </c>
      <c r="AC42" s="12">
        <f t="shared" si="19"/>
        <v>177361.66704</v>
      </c>
      <c r="AD42" s="12">
        <f t="shared" si="20"/>
        <v>-0.33295999999972992</v>
      </c>
      <c r="AE42" s="8">
        <f t="shared" si="4"/>
        <v>177362</v>
      </c>
      <c r="AF42" s="12">
        <f t="shared" si="5"/>
        <v>0.33295999999972992</v>
      </c>
      <c r="AG42">
        <f t="shared" si="6"/>
        <v>20.58</v>
      </c>
      <c r="AH42" s="8">
        <f>ROUND(IF(L42=3%,$K$358*Ranking!K46,0),0)</f>
        <v>22094</v>
      </c>
      <c r="AI42" s="8">
        <f t="shared" si="7"/>
        <v>199456</v>
      </c>
      <c r="AJ42" s="8">
        <f t="shared" si="8"/>
        <v>22094</v>
      </c>
      <c r="AK42" s="8">
        <f t="shared" si="9"/>
        <v>199456</v>
      </c>
      <c r="AL42" s="34">
        <f t="shared" si="10"/>
        <v>23.14</v>
      </c>
      <c r="AM42" s="8">
        <f>IF(L42=3%,ROUND($K$360*Ranking!K46,0),0)</f>
        <v>13252</v>
      </c>
      <c r="AN42" s="29">
        <f t="shared" si="11"/>
        <v>212708</v>
      </c>
      <c r="AO42" s="29">
        <f t="shared" si="12"/>
        <v>13252</v>
      </c>
      <c r="AP42" s="8">
        <f t="shared" si="13"/>
        <v>212708</v>
      </c>
      <c r="AQ42" s="29">
        <f t="shared" si="14"/>
        <v>0</v>
      </c>
      <c r="AR42" s="34">
        <f t="shared" si="15"/>
        <v>24.68</v>
      </c>
      <c r="AS42" t="str">
        <f t="shared" si="16"/>
        <v/>
      </c>
      <c r="AT42" s="29">
        <v>0</v>
      </c>
      <c r="AU42" s="8">
        <f t="shared" si="21"/>
        <v>212708</v>
      </c>
    </row>
    <row r="43" spans="1:47" x14ac:dyDescent="0.2">
      <c r="A43">
        <v>42</v>
      </c>
      <c r="B43" s="7" t="s">
        <v>197</v>
      </c>
      <c r="C43" s="7" t="s">
        <v>10</v>
      </c>
      <c r="D43" s="3" t="s">
        <v>198</v>
      </c>
      <c r="E43">
        <v>2006</v>
      </c>
      <c r="F43" s="4">
        <v>533086.62</v>
      </c>
      <c r="G43" s="4">
        <v>4426.88</v>
      </c>
      <c r="H43" s="4">
        <v>67.91</v>
      </c>
      <c r="I43" s="4">
        <v>0</v>
      </c>
      <c r="J43" s="4">
        <f t="shared" si="0"/>
        <v>528591.82999999996</v>
      </c>
      <c r="K43" s="5">
        <f t="shared" si="1"/>
        <v>528592</v>
      </c>
      <c r="L43" s="6">
        <v>0.02</v>
      </c>
      <c r="M43" s="8">
        <v>0</v>
      </c>
      <c r="N43" s="8">
        <v>0</v>
      </c>
      <c r="O43" s="8">
        <v>359734</v>
      </c>
      <c r="P43" s="8">
        <v>384874</v>
      </c>
      <c r="Q43" s="8">
        <v>271380</v>
      </c>
      <c r="R43" s="8">
        <v>144396</v>
      </c>
      <c r="S43" s="8">
        <v>111315</v>
      </c>
      <c r="T43" s="8">
        <v>120547</v>
      </c>
      <c r="U43" s="8">
        <v>123941</v>
      </c>
      <c r="V43" s="8">
        <v>246680</v>
      </c>
      <c r="W43" s="8">
        <v>151728</v>
      </c>
      <c r="X43" s="8">
        <v>151226</v>
      </c>
      <c r="Y43" s="8">
        <f t="shared" si="17"/>
        <v>108768</v>
      </c>
      <c r="Z43" s="34">
        <f t="shared" si="2"/>
        <v>20.58</v>
      </c>
      <c r="AA43" s="34">
        <f t="shared" si="3"/>
        <v>20.58</v>
      </c>
      <c r="AB43" s="12">
        <f t="shared" si="18"/>
        <v>108767.53389000001</v>
      </c>
      <c r="AC43" s="12">
        <f t="shared" si="19"/>
        <v>108767.53389000001</v>
      </c>
      <c r="AD43" s="12">
        <f t="shared" si="20"/>
        <v>-0.46610999999393243</v>
      </c>
      <c r="AE43" s="8">
        <f t="shared" si="4"/>
        <v>108768</v>
      </c>
      <c r="AF43" s="12">
        <f t="shared" si="5"/>
        <v>0.46610999999393243</v>
      </c>
      <c r="AG43">
        <f t="shared" si="6"/>
        <v>20.58</v>
      </c>
      <c r="AH43" s="8">
        <f>ROUND(IF(L43=3%,$K$358*Ranking!K47,0),0)</f>
        <v>0</v>
      </c>
      <c r="AI43" s="8">
        <f t="shared" si="7"/>
        <v>108768</v>
      </c>
      <c r="AJ43" s="8">
        <f t="shared" si="8"/>
        <v>0</v>
      </c>
      <c r="AK43" s="8">
        <f t="shared" si="9"/>
        <v>108768</v>
      </c>
      <c r="AL43" s="34">
        <f t="shared" si="10"/>
        <v>20.58</v>
      </c>
      <c r="AM43" s="8">
        <f>IF(L43=3%,ROUND($K$360*Ranking!K47,0),0)</f>
        <v>0</v>
      </c>
      <c r="AN43" s="29">
        <f t="shared" si="11"/>
        <v>108768</v>
      </c>
      <c r="AO43" s="29">
        <f t="shared" si="12"/>
        <v>0</v>
      </c>
      <c r="AP43" s="8">
        <f t="shared" si="13"/>
        <v>108768</v>
      </c>
      <c r="AQ43" s="29">
        <f t="shared" si="14"/>
        <v>0</v>
      </c>
      <c r="AR43" s="34">
        <f t="shared" si="15"/>
        <v>20.58</v>
      </c>
      <c r="AS43" t="str">
        <f t="shared" si="16"/>
        <v/>
      </c>
      <c r="AT43" s="29">
        <v>0</v>
      </c>
      <c r="AU43" s="8">
        <f t="shared" si="21"/>
        <v>108768</v>
      </c>
    </row>
    <row r="44" spans="1:47" x14ac:dyDescent="0.2">
      <c r="A44">
        <v>43</v>
      </c>
      <c r="B44" s="7" t="s">
        <v>199</v>
      </c>
      <c r="C44" s="7" t="s">
        <v>10</v>
      </c>
      <c r="D44" s="3" t="s">
        <v>200</v>
      </c>
      <c r="E44">
        <v>0</v>
      </c>
      <c r="F44" s="4"/>
      <c r="G44" s="4"/>
      <c r="H44" s="4"/>
      <c r="I44" s="4"/>
      <c r="J44" s="4">
        <f t="shared" si="0"/>
        <v>0</v>
      </c>
      <c r="K44" s="5">
        <f t="shared" si="1"/>
        <v>0</v>
      </c>
      <c r="L44" s="6"/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f t="shared" si="17"/>
        <v>0</v>
      </c>
      <c r="Z44" s="34">
        <f t="shared" si="2"/>
        <v>0</v>
      </c>
      <c r="AA44" s="34">
        <f t="shared" si="3"/>
        <v>0</v>
      </c>
      <c r="AB44" s="12">
        <f t="shared" si="18"/>
        <v>0</v>
      </c>
      <c r="AC44" s="12">
        <f t="shared" si="19"/>
        <v>0</v>
      </c>
      <c r="AD44" s="12">
        <f t="shared" si="20"/>
        <v>0</v>
      </c>
      <c r="AE44" s="8">
        <f t="shared" si="4"/>
        <v>0</v>
      </c>
      <c r="AF44" s="12">
        <f t="shared" si="5"/>
        <v>0</v>
      </c>
      <c r="AG44">
        <f t="shared" si="6"/>
        <v>0</v>
      </c>
      <c r="AH44" s="8">
        <f>ROUND(IF(L44=3%,$K$358*Ranking!K48,0),0)</f>
        <v>0</v>
      </c>
      <c r="AI44" s="8">
        <f t="shared" si="7"/>
        <v>0</v>
      </c>
      <c r="AJ44" s="8">
        <f t="shared" si="8"/>
        <v>0</v>
      </c>
      <c r="AK44" s="8">
        <f t="shared" si="9"/>
        <v>0</v>
      </c>
      <c r="AL44" s="34">
        <f t="shared" si="10"/>
        <v>0</v>
      </c>
      <c r="AM44" s="8">
        <f>IF(L44=3%,ROUND($K$360*Ranking!K48,0),0)</f>
        <v>0</v>
      </c>
      <c r="AN44" s="29">
        <f t="shared" si="11"/>
        <v>0</v>
      </c>
      <c r="AO44" s="29">
        <f t="shared" si="12"/>
        <v>0</v>
      </c>
      <c r="AP44" s="8">
        <f t="shared" si="13"/>
        <v>0</v>
      </c>
      <c r="AQ44" s="29">
        <f t="shared" si="14"/>
        <v>0</v>
      </c>
      <c r="AR44" s="34">
        <f t="shared" si="15"/>
        <v>0</v>
      </c>
      <c r="AS44" t="str">
        <f t="shared" si="16"/>
        <v/>
      </c>
      <c r="AT44" s="29">
        <v>0</v>
      </c>
      <c r="AU44" s="8">
        <f t="shared" si="21"/>
        <v>0</v>
      </c>
    </row>
    <row r="45" spans="1:47" x14ac:dyDescent="0.2">
      <c r="A45">
        <v>44</v>
      </c>
      <c r="B45" s="7" t="s">
        <v>201</v>
      </c>
      <c r="C45" s="7" t="s">
        <v>10</v>
      </c>
      <c r="D45" s="3" t="s">
        <v>202</v>
      </c>
      <c r="E45">
        <v>0</v>
      </c>
      <c r="F45" s="4"/>
      <c r="G45" s="4"/>
      <c r="H45" s="4"/>
      <c r="I45" s="4"/>
      <c r="J45" s="4">
        <f t="shared" si="0"/>
        <v>0</v>
      </c>
      <c r="K45" s="5">
        <f t="shared" si="1"/>
        <v>0</v>
      </c>
      <c r="L45" s="6"/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f t="shared" si="17"/>
        <v>0</v>
      </c>
      <c r="Z45" s="34">
        <f t="shared" si="2"/>
        <v>0</v>
      </c>
      <c r="AA45" s="34">
        <f t="shared" si="3"/>
        <v>0</v>
      </c>
      <c r="AB45" s="12">
        <f t="shared" si="18"/>
        <v>0</v>
      </c>
      <c r="AC45" s="12">
        <f t="shared" si="19"/>
        <v>0</v>
      </c>
      <c r="AD45" s="12">
        <f t="shared" si="20"/>
        <v>0</v>
      </c>
      <c r="AE45" s="8">
        <f t="shared" si="4"/>
        <v>0</v>
      </c>
      <c r="AF45" s="12">
        <f t="shared" si="5"/>
        <v>0</v>
      </c>
      <c r="AG45">
        <f t="shared" si="6"/>
        <v>0</v>
      </c>
      <c r="AH45" s="8">
        <f>ROUND(IF(L45=3%,$K$358*Ranking!K49,0),0)</f>
        <v>0</v>
      </c>
      <c r="AI45" s="8">
        <f t="shared" si="7"/>
        <v>0</v>
      </c>
      <c r="AJ45" s="8">
        <f t="shared" si="8"/>
        <v>0</v>
      </c>
      <c r="AK45" s="8">
        <f t="shared" si="9"/>
        <v>0</v>
      </c>
      <c r="AL45" s="34">
        <f t="shared" si="10"/>
        <v>0</v>
      </c>
      <c r="AM45" s="8">
        <f>IF(L45=3%,ROUND($K$360*Ranking!K49,0),0)</f>
        <v>0</v>
      </c>
      <c r="AN45" s="29">
        <f t="shared" si="11"/>
        <v>0</v>
      </c>
      <c r="AO45" s="29">
        <f t="shared" si="12"/>
        <v>0</v>
      </c>
      <c r="AP45" s="8">
        <f t="shared" si="13"/>
        <v>0</v>
      </c>
      <c r="AQ45" s="29">
        <f t="shared" si="14"/>
        <v>0</v>
      </c>
      <c r="AR45" s="34">
        <f t="shared" si="15"/>
        <v>0</v>
      </c>
      <c r="AS45" t="str">
        <f t="shared" si="16"/>
        <v/>
      </c>
      <c r="AT45" s="29">
        <v>0</v>
      </c>
      <c r="AU45" s="8">
        <f t="shared" si="21"/>
        <v>0</v>
      </c>
    </row>
    <row r="46" spans="1:47" x14ac:dyDescent="0.2">
      <c r="A46">
        <v>45</v>
      </c>
      <c r="B46" s="7" t="s">
        <v>203</v>
      </c>
      <c r="C46" s="7" t="s">
        <v>10</v>
      </c>
      <c r="D46" s="3" t="s">
        <v>204</v>
      </c>
      <c r="E46">
        <v>0</v>
      </c>
      <c r="F46" s="4"/>
      <c r="G46" s="4"/>
      <c r="H46" s="4"/>
      <c r="I46" s="4"/>
      <c r="J46" s="4">
        <f t="shared" si="0"/>
        <v>0</v>
      </c>
      <c r="K46" s="5">
        <f t="shared" si="1"/>
        <v>0</v>
      </c>
      <c r="L46" s="6"/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f t="shared" si="17"/>
        <v>0</v>
      </c>
      <c r="Z46" s="34">
        <f t="shared" si="2"/>
        <v>0</v>
      </c>
      <c r="AA46" s="34">
        <f t="shared" si="3"/>
        <v>0</v>
      </c>
      <c r="AB46" s="12">
        <f t="shared" si="18"/>
        <v>0</v>
      </c>
      <c r="AC46" s="12">
        <f t="shared" si="19"/>
        <v>0</v>
      </c>
      <c r="AD46" s="12">
        <f t="shared" si="20"/>
        <v>0</v>
      </c>
      <c r="AE46" s="8">
        <f t="shared" si="4"/>
        <v>0</v>
      </c>
      <c r="AF46" s="12">
        <f t="shared" si="5"/>
        <v>0</v>
      </c>
      <c r="AG46">
        <f t="shared" si="6"/>
        <v>0</v>
      </c>
      <c r="AH46" s="8">
        <f>ROUND(IF(L46=3%,$K$358*Ranking!K50,0),0)</f>
        <v>0</v>
      </c>
      <c r="AI46" s="8">
        <f t="shared" si="7"/>
        <v>0</v>
      </c>
      <c r="AJ46" s="8">
        <f t="shared" si="8"/>
        <v>0</v>
      </c>
      <c r="AK46" s="8">
        <f t="shared" si="9"/>
        <v>0</v>
      </c>
      <c r="AL46" s="34">
        <f t="shared" si="10"/>
        <v>0</v>
      </c>
      <c r="AM46" s="8">
        <f>IF(L46=3%,ROUND($K$360*Ranking!K50,0),0)</f>
        <v>0</v>
      </c>
      <c r="AN46" s="29">
        <f t="shared" si="11"/>
        <v>0</v>
      </c>
      <c r="AO46" s="29">
        <f t="shared" si="12"/>
        <v>0</v>
      </c>
      <c r="AP46" s="8">
        <f t="shared" si="13"/>
        <v>0</v>
      </c>
      <c r="AQ46" s="29">
        <f t="shared" si="14"/>
        <v>0</v>
      </c>
      <c r="AR46" s="34">
        <f t="shared" si="15"/>
        <v>0</v>
      </c>
      <c r="AS46" t="str">
        <f t="shared" si="16"/>
        <v/>
      </c>
      <c r="AT46" s="29">
        <v>0</v>
      </c>
      <c r="AU46" s="8">
        <f t="shared" si="21"/>
        <v>0</v>
      </c>
    </row>
    <row r="47" spans="1:47" x14ac:dyDescent="0.2">
      <c r="A47">
        <v>46</v>
      </c>
      <c r="B47" s="7" t="s">
        <v>205</v>
      </c>
      <c r="C47" s="7" t="s">
        <v>10</v>
      </c>
      <c r="D47" s="3" t="s">
        <v>206</v>
      </c>
      <c r="E47">
        <v>0</v>
      </c>
      <c r="F47" s="4"/>
      <c r="G47" s="4"/>
      <c r="H47" s="4"/>
      <c r="I47" s="4"/>
      <c r="J47" s="4">
        <f t="shared" si="0"/>
        <v>0</v>
      </c>
      <c r="K47" s="5">
        <f t="shared" si="1"/>
        <v>0</v>
      </c>
      <c r="L47" s="6"/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f t="shared" si="17"/>
        <v>0</v>
      </c>
      <c r="Z47" s="34">
        <f t="shared" si="2"/>
        <v>0</v>
      </c>
      <c r="AA47" s="34">
        <f t="shared" si="3"/>
        <v>0</v>
      </c>
      <c r="AB47" s="12">
        <f t="shared" si="18"/>
        <v>0</v>
      </c>
      <c r="AC47" s="12">
        <f t="shared" si="19"/>
        <v>0</v>
      </c>
      <c r="AD47" s="12">
        <f t="shared" si="20"/>
        <v>0</v>
      </c>
      <c r="AE47" s="8">
        <f t="shared" si="4"/>
        <v>0</v>
      </c>
      <c r="AF47" s="12">
        <f t="shared" si="5"/>
        <v>0</v>
      </c>
      <c r="AG47">
        <f t="shared" si="6"/>
        <v>0</v>
      </c>
      <c r="AH47" s="8">
        <f>ROUND(IF(L47=3%,$K$358*Ranking!K51,0),0)</f>
        <v>0</v>
      </c>
      <c r="AI47" s="8">
        <f t="shared" si="7"/>
        <v>0</v>
      </c>
      <c r="AJ47" s="8">
        <f t="shared" si="8"/>
        <v>0</v>
      </c>
      <c r="AK47" s="8">
        <f t="shared" si="9"/>
        <v>0</v>
      </c>
      <c r="AL47" s="34">
        <f t="shared" si="10"/>
        <v>0</v>
      </c>
      <c r="AM47" s="8">
        <f>IF(L47=3%,ROUND($K$360*Ranking!K51,0),0)</f>
        <v>0</v>
      </c>
      <c r="AN47" s="29">
        <f t="shared" si="11"/>
        <v>0</v>
      </c>
      <c r="AO47" s="29">
        <f t="shared" si="12"/>
        <v>0</v>
      </c>
      <c r="AP47" s="8">
        <f t="shared" si="13"/>
        <v>0</v>
      </c>
      <c r="AQ47" s="29">
        <f t="shared" si="14"/>
        <v>0</v>
      </c>
      <c r="AR47" s="34">
        <f t="shared" si="15"/>
        <v>0</v>
      </c>
      <c r="AS47" t="str">
        <f t="shared" si="16"/>
        <v/>
      </c>
      <c r="AT47" s="29">
        <v>0</v>
      </c>
      <c r="AU47" s="8">
        <f t="shared" si="21"/>
        <v>0</v>
      </c>
    </row>
    <row r="48" spans="1:47" x14ac:dyDescent="0.2">
      <c r="A48">
        <v>47</v>
      </c>
      <c r="B48" s="7" t="s">
        <v>207</v>
      </c>
      <c r="C48" s="7" t="s">
        <v>10</v>
      </c>
      <c r="D48" s="3" t="s">
        <v>208</v>
      </c>
      <c r="E48">
        <v>0</v>
      </c>
      <c r="F48" s="4"/>
      <c r="G48" s="4"/>
      <c r="H48" s="4"/>
      <c r="I48" s="4"/>
      <c r="J48" s="4">
        <f t="shared" si="0"/>
        <v>0</v>
      </c>
      <c r="K48" s="5">
        <f t="shared" si="1"/>
        <v>0</v>
      </c>
      <c r="L48" s="6"/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f t="shared" si="17"/>
        <v>0</v>
      </c>
      <c r="Z48" s="34">
        <f t="shared" si="2"/>
        <v>0</v>
      </c>
      <c r="AA48" s="34">
        <f t="shared" si="3"/>
        <v>0</v>
      </c>
      <c r="AB48" s="12">
        <f t="shared" si="18"/>
        <v>0</v>
      </c>
      <c r="AC48" s="12">
        <f t="shared" si="19"/>
        <v>0</v>
      </c>
      <c r="AD48" s="12">
        <f t="shared" si="20"/>
        <v>0</v>
      </c>
      <c r="AE48" s="8">
        <f t="shared" si="4"/>
        <v>0</v>
      </c>
      <c r="AF48" s="12">
        <f t="shared" si="5"/>
        <v>0</v>
      </c>
      <c r="AG48">
        <f t="shared" si="6"/>
        <v>0</v>
      </c>
      <c r="AH48" s="8">
        <f>ROUND(IF(L48=3%,$K$358*Ranking!K52,0),0)</f>
        <v>0</v>
      </c>
      <c r="AI48" s="8">
        <f t="shared" si="7"/>
        <v>0</v>
      </c>
      <c r="AJ48" s="8">
        <f t="shared" si="8"/>
        <v>0</v>
      </c>
      <c r="AK48" s="8">
        <f t="shared" si="9"/>
        <v>0</v>
      </c>
      <c r="AL48" s="34">
        <f t="shared" si="10"/>
        <v>0</v>
      </c>
      <c r="AM48" s="8">
        <f>IF(L48=3%,ROUND($K$360*Ranking!K52,0),0)</f>
        <v>0</v>
      </c>
      <c r="AN48" s="29">
        <f t="shared" si="11"/>
        <v>0</v>
      </c>
      <c r="AO48" s="29">
        <f t="shared" si="12"/>
        <v>0</v>
      </c>
      <c r="AP48" s="8">
        <f t="shared" si="13"/>
        <v>0</v>
      </c>
      <c r="AQ48" s="29">
        <f t="shared" si="14"/>
        <v>0</v>
      </c>
      <c r="AR48" s="34">
        <f t="shared" si="15"/>
        <v>0</v>
      </c>
      <c r="AS48" t="str">
        <f t="shared" si="16"/>
        <v/>
      </c>
      <c r="AT48" s="29">
        <v>0</v>
      </c>
      <c r="AU48" s="8">
        <f t="shared" si="21"/>
        <v>0</v>
      </c>
    </row>
    <row r="49" spans="1:47" x14ac:dyDescent="0.2">
      <c r="A49">
        <v>48</v>
      </c>
      <c r="B49" s="7" t="s">
        <v>209</v>
      </c>
      <c r="C49" s="7" t="s">
        <v>10</v>
      </c>
      <c r="D49" s="3" t="s">
        <v>210</v>
      </c>
      <c r="E49">
        <v>0</v>
      </c>
      <c r="F49" s="4"/>
      <c r="G49" s="4"/>
      <c r="H49" s="4"/>
      <c r="I49" s="4"/>
      <c r="J49" s="4">
        <f t="shared" si="0"/>
        <v>0</v>
      </c>
      <c r="K49" s="5">
        <f t="shared" si="1"/>
        <v>0</v>
      </c>
      <c r="L49" s="6"/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f t="shared" si="17"/>
        <v>0</v>
      </c>
      <c r="Z49" s="34">
        <f t="shared" si="2"/>
        <v>0</v>
      </c>
      <c r="AA49" s="34">
        <f t="shared" si="3"/>
        <v>0</v>
      </c>
      <c r="AB49" s="12">
        <f t="shared" si="18"/>
        <v>0</v>
      </c>
      <c r="AC49" s="12">
        <f t="shared" si="19"/>
        <v>0</v>
      </c>
      <c r="AD49" s="12">
        <f t="shared" si="20"/>
        <v>0</v>
      </c>
      <c r="AE49" s="8">
        <f t="shared" si="4"/>
        <v>0</v>
      </c>
      <c r="AF49" s="12">
        <f t="shared" si="5"/>
        <v>0</v>
      </c>
      <c r="AG49">
        <f t="shared" si="6"/>
        <v>0</v>
      </c>
      <c r="AH49" s="8">
        <f>ROUND(IF(L49=3%,$K$358*Ranking!K53,0),0)</f>
        <v>0</v>
      </c>
      <c r="AI49" s="8">
        <f t="shared" si="7"/>
        <v>0</v>
      </c>
      <c r="AJ49" s="8">
        <f t="shared" si="8"/>
        <v>0</v>
      </c>
      <c r="AK49" s="8">
        <f t="shared" si="9"/>
        <v>0</v>
      </c>
      <c r="AL49" s="34">
        <f t="shared" si="10"/>
        <v>0</v>
      </c>
      <c r="AM49" s="8">
        <f>IF(L49=3%,ROUND($K$360*Ranking!K53,0),0)</f>
        <v>0</v>
      </c>
      <c r="AN49" s="29">
        <f t="shared" si="11"/>
        <v>0</v>
      </c>
      <c r="AO49" s="29">
        <f t="shared" si="12"/>
        <v>0</v>
      </c>
      <c r="AP49" s="8">
        <f t="shared" si="13"/>
        <v>0</v>
      </c>
      <c r="AQ49" s="29">
        <f t="shared" si="14"/>
        <v>0</v>
      </c>
      <c r="AR49" s="34">
        <f t="shared" si="15"/>
        <v>0</v>
      </c>
      <c r="AS49" t="str">
        <f t="shared" si="16"/>
        <v/>
      </c>
      <c r="AT49" s="29">
        <v>0</v>
      </c>
      <c r="AU49" s="8">
        <f t="shared" si="21"/>
        <v>0</v>
      </c>
    </row>
    <row r="50" spans="1:47" x14ac:dyDescent="0.2">
      <c r="A50">
        <v>49</v>
      </c>
      <c r="B50" s="7" t="s">
        <v>28</v>
      </c>
      <c r="C50" s="7" t="s">
        <v>10</v>
      </c>
      <c r="D50" s="3" t="s">
        <v>29</v>
      </c>
      <c r="E50">
        <v>2002</v>
      </c>
      <c r="F50" s="4">
        <v>9554704</v>
      </c>
      <c r="G50" s="4">
        <v>33042</v>
      </c>
      <c r="H50" s="4">
        <v>0</v>
      </c>
      <c r="I50" s="4">
        <v>0</v>
      </c>
      <c r="J50" s="4">
        <f t="shared" si="0"/>
        <v>9521662</v>
      </c>
      <c r="K50" s="5">
        <f t="shared" si="1"/>
        <v>9521662</v>
      </c>
      <c r="L50" s="6">
        <v>0.03</v>
      </c>
      <c r="M50" s="8">
        <v>5563415</v>
      </c>
      <c r="N50" s="8">
        <v>5905823</v>
      </c>
      <c r="O50" s="8">
        <v>5949783</v>
      </c>
      <c r="P50" s="8">
        <v>6156041</v>
      </c>
      <c r="Q50" s="8">
        <v>4391062</v>
      </c>
      <c r="R50" s="8">
        <v>2381609</v>
      </c>
      <c r="S50" s="8">
        <v>1931206</v>
      </c>
      <c r="T50" s="8">
        <v>1984866</v>
      </c>
      <c r="U50" s="8">
        <v>2109989</v>
      </c>
      <c r="V50" s="8">
        <v>4347169</v>
      </c>
      <c r="W50" s="8">
        <v>2744373</v>
      </c>
      <c r="X50" s="8">
        <v>2734924</v>
      </c>
      <c r="Y50" s="8">
        <f t="shared" si="17"/>
        <v>1988712</v>
      </c>
      <c r="Z50" s="34">
        <f t="shared" si="2"/>
        <v>20.58</v>
      </c>
      <c r="AA50" s="34">
        <f t="shared" si="3"/>
        <v>20.89</v>
      </c>
      <c r="AB50" s="12">
        <f t="shared" si="18"/>
        <v>1959257.2235099999</v>
      </c>
      <c r="AC50" s="12">
        <f t="shared" si="19"/>
        <v>1959257.2235099999</v>
      </c>
      <c r="AD50" s="12">
        <f t="shared" si="20"/>
        <v>0.22350999992340803</v>
      </c>
      <c r="AE50" s="8">
        <f t="shared" si="4"/>
        <v>1959257</v>
      </c>
      <c r="AF50" s="12">
        <f t="shared" si="5"/>
        <v>-0.22350999992340803</v>
      </c>
      <c r="AG50">
        <f t="shared" si="6"/>
        <v>20.58</v>
      </c>
      <c r="AH50" s="8">
        <f>ROUND(IF(L50=3%,$K$358*Ranking!K54,0),0)</f>
        <v>18412</v>
      </c>
      <c r="AI50" s="8">
        <f t="shared" si="7"/>
        <v>1977669</v>
      </c>
      <c r="AJ50" s="8">
        <f t="shared" si="8"/>
        <v>18412</v>
      </c>
      <c r="AK50" s="8">
        <f t="shared" si="9"/>
        <v>1977669</v>
      </c>
      <c r="AL50" s="34">
        <f t="shared" si="10"/>
        <v>20.77</v>
      </c>
      <c r="AM50" s="8">
        <f>IF(L50=3%,ROUND($K$360*Ranking!K54,0),0)</f>
        <v>11043</v>
      </c>
      <c r="AN50" s="29">
        <f t="shared" si="11"/>
        <v>1988712</v>
      </c>
      <c r="AO50" s="29">
        <f t="shared" si="12"/>
        <v>11043</v>
      </c>
      <c r="AP50" s="8">
        <f t="shared" si="13"/>
        <v>1988712</v>
      </c>
      <c r="AQ50" s="29">
        <f t="shared" si="14"/>
        <v>0</v>
      </c>
      <c r="AR50" s="34">
        <f t="shared" si="15"/>
        <v>20.89</v>
      </c>
      <c r="AS50" t="str">
        <f t="shared" si="16"/>
        <v/>
      </c>
      <c r="AT50" s="29">
        <v>0</v>
      </c>
      <c r="AU50" s="8">
        <f t="shared" si="21"/>
        <v>1988712</v>
      </c>
    </row>
    <row r="51" spans="1:47" x14ac:dyDescent="0.2">
      <c r="A51">
        <v>50</v>
      </c>
      <c r="B51" s="7" t="s">
        <v>211</v>
      </c>
      <c r="C51" s="7" t="s">
        <v>10</v>
      </c>
      <c r="D51" s="3" t="s">
        <v>212</v>
      </c>
      <c r="E51">
        <v>2014</v>
      </c>
      <c r="F51" s="4">
        <v>532611.32999999996</v>
      </c>
      <c r="G51" s="4">
        <v>6853.92</v>
      </c>
      <c r="H51" s="4">
        <v>892.35</v>
      </c>
      <c r="I51" s="4">
        <v>0</v>
      </c>
      <c r="J51" s="4">
        <f t="shared" si="0"/>
        <v>524865.05999999994</v>
      </c>
      <c r="K51" s="5">
        <f t="shared" si="1"/>
        <v>524865</v>
      </c>
      <c r="L51" s="6">
        <v>0.01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145929</v>
      </c>
      <c r="X51" s="8">
        <v>145446</v>
      </c>
      <c r="Y51" s="8">
        <f t="shared" si="17"/>
        <v>108001</v>
      </c>
      <c r="Z51" s="34">
        <f t="shared" si="2"/>
        <v>20.58</v>
      </c>
      <c r="AA51" s="34">
        <f t="shared" si="3"/>
        <v>20.58</v>
      </c>
      <c r="AB51" s="12">
        <f t="shared" si="18"/>
        <v>108000.63503999999</v>
      </c>
      <c r="AC51" s="12">
        <f t="shared" si="19"/>
        <v>108000.63503999999</v>
      </c>
      <c r="AD51" s="12">
        <f t="shared" si="20"/>
        <v>-0.36496000000624917</v>
      </c>
      <c r="AE51" s="8">
        <f t="shared" si="4"/>
        <v>108001</v>
      </c>
      <c r="AF51" s="12">
        <f t="shared" si="5"/>
        <v>0.36496000000624917</v>
      </c>
      <c r="AG51">
        <f t="shared" si="6"/>
        <v>20.58</v>
      </c>
      <c r="AH51" s="8">
        <f>ROUND(IF(L51=3%,$K$358*Ranking!K55,0),0)</f>
        <v>0</v>
      </c>
      <c r="AI51" s="8">
        <f t="shared" si="7"/>
        <v>108001</v>
      </c>
      <c r="AJ51" s="8">
        <f t="shared" si="8"/>
        <v>0</v>
      </c>
      <c r="AK51" s="8">
        <f t="shared" si="9"/>
        <v>108001</v>
      </c>
      <c r="AL51" s="34">
        <f t="shared" si="10"/>
        <v>20.58</v>
      </c>
      <c r="AM51" s="8">
        <f>IF(L51=3%,ROUND($K$360*Ranking!K55,0),0)</f>
        <v>0</v>
      </c>
      <c r="AN51" s="29">
        <f t="shared" si="11"/>
        <v>108001</v>
      </c>
      <c r="AO51" s="29">
        <f t="shared" si="12"/>
        <v>0</v>
      </c>
      <c r="AP51" s="8">
        <f t="shared" si="13"/>
        <v>108001</v>
      </c>
      <c r="AQ51" s="29">
        <f t="shared" si="14"/>
        <v>0</v>
      </c>
      <c r="AR51" s="34">
        <f t="shared" si="15"/>
        <v>20.58</v>
      </c>
      <c r="AS51" t="str">
        <f t="shared" si="16"/>
        <v/>
      </c>
      <c r="AT51" s="29">
        <v>0</v>
      </c>
      <c r="AU51" s="8">
        <f t="shared" si="21"/>
        <v>108001</v>
      </c>
    </row>
    <row r="52" spans="1:47" x14ac:dyDescent="0.2">
      <c r="A52">
        <v>51</v>
      </c>
      <c r="B52" s="7" t="s">
        <v>30</v>
      </c>
      <c r="C52" s="7" t="s">
        <v>10</v>
      </c>
      <c r="D52" s="3" t="s">
        <v>31</v>
      </c>
      <c r="E52">
        <v>2002</v>
      </c>
      <c r="F52" s="4">
        <v>424524.78</v>
      </c>
      <c r="G52" s="4">
        <v>3678</v>
      </c>
      <c r="H52" s="4">
        <v>0</v>
      </c>
      <c r="I52" s="4">
        <v>0</v>
      </c>
      <c r="J52" s="4">
        <f t="shared" si="0"/>
        <v>420846.78</v>
      </c>
      <c r="K52" s="5">
        <f t="shared" si="1"/>
        <v>420847</v>
      </c>
      <c r="L52" s="6">
        <v>0.02</v>
      </c>
      <c r="M52" s="8">
        <v>262655</v>
      </c>
      <c r="N52" s="8">
        <v>270723</v>
      </c>
      <c r="O52" s="8">
        <v>282735</v>
      </c>
      <c r="P52" s="8">
        <v>297471</v>
      </c>
      <c r="Q52" s="8">
        <v>250303</v>
      </c>
      <c r="R52" s="8">
        <v>114381</v>
      </c>
      <c r="S52" s="8">
        <v>93000</v>
      </c>
      <c r="T52" s="8">
        <v>93610</v>
      </c>
      <c r="U52" s="8">
        <v>96099</v>
      </c>
      <c r="V52" s="8">
        <v>187425</v>
      </c>
      <c r="W52" s="8">
        <v>118905</v>
      </c>
      <c r="X52" s="8">
        <v>118511</v>
      </c>
      <c r="Y52" s="8">
        <f t="shared" si="17"/>
        <v>86597</v>
      </c>
      <c r="Z52" s="34">
        <f t="shared" si="2"/>
        <v>20.58</v>
      </c>
      <c r="AA52" s="34">
        <f t="shared" si="3"/>
        <v>20.58</v>
      </c>
      <c r="AB52" s="12">
        <f t="shared" si="18"/>
        <v>86597.016860000003</v>
      </c>
      <c r="AC52" s="12">
        <f t="shared" si="19"/>
        <v>86597.016860000003</v>
      </c>
      <c r="AD52" s="12">
        <f t="shared" si="20"/>
        <v>1.6860000003362074E-2</v>
      </c>
      <c r="AE52" s="8">
        <f t="shared" si="4"/>
        <v>86597</v>
      </c>
      <c r="AF52" s="12">
        <f t="shared" si="5"/>
        <v>-1.6860000003362074E-2</v>
      </c>
      <c r="AG52">
        <f t="shared" si="6"/>
        <v>20.58</v>
      </c>
      <c r="AH52" s="8">
        <f>ROUND(IF(L52=3%,$K$358*Ranking!K56,0),0)</f>
        <v>0</v>
      </c>
      <c r="AI52" s="8">
        <f t="shared" si="7"/>
        <v>86597</v>
      </c>
      <c r="AJ52" s="8">
        <f t="shared" si="8"/>
        <v>0</v>
      </c>
      <c r="AK52" s="8">
        <f t="shared" si="9"/>
        <v>86597</v>
      </c>
      <c r="AL52" s="34">
        <f t="shared" si="10"/>
        <v>20.58</v>
      </c>
      <c r="AM52" s="8">
        <f>IF(L52=3%,ROUND($K$360*Ranking!K56,0),0)</f>
        <v>0</v>
      </c>
      <c r="AN52" s="29">
        <f t="shared" si="11"/>
        <v>86597</v>
      </c>
      <c r="AO52" s="29">
        <f t="shared" si="12"/>
        <v>0</v>
      </c>
      <c r="AP52" s="8">
        <f t="shared" si="13"/>
        <v>86597</v>
      </c>
      <c r="AQ52" s="29">
        <f t="shared" si="14"/>
        <v>0</v>
      </c>
      <c r="AR52" s="34">
        <f t="shared" si="15"/>
        <v>20.58</v>
      </c>
      <c r="AS52" t="str">
        <f t="shared" si="16"/>
        <v/>
      </c>
      <c r="AT52" s="29">
        <v>0</v>
      </c>
      <c r="AU52" s="8">
        <f t="shared" si="21"/>
        <v>86597</v>
      </c>
    </row>
    <row r="53" spans="1:47" x14ac:dyDescent="0.2">
      <c r="A53">
        <v>52</v>
      </c>
      <c r="B53" s="7" t="s">
        <v>213</v>
      </c>
      <c r="C53" s="7" t="s">
        <v>10</v>
      </c>
      <c r="D53" s="3" t="s">
        <v>214</v>
      </c>
      <c r="E53">
        <v>2007</v>
      </c>
      <c r="F53" s="4">
        <v>401380.96</v>
      </c>
      <c r="G53" s="4">
        <v>6514.93</v>
      </c>
      <c r="H53" s="4">
        <v>0</v>
      </c>
      <c r="I53" s="4">
        <v>0</v>
      </c>
      <c r="J53" s="4">
        <f t="shared" si="0"/>
        <v>394866.03</v>
      </c>
      <c r="K53" s="5">
        <f t="shared" si="1"/>
        <v>394866</v>
      </c>
      <c r="L53" s="6">
        <v>0.03</v>
      </c>
      <c r="M53" s="8">
        <v>0</v>
      </c>
      <c r="N53" s="8">
        <v>0</v>
      </c>
      <c r="O53" s="8">
        <v>0</v>
      </c>
      <c r="P53" s="8">
        <v>326142</v>
      </c>
      <c r="Q53" s="8">
        <v>321477.27</v>
      </c>
      <c r="R53" s="8">
        <v>207887</v>
      </c>
      <c r="S53" s="8">
        <v>163628</v>
      </c>
      <c r="T53" s="8">
        <v>164053</v>
      </c>
      <c r="U53" s="8">
        <v>168552</v>
      </c>
      <c r="V53" s="8">
        <v>339992</v>
      </c>
      <c r="W53" s="8">
        <v>209901</v>
      </c>
      <c r="X53" s="8">
        <v>208326</v>
      </c>
      <c r="Y53" s="8">
        <f t="shared" si="17"/>
        <v>151942</v>
      </c>
      <c r="Z53" s="34">
        <f t="shared" si="2"/>
        <v>20.58</v>
      </c>
      <c r="AA53" s="34">
        <f t="shared" si="3"/>
        <v>38.479999999999997</v>
      </c>
      <c r="AB53" s="12">
        <f t="shared" si="18"/>
        <v>81250.947870000004</v>
      </c>
      <c r="AC53" s="12">
        <f t="shared" si="19"/>
        <v>81250.947870000004</v>
      </c>
      <c r="AD53" s="12">
        <f t="shared" si="20"/>
        <v>-5.2129999996395782E-2</v>
      </c>
      <c r="AE53" s="8">
        <f t="shared" si="4"/>
        <v>81251</v>
      </c>
      <c r="AF53" s="12">
        <f t="shared" si="5"/>
        <v>5.2129999996395782E-2</v>
      </c>
      <c r="AG53">
        <f t="shared" si="6"/>
        <v>20.58</v>
      </c>
      <c r="AH53" s="8">
        <f>ROUND(IF(L53=3%,$K$358*Ranking!K57,0),0)</f>
        <v>44188</v>
      </c>
      <c r="AI53" s="8">
        <f t="shared" si="7"/>
        <v>125439</v>
      </c>
      <c r="AJ53" s="8">
        <f t="shared" si="8"/>
        <v>44188</v>
      </c>
      <c r="AK53" s="8">
        <f t="shared" si="9"/>
        <v>125439</v>
      </c>
      <c r="AL53" s="34">
        <f t="shared" si="10"/>
        <v>31.77</v>
      </c>
      <c r="AM53" s="8">
        <f>IF(L53=3%,ROUND($K$360*Ranking!K57,0),0)</f>
        <v>26503</v>
      </c>
      <c r="AN53" s="29">
        <f t="shared" si="11"/>
        <v>151942</v>
      </c>
      <c r="AO53" s="29">
        <f t="shared" si="12"/>
        <v>26503</v>
      </c>
      <c r="AP53" s="8">
        <f t="shared" si="13"/>
        <v>151942</v>
      </c>
      <c r="AQ53" s="29">
        <f t="shared" si="14"/>
        <v>0</v>
      </c>
      <c r="AR53" s="34">
        <f t="shared" si="15"/>
        <v>38.479999999999997</v>
      </c>
      <c r="AS53" t="str">
        <f t="shared" si="16"/>
        <v/>
      </c>
      <c r="AT53" s="29">
        <v>0</v>
      </c>
      <c r="AU53" s="8">
        <f t="shared" si="21"/>
        <v>151942</v>
      </c>
    </row>
    <row r="54" spans="1:47" x14ac:dyDescent="0.2">
      <c r="A54">
        <v>53</v>
      </c>
      <c r="B54" s="7" t="s">
        <v>215</v>
      </c>
      <c r="C54" s="7" t="s">
        <v>10</v>
      </c>
      <c r="D54" s="3" t="s">
        <v>216</v>
      </c>
      <c r="E54">
        <v>0</v>
      </c>
      <c r="F54" s="4"/>
      <c r="G54" s="4"/>
      <c r="H54" s="4"/>
      <c r="I54" s="4"/>
      <c r="J54" s="4">
        <f t="shared" si="0"/>
        <v>0</v>
      </c>
      <c r="K54" s="5">
        <f t="shared" si="1"/>
        <v>0</v>
      </c>
      <c r="L54" s="6"/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f t="shared" si="17"/>
        <v>0</v>
      </c>
      <c r="Z54" s="34">
        <f t="shared" si="2"/>
        <v>0</v>
      </c>
      <c r="AA54" s="34">
        <f t="shared" si="3"/>
        <v>0</v>
      </c>
      <c r="AB54" s="12">
        <f t="shared" si="18"/>
        <v>0</v>
      </c>
      <c r="AC54" s="12">
        <f t="shared" si="19"/>
        <v>0</v>
      </c>
      <c r="AD54" s="12">
        <f t="shared" si="20"/>
        <v>0</v>
      </c>
      <c r="AE54" s="8">
        <f t="shared" si="4"/>
        <v>0</v>
      </c>
      <c r="AF54" s="12">
        <f t="shared" si="5"/>
        <v>0</v>
      </c>
      <c r="AG54">
        <f t="shared" si="6"/>
        <v>0</v>
      </c>
      <c r="AH54" s="8">
        <f>ROUND(IF(L54=3%,$K$358*Ranking!K58,0),0)</f>
        <v>0</v>
      </c>
      <c r="AI54" s="8">
        <f t="shared" si="7"/>
        <v>0</v>
      </c>
      <c r="AJ54" s="8">
        <f t="shared" si="8"/>
        <v>0</v>
      </c>
      <c r="AK54" s="8">
        <f t="shared" si="9"/>
        <v>0</v>
      </c>
      <c r="AL54" s="34">
        <f t="shared" si="10"/>
        <v>0</v>
      </c>
      <c r="AM54" s="8">
        <f>IF(L54=3%,ROUND($K$360*Ranking!K58,0),0)</f>
        <v>0</v>
      </c>
      <c r="AN54" s="29">
        <f t="shared" si="11"/>
        <v>0</v>
      </c>
      <c r="AO54" s="29">
        <f t="shared" si="12"/>
        <v>0</v>
      </c>
      <c r="AP54" s="8">
        <f t="shared" si="13"/>
        <v>0</v>
      </c>
      <c r="AQ54" s="29">
        <f t="shared" si="14"/>
        <v>0</v>
      </c>
      <c r="AR54" s="34">
        <f t="shared" si="15"/>
        <v>0</v>
      </c>
      <c r="AS54" t="str">
        <f t="shared" si="16"/>
        <v/>
      </c>
      <c r="AT54" s="29">
        <v>0</v>
      </c>
      <c r="AU54" s="8">
        <f t="shared" si="21"/>
        <v>0</v>
      </c>
    </row>
    <row r="55" spans="1:47" x14ac:dyDescent="0.2">
      <c r="A55">
        <v>54</v>
      </c>
      <c r="B55" s="7" t="s">
        <v>217</v>
      </c>
      <c r="C55" s="7" t="s">
        <v>10</v>
      </c>
      <c r="D55" s="3" t="s">
        <v>218</v>
      </c>
      <c r="E55">
        <v>0</v>
      </c>
      <c r="F55" s="4"/>
      <c r="G55" s="4"/>
      <c r="H55" s="4"/>
      <c r="I55" s="4"/>
      <c r="J55" s="4">
        <f t="shared" si="0"/>
        <v>0</v>
      </c>
      <c r="K55" s="5">
        <f t="shared" si="1"/>
        <v>0</v>
      </c>
      <c r="L55" s="6"/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f t="shared" si="17"/>
        <v>0</v>
      </c>
      <c r="Z55" s="34">
        <f t="shared" si="2"/>
        <v>0</v>
      </c>
      <c r="AA55" s="34">
        <f t="shared" si="3"/>
        <v>0</v>
      </c>
      <c r="AB55" s="12">
        <f t="shared" si="18"/>
        <v>0</v>
      </c>
      <c r="AC55" s="12">
        <f t="shared" si="19"/>
        <v>0</v>
      </c>
      <c r="AD55" s="12">
        <f t="shared" si="20"/>
        <v>0</v>
      </c>
      <c r="AE55" s="8">
        <f t="shared" si="4"/>
        <v>0</v>
      </c>
      <c r="AF55" s="12">
        <f t="shared" si="5"/>
        <v>0</v>
      </c>
      <c r="AG55">
        <f t="shared" si="6"/>
        <v>0</v>
      </c>
      <c r="AH55" s="8">
        <f>ROUND(IF(L55=3%,$K$358*Ranking!K59,0),0)</f>
        <v>0</v>
      </c>
      <c r="AI55" s="8">
        <f t="shared" si="7"/>
        <v>0</v>
      </c>
      <c r="AJ55" s="8">
        <f t="shared" si="8"/>
        <v>0</v>
      </c>
      <c r="AK55" s="8">
        <f t="shared" si="9"/>
        <v>0</v>
      </c>
      <c r="AL55" s="34">
        <f t="shared" si="10"/>
        <v>0</v>
      </c>
      <c r="AM55" s="8">
        <f>IF(L55=3%,ROUND($K$360*Ranking!K59,0),0)</f>
        <v>0</v>
      </c>
      <c r="AN55" s="29">
        <f t="shared" si="11"/>
        <v>0</v>
      </c>
      <c r="AO55" s="29">
        <f t="shared" si="12"/>
        <v>0</v>
      </c>
      <c r="AP55" s="8">
        <f t="shared" si="13"/>
        <v>0</v>
      </c>
      <c r="AQ55" s="29">
        <f t="shared" si="14"/>
        <v>0</v>
      </c>
      <c r="AR55" s="34">
        <f t="shared" si="15"/>
        <v>0</v>
      </c>
      <c r="AS55" t="str">
        <f t="shared" si="16"/>
        <v/>
      </c>
      <c r="AT55" s="29">
        <v>0</v>
      </c>
      <c r="AU55" s="8">
        <f t="shared" si="21"/>
        <v>0</v>
      </c>
    </row>
    <row r="56" spans="1:47" x14ac:dyDescent="0.2">
      <c r="A56">
        <v>55</v>
      </c>
      <c r="B56" s="7" t="s">
        <v>32</v>
      </c>
      <c r="C56" s="7" t="s">
        <v>10</v>
      </c>
      <c r="D56" s="3" t="s">
        <v>33</v>
      </c>
      <c r="E56">
        <v>2003</v>
      </c>
      <c r="F56" s="4">
        <v>821199.32</v>
      </c>
      <c r="G56" s="4">
        <v>3349.64</v>
      </c>
      <c r="H56" s="4">
        <v>9.35</v>
      </c>
      <c r="I56" s="4">
        <v>0</v>
      </c>
      <c r="J56" s="4">
        <f t="shared" si="0"/>
        <v>817840.33</v>
      </c>
      <c r="K56" s="5">
        <f t="shared" si="1"/>
        <v>817840</v>
      </c>
      <c r="L56" s="6">
        <v>0.03</v>
      </c>
      <c r="M56" s="8">
        <v>503006</v>
      </c>
      <c r="N56" s="8">
        <v>539516</v>
      </c>
      <c r="O56" s="8">
        <v>563617</v>
      </c>
      <c r="P56" s="8">
        <v>597319</v>
      </c>
      <c r="Q56" s="8">
        <v>486358</v>
      </c>
      <c r="R56" s="8">
        <v>267994</v>
      </c>
      <c r="S56" s="8">
        <v>209292</v>
      </c>
      <c r="T56" s="8">
        <v>211354</v>
      </c>
      <c r="U56" s="8">
        <v>227704</v>
      </c>
      <c r="V56" s="8">
        <v>476583</v>
      </c>
      <c r="W56" s="8">
        <v>287525</v>
      </c>
      <c r="X56" s="8">
        <v>286060</v>
      </c>
      <c r="Y56" s="8">
        <f t="shared" si="17"/>
        <v>209522</v>
      </c>
      <c r="Z56" s="34">
        <f t="shared" si="2"/>
        <v>20.58</v>
      </c>
      <c r="AA56" s="34">
        <f t="shared" si="3"/>
        <v>25.62</v>
      </c>
      <c r="AB56" s="12">
        <f t="shared" si="18"/>
        <v>168285.63412999999</v>
      </c>
      <c r="AC56" s="12">
        <f t="shared" si="19"/>
        <v>168285.63412999999</v>
      </c>
      <c r="AD56" s="12">
        <f t="shared" si="20"/>
        <v>-0.36587000000872649</v>
      </c>
      <c r="AE56" s="8">
        <f t="shared" si="4"/>
        <v>168286</v>
      </c>
      <c r="AF56" s="12">
        <f t="shared" si="5"/>
        <v>0.36587000000872649</v>
      </c>
      <c r="AG56">
        <f t="shared" si="6"/>
        <v>20.58</v>
      </c>
      <c r="AH56" s="8">
        <f>ROUND(IF(L56=3%,$K$358*Ranking!K60,0),0)</f>
        <v>25776</v>
      </c>
      <c r="AI56" s="8">
        <f t="shared" si="7"/>
        <v>194062</v>
      </c>
      <c r="AJ56" s="8">
        <f t="shared" si="8"/>
        <v>25776</v>
      </c>
      <c r="AK56" s="8">
        <f t="shared" si="9"/>
        <v>194062</v>
      </c>
      <c r="AL56" s="34">
        <f t="shared" si="10"/>
        <v>23.73</v>
      </c>
      <c r="AM56" s="8">
        <f>IF(L56=3%,ROUND($K$360*Ranking!K60,0),0)</f>
        <v>15460</v>
      </c>
      <c r="AN56" s="29">
        <f t="shared" si="11"/>
        <v>209522</v>
      </c>
      <c r="AO56" s="29">
        <f t="shared" si="12"/>
        <v>15460</v>
      </c>
      <c r="AP56" s="8">
        <f t="shared" si="13"/>
        <v>209522</v>
      </c>
      <c r="AQ56" s="29">
        <f t="shared" si="14"/>
        <v>0</v>
      </c>
      <c r="AR56" s="34">
        <f t="shared" si="15"/>
        <v>25.62</v>
      </c>
      <c r="AS56" t="str">
        <f t="shared" si="16"/>
        <v/>
      </c>
      <c r="AT56" s="29">
        <v>0</v>
      </c>
      <c r="AU56" s="8">
        <f t="shared" si="21"/>
        <v>209522</v>
      </c>
    </row>
    <row r="57" spans="1:47" x14ac:dyDescent="0.2">
      <c r="A57">
        <v>56</v>
      </c>
      <c r="B57" s="7" t="s">
        <v>34</v>
      </c>
      <c r="C57" s="7" t="s">
        <v>10</v>
      </c>
      <c r="D57" s="3" t="s">
        <v>35</v>
      </c>
      <c r="E57">
        <v>2008</v>
      </c>
      <c r="F57" s="4">
        <v>971531.08</v>
      </c>
      <c r="G57" s="4">
        <v>12761.13</v>
      </c>
      <c r="H57" s="4">
        <v>1917.52</v>
      </c>
      <c r="I57" s="4">
        <v>0</v>
      </c>
      <c r="J57" s="4">
        <f t="shared" si="0"/>
        <v>956852.42999999993</v>
      </c>
      <c r="K57" s="5">
        <f t="shared" si="1"/>
        <v>956852</v>
      </c>
      <c r="L57" s="6">
        <v>1.4999999999999999E-2</v>
      </c>
      <c r="M57" s="8">
        <v>189483</v>
      </c>
      <c r="N57" s="8">
        <v>205310</v>
      </c>
      <c r="O57" s="8">
        <v>220564</v>
      </c>
      <c r="P57" s="8">
        <v>249963</v>
      </c>
      <c r="Q57" s="8">
        <v>524702</v>
      </c>
      <c r="R57" s="8">
        <v>260838</v>
      </c>
      <c r="S57" s="8">
        <v>213187</v>
      </c>
      <c r="T57" s="8">
        <v>210473</v>
      </c>
      <c r="U57" s="8">
        <v>216472</v>
      </c>
      <c r="V57" s="8">
        <v>427872</v>
      </c>
      <c r="W57" s="8">
        <v>270445</v>
      </c>
      <c r="X57" s="8">
        <v>269550</v>
      </c>
      <c r="Y57" s="8">
        <f t="shared" si="17"/>
        <v>196890</v>
      </c>
      <c r="Z57" s="34">
        <f t="shared" si="2"/>
        <v>20.58</v>
      </c>
      <c r="AA57" s="34">
        <f t="shared" si="3"/>
        <v>20.58</v>
      </c>
      <c r="AB57" s="12">
        <f t="shared" si="18"/>
        <v>196889.91195000001</v>
      </c>
      <c r="AC57" s="12">
        <f t="shared" si="19"/>
        <v>196889.91195000001</v>
      </c>
      <c r="AD57" s="12">
        <f t="shared" si="20"/>
        <v>-8.8049999991199002E-2</v>
      </c>
      <c r="AE57" s="8">
        <f t="shared" si="4"/>
        <v>196890</v>
      </c>
      <c r="AF57" s="12">
        <f t="shared" si="5"/>
        <v>8.8049999991199002E-2</v>
      </c>
      <c r="AG57">
        <f t="shared" si="6"/>
        <v>20.58</v>
      </c>
      <c r="AH57" s="8">
        <f>ROUND(IF(L57=3%,$K$358*Ranking!K61,0),0)</f>
        <v>0</v>
      </c>
      <c r="AI57" s="8">
        <f t="shared" si="7"/>
        <v>196890</v>
      </c>
      <c r="AJ57" s="8">
        <f t="shared" si="8"/>
        <v>0</v>
      </c>
      <c r="AK57" s="8">
        <f t="shared" si="9"/>
        <v>196890</v>
      </c>
      <c r="AL57" s="34">
        <f t="shared" si="10"/>
        <v>20.58</v>
      </c>
      <c r="AM57" s="8">
        <f>IF(L57=3%,ROUND($K$360*Ranking!K61,0),0)</f>
        <v>0</v>
      </c>
      <c r="AN57" s="29">
        <f t="shared" si="11"/>
        <v>196890</v>
      </c>
      <c r="AO57" s="29">
        <f t="shared" si="12"/>
        <v>0</v>
      </c>
      <c r="AP57" s="8">
        <f t="shared" si="13"/>
        <v>196890</v>
      </c>
      <c r="AQ57" s="29">
        <f t="shared" si="14"/>
        <v>0</v>
      </c>
      <c r="AR57" s="34">
        <f t="shared" si="15"/>
        <v>20.58</v>
      </c>
      <c r="AS57" t="str">
        <f t="shared" si="16"/>
        <v/>
      </c>
      <c r="AT57" s="29">
        <v>0</v>
      </c>
      <c r="AU57" s="8">
        <f t="shared" si="21"/>
        <v>196890</v>
      </c>
    </row>
    <row r="58" spans="1:47" x14ac:dyDescent="0.2">
      <c r="A58">
        <v>57</v>
      </c>
      <c r="B58" s="7" t="s">
        <v>219</v>
      </c>
      <c r="C58" s="7" t="s">
        <v>10</v>
      </c>
      <c r="D58" s="3" t="s">
        <v>220</v>
      </c>
      <c r="E58">
        <v>0</v>
      </c>
      <c r="F58" s="4"/>
      <c r="G58" s="4"/>
      <c r="H58" s="4"/>
      <c r="I58" s="4"/>
      <c r="J58" s="4">
        <f t="shared" si="0"/>
        <v>0</v>
      </c>
      <c r="K58" s="5">
        <f t="shared" si="1"/>
        <v>0</v>
      </c>
      <c r="L58" s="6"/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f t="shared" si="17"/>
        <v>0</v>
      </c>
      <c r="Z58" s="34">
        <f t="shared" si="2"/>
        <v>0</v>
      </c>
      <c r="AA58" s="34">
        <f t="shared" si="3"/>
        <v>0</v>
      </c>
      <c r="AB58" s="12">
        <f t="shared" si="18"/>
        <v>0</v>
      </c>
      <c r="AC58" s="12">
        <f t="shared" si="19"/>
        <v>0</v>
      </c>
      <c r="AD58" s="12">
        <f t="shared" si="20"/>
        <v>0</v>
      </c>
      <c r="AE58" s="8">
        <f t="shared" si="4"/>
        <v>0</v>
      </c>
      <c r="AF58" s="12">
        <f t="shared" si="5"/>
        <v>0</v>
      </c>
      <c r="AG58">
        <f t="shared" si="6"/>
        <v>0</v>
      </c>
      <c r="AH58" s="8">
        <f>ROUND(IF(L58=3%,$K$358*Ranking!K62,0),0)</f>
        <v>0</v>
      </c>
      <c r="AI58" s="8">
        <f t="shared" si="7"/>
        <v>0</v>
      </c>
      <c r="AJ58" s="8">
        <f t="shared" si="8"/>
        <v>0</v>
      </c>
      <c r="AK58" s="8">
        <f t="shared" si="9"/>
        <v>0</v>
      </c>
      <c r="AL58" s="34">
        <f t="shared" si="10"/>
        <v>0</v>
      </c>
      <c r="AM58" s="8">
        <f>IF(L58=3%,ROUND($K$360*Ranking!K62,0),0)</f>
        <v>0</v>
      </c>
      <c r="AN58" s="29">
        <f t="shared" si="11"/>
        <v>0</v>
      </c>
      <c r="AO58" s="29">
        <f t="shared" si="12"/>
        <v>0</v>
      </c>
      <c r="AP58" s="8">
        <f t="shared" si="13"/>
        <v>0</v>
      </c>
      <c r="AQ58" s="29">
        <f t="shared" si="14"/>
        <v>0</v>
      </c>
      <c r="AR58" s="34">
        <f t="shared" si="15"/>
        <v>0</v>
      </c>
      <c r="AS58" t="str">
        <f t="shared" si="16"/>
        <v/>
      </c>
      <c r="AT58" s="29">
        <v>0</v>
      </c>
      <c r="AU58" s="8">
        <f t="shared" si="21"/>
        <v>0</v>
      </c>
    </row>
    <row r="59" spans="1:47" x14ac:dyDescent="0.2">
      <c r="A59">
        <v>58</v>
      </c>
      <c r="B59" s="7" t="s">
        <v>221</v>
      </c>
      <c r="C59" s="7" t="s">
        <v>10</v>
      </c>
      <c r="D59" s="3" t="s">
        <v>222</v>
      </c>
      <c r="E59">
        <v>0</v>
      </c>
      <c r="F59" s="4"/>
      <c r="G59" s="4"/>
      <c r="H59" s="4"/>
      <c r="I59" s="4"/>
      <c r="J59" s="4">
        <f t="shared" si="0"/>
        <v>0</v>
      </c>
      <c r="K59" s="5">
        <f t="shared" si="1"/>
        <v>0</v>
      </c>
      <c r="L59" s="6"/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f t="shared" si="17"/>
        <v>0</v>
      </c>
      <c r="Z59" s="34">
        <f t="shared" si="2"/>
        <v>0</v>
      </c>
      <c r="AA59" s="34">
        <f t="shared" si="3"/>
        <v>0</v>
      </c>
      <c r="AB59" s="12">
        <f t="shared" si="18"/>
        <v>0</v>
      </c>
      <c r="AC59" s="12">
        <f t="shared" si="19"/>
        <v>0</v>
      </c>
      <c r="AD59" s="12">
        <f t="shared" si="20"/>
        <v>0</v>
      </c>
      <c r="AE59" s="8">
        <f t="shared" si="4"/>
        <v>0</v>
      </c>
      <c r="AF59" s="12">
        <f t="shared" si="5"/>
        <v>0</v>
      </c>
      <c r="AG59">
        <f t="shared" si="6"/>
        <v>0</v>
      </c>
      <c r="AH59" s="8">
        <f>ROUND(IF(L59=3%,$K$358*Ranking!K63,0),0)</f>
        <v>0</v>
      </c>
      <c r="AI59" s="8">
        <f t="shared" si="7"/>
        <v>0</v>
      </c>
      <c r="AJ59" s="8">
        <f t="shared" si="8"/>
        <v>0</v>
      </c>
      <c r="AK59" s="8">
        <f t="shared" si="9"/>
        <v>0</v>
      </c>
      <c r="AL59" s="34">
        <f t="shared" si="10"/>
        <v>0</v>
      </c>
      <c r="AM59" s="8">
        <f>IF(L59=3%,ROUND($K$360*Ranking!K63,0),0)</f>
        <v>0</v>
      </c>
      <c r="AN59" s="29">
        <f t="shared" si="11"/>
        <v>0</v>
      </c>
      <c r="AO59" s="29">
        <f t="shared" si="12"/>
        <v>0</v>
      </c>
      <c r="AP59" s="8">
        <f t="shared" si="13"/>
        <v>0</v>
      </c>
      <c r="AQ59" s="29">
        <f t="shared" si="14"/>
        <v>0</v>
      </c>
      <c r="AR59" s="34">
        <f t="shared" si="15"/>
        <v>0</v>
      </c>
      <c r="AS59" t="str">
        <f t="shared" si="16"/>
        <v/>
      </c>
      <c r="AT59" s="29">
        <v>0</v>
      </c>
      <c r="AU59" s="8">
        <f t="shared" si="21"/>
        <v>0</v>
      </c>
    </row>
    <row r="60" spans="1:47" x14ac:dyDescent="0.2">
      <c r="A60">
        <v>59</v>
      </c>
      <c r="B60" s="7" t="s">
        <v>223</v>
      </c>
      <c r="C60" s="7" t="s">
        <v>10</v>
      </c>
      <c r="D60" s="3" t="s">
        <v>224</v>
      </c>
      <c r="E60">
        <v>0</v>
      </c>
      <c r="F60" s="4"/>
      <c r="G60" s="4"/>
      <c r="H60" s="4"/>
      <c r="I60" s="4"/>
      <c r="J60" s="4">
        <f t="shared" si="0"/>
        <v>0</v>
      </c>
      <c r="K60" s="5">
        <f t="shared" si="1"/>
        <v>0</v>
      </c>
      <c r="L60" s="6"/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f t="shared" si="17"/>
        <v>0</v>
      </c>
      <c r="Z60" s="34">
        <f t="shared" si="2"/>
        <v>0</v>
      </c>
      <c r="AA60" s="34">
        <f t="shared" si="3"/>
        <v>0</v>
      </c>
      <c r="AB60" s="12">
        <f t="shared" si="18"/>
        <v>0</v>
      </c>
      <c r="AC60" s="12">
        <f t="shared" si="19"/>
        <v>0</v>
      </c>
      <c r="AD60" s="12">
        <f t="shared" si="20"/>
        <v>0</v>
      </c>
      <c r="AE60" s="8">
        <f t="shared" si="4"/>
        <v>0</v>
      </c>
      <c r="AF60" s="12">
        <f t="shared" si="5"/>
        <v>0</v>
      </c>
      <c r="AG60">
        <f t="shared" si="6"/>
        <v>0</v>
      </c>
      <c r="AH60" s="8">
        <f>ROUND(IF(L60=3%,$K$358*Ranking!K64,0),0)</f>
        <v>0</v>
      </c>
      <c r="AI60" s="8">
        <f t="shared" si="7"/>
        <v>0</v>
      </c>
      <c r="AJ60" s="8">
        <f t="shared" si="8"/>
        <v>0</v>
      </c>
      <c r="AK60" s="8">
        <f t="shared" si="9"/>
        <v>0</v>
      </c>
      <c r="AL60" s="34">
        <f t="shared" si="10"/>
        <v>0</v>
      </c>
      <c r="AM60" s="8">
        <f>IF(L60=3%,ROUND($K$360*Ranking!K64,0),0)</f>
        <v>0</v>
      </c>
      <c r="AN60" s="29">
        <f t="shared" si="11"/>
        <v>0</v>
      </c>
      <c r="AO60" s="29">
        <f t="shared" si="12"/>
        <v>0</v>
      </c>
      <c r="AP60" s="8">
        <f t="shared" si="13"/>
        <v>0</v>
      </c>
      <c r="AQ60" s="29">
        <f t="shared" si="14"/>
        <v>0</v>
      </c>
      <c r="AR60" s="34">
        <f t="shared" si="15"/>
        <v>0</v>
      </c>
      <c r="AS60" t="str">
        <f t="shared" si="16"/>
        <v/>
      </c>
      <c r="AT60" s="29">
        <v>0</v>
      </c>
      <c r="AU60" s="8">
        <f t="shared" si="21"/>
        <v>0</v>
      </c>
    </row>
    <row r="61" spans="1:47" x14ac:dyDescent="0.2">
      <c r="A61">
        <v>60</v>
      </c>
      <c r="B61" s="7" t="s">
        <v>225</v>
      </c>
      <c r="C61" s="7" t="s">
        <v>10</v>
      </c>
      <c r="D61" s="3" t="s">
        <v>226</v>
      </c>
      <c r="E61">
        <v>0</v>
      </c>
      <c r="F61" s="4"/>
      <c r="G61" s="4"/>
      <c r="H61" s="4"/>
      <c r="I61" s="4"/>
      <c r="J61" s="4">
        <f t="shared" si="0"/>
        <v>0</v>
      </c>
      <c r="K61" s="5">
        <f t="shared" si="1"/>
        <v>0</v>
      </c>
      <c r="L61" s="6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f t="shared" si="17"/>
        <v>0</v>
      </c>
      <c r="Z61" s="34">
        <f t="shared" si="2"/>
        <v>0</v>
      </c>
      <c r="AA61" s="34">
        <f t="shared" si="3"/>
        <v>0</v>
      </c>
      <c r="AB61" s="12">
        <f t="shared" si="18"/>
        <v>0</v>
      </c>
      <c r="AC61" s="12">
        <f t="shared" si="19"/>
        <v>0</v>
      </c>
      <c r="AD61" s="12">
        <f t="shared" si="20"/>
        <v>0</v>
      </c>
      <c r="AE61" s="8">
        <f t="shared" si="4"/>
        <v>0</v>
      </c>
      <c r="AF61" s="12">
        <f t="shared" si="5"/>
        <v>0</v>
      </c>
      <c r="AG61">
        <f t="shared" si="6"/>
        <v>0</v>
      </c>
      <c r="AH61" s="8">
        <f>ROUND(IF(L61=3%,$K$358*Ranking!K65,0),0)</f>
        <v>0</v>
      </c>
      <c r="AI61" s="8">
        <f t="shared" si="7"/>
        <v>0</v>
      </c>
      <c r="AJ61" s="8">
        <f t="shared" si="8"/>
        <v>0</v>
      </c>
      <c r="AK61" s="8">
        <f t="shared" si="9"/>
        <v>0</v>
      </c>
      <c r="AL61" s="34">
        <f t="shared" si="10"/>
        <v>0</v>
      </c>
      <c r="AM61" s="8">
        <f>IF(L61=3%,ROUND($K$360*Ranking!K65,0),0)</f>
        <v>0</v>
      </c>
      <c r="AN61" s="29">
        <f t="shared" si="11"/>
        <v>0</v>
      </c>
      <c r="AO61" s="29">
        <f t="shared" si="12"/>
        <v>0</v>
      </c>
      <c r="AP61" s="8">
        <f t="shared" si="13"/>
        <v>0</v>
      </c>
      <c r="AQ61" s="29">
        <f t="shared" si="14"/>
        <v>0</v>
      </c>
      <c r="AR61" s="34">
        <f t="shared" si="15"/>
        <v>0</v>
      </c>
      <c r="AS61" t="str">
        <f t="shared" si="16"/>
        <v/>
      </c>
      <c r="AT61" s="29">
        <v>0</v>
      </c>
      <c r="AU61" s="8">
        <f t="shared" si="21"/>
        <v>0</v>
      </c>
    </row>
    <row r="62" spans="1:47" x14ac:dyDescent="0.2">
      <c r="A62">
        <v>61</v>
      </c>
      <c r="B62" s="7" t="s">
        <v>227</v>
      </c>
      <c r="C62" s="7" t="s">
        <v>10</v>
      </c>
      <c r="D62" s="3" t="s">
        <v>228</v>
      </c>
      <c r="E62">
        <v>0</v>
      </c>
      <c r="F62" s="4"/>
      <c r="G62" s="4"/>
      <c r="H62" s="4"/>
      <c r="I62" s="4"/>
      <c r="J62" s="4">
        <f t="shared" si="0"/>
        <v>0</v>
      </c>
      <c r="K62" s="5">
        <f t="shared" si="1"/>
        <v>0</v>
      </c>
      <c r="L62" s="6"/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f t="shared" si="17"/>
        <v>0</v>
      </c>
      <c r="Z62" s="34">
        <f t="shared" si="2"/>
        <v>0</v>
      </c>
      <c r="AA62" s="34">
        <f t="shared" si="3"/>
        <v>0</v>
      </c>
      <c r="AB62" s="12">
        <f t="shared" si="18"/>
        <v>0</v>
      </c>
      <c r="AC62" s="12">
        <f t="shared" si="19"/>
        <v>0</v>
      </c>
      <c r="AD62" s="12">
        <f t="shared" si="20"/>
        <v>0</v>
      </c>
      <c r="AE62" s="8">
        <f t="shared" si="4"/>
        <v>0</v>
      </c>
      <c r="AF62" s="12">
        <f t="shared" si="5"/>
        <v>0</v>
      </c>
      <c r="AG62">
        <f t="shared" si="6"/>
        <v>0</v>
      </c>
      <c r="AH62" s="8">
        <f>ROUND(IF(L62=3%,$K$358*Ranking!K66,0),0)</f>
        <v>0</v>
      </c>
      <c r="AI62" s="8">
        <f t="shared" si="7"/>
        <v>0</v>
      </c>
      <c r="AJ62" s="8">
        <f t="shared" si="8"/>
        <v>0</v>
      </c>
      <c r="AK62" s="8">
        <f t="shared" si="9"/>
        <v>0</v>
      </c>
      <c r="AL62" s="34">
        <f t="shared" si="10"/>
        <v>0</v>
      </c>
      <c r="AM62" s="8">
        <f>IF(L62=3%,ROUND($K$360*Ranking!K66,0),0)</f>
        <v>0</v>
      </c>
      <c r="AN62" s="29">
        <f t="shared" si="11"/>
        <v>0</v>
      </c>
      <c r="AO62" s="29">
        <f t="shared" si="12"/>
        <v>0</v>
      </c>
      <c r="AP62" s="8">
        <f t="shared" si="13"/>
        <v>0</v>
      </c>
      <c r="AQ62" s="29">
        <f t="shared" si="14"/>
        <v>0</v>
      </c>
      <c r="AR62" s="34">
        <f t="shared" si="15"/>
        <v>0</v>
      </c>
      <c r="AS62" t="str">
        <f t="shared" si="16"/>
        <v/>
      </c>
      <c r="AT62" s="29">
        <v>0</v>
      </c>
      <c r="AU62" s="8">
        <f t="shared" si="21"/>
        <v>0</v>
      </c>
    </row>
    <row r="63" spans="1:47" x14ac:dyDescent="0.2">
      <c r="A63">
        <v>62</v>
      </c>
      <c r="B63" s="7" t="s">
        <v>36</v>
      </c>
      <c r="C63" s="7" t="s">
        <v>10</v>
      </c>
      <c r="D63" s="3" t="s">
        <v>37</v>
      </c>
      <c r="E63">
        <v>2002</v>
      </c>
      <c r="F63" s="4">
        <v>233620.9</v>
      </c>
      <c r="G63" s="4">
        <v>876.01</v>
      </c>
      <c r="H63" s="4">
        <v>0</v>
      </c>
      <c r="I63" s="4">
        <v>0</v>
      </c>
      <c r="J63" s="4">
        <f t="shared" si="0"/>
        <v>232744.88999999998</v>
      </c>
      <c r="K63" s="5">
        <f t="shared" si="1"/>
        <v>232745</v>
      </c>
      <c r="L63" s="6">
        <v>0.03</v>
      </c>
      <c r="M63" s="8">
        <v>122711</v>
      </c>
      <c r="N63" s="8">
        <v>135130</v>
      </c>
      <c r="O63" s="8">
        <v>141078</v>
      </c>
      <c r="P63" s="8">
        <v>149210</v>
      </c>
      <c r="Q63" s="8">
        <v>158035.74</v>
      </c>
      <c r="R63" s="8">
        <v>130559</v>
      </c>
      <c r="S63" s="8">
        <v>102356</v>
      </c>
      <c r="T63" s="8">
        <v>104423</v>
      </c>
      <c r="U63" s="8">
        <v>106923</v>
      </c>
      <c r="V63" s="8">
        <v>198425</v>
      </c>
      <c r="W63" s="8">
        <v>140310</v>
      </c>
      <c r="X63" s="8">
        <v>139186</v>
      </c>
      <c r="Y63" s="8">
        <f t="shared" si="17"/>
        <v>100910</v>
      </c>
      <c r="Z63" s="34">
        <f t="shared" si="2"/>
        <v>20.58</v>
      </c>
      <c r="AA63" s="34">
        <f t="shared" si="3"/>
        <v>43.36</v>
      </c>
      <c r="AB63" s="12">
        <f t="shared" si="18"/>
        <v>47891.567929999997</v>
      </c>
      <c r="AC63" s="12">
        <f t="shared" si="19"/>
        <v>47891.567929999997</v>
      </c>
      <c r="AD63" s="12">
        <f t="shared" si="20"/>
        <v>-0.43207000000256812</v>
      </c>
      <c r="AE63" s="8">
        <f t="shared" si="4"/>
        <v>47892</v>
      </c>
      <c r="AF63" s="12">
        <f t="shared" si="5"/>
        <v>0.43207000000256812</v>
      </c>
      <c r="AG63">
        <f t="shared" si="6"/>
        <v>20.58</v>
      </c>
      <c r="AH63" s="8">
        <f>ROUND(IF(L63=3%,$K$358*Ranking!K67,0),0)</f>
        <v>33141</v>
      </c>
      <c r="AI63" s="8">
        <f t="shared" si="7"/>
        <v>81033</v>
      </c>
      <c r="AJ63" s="8">
        <f t="shared" si="8"/>
        <v>33141</v>
      </c>
      <c r="AK63" s="8">
        <f t="shared" si="9"/>
        <v>81033</v>
      </c>
      <c r="AL63" s="34">
        <f t="shared" si="10"/>
        <v>34.82</v>
      </c>
      <c r="AM63" s="8">
        <f>IF(L63=3%,ROUND($K$360*Ranking!K67,0),0)</f>
        <v>19877</v>
      </c>
      <c r="AN63" s="29">
        <f t="shared" si="11"/>
        <v>100910</v>
      </c>
      <c r="AO63" s="29">
        <f t="shared" si="12"/>
        <v>19877</v>
      </c>
      <c r="AP63" s="8">
        <f t="shared" si="13"/>
        <v>100910</v>
      </c>
      <c r="AQ63" s="29">
        <f t="shared" si="14"/>
        <v>0</v>
      </c>
      <c r="AR63" s="34">
        <f t="shared" si="15"/>
        <v>43.36</v>
      </c>
      <c r="AS63" t="str">
        <f t="shared" si="16"/>
        <v/>
      </c>
      <c r="AT63" s="29">
        <v>0</v>
      </c>
      <c r="AU63" s="8">
        <f t="shared" si="21"/>
        <v>100910</v>
      </c>
    </row>
    <row r="64" spans="1:47" x14ac:dyDescent="0.2">
      <c r="A64">
        <v>63</v>
      </c>
      <c r="B64" s="7" t="s">
        <v>229</v>
      </c>
      <c r="C64" s="7" t="s">
        <v>10</v>
      </c>
      <c r="D64" s="3" t="s">
        <v>230</v>
      </c>
      <c r="E64">
        <v>0</v>
      </c>
      <c r="F64" s="4"/>
      <c r="G64" s="4"/>
      <c r="H64" s="4"/>
      <c r="I64" s="4"/>
      <c r="J64" s="4">
        <f t="shared" si="0"/>
        <v>0</v>
      </c>
      <c r="K64" s="5">
        <f t="shared" si="1"/>
        <v>0</v>
      </c>
      <c r="L64" s="6"/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f t="shared" si="17"/>
        <v>0</v>
      </c>
      <c r="Z64" s="34">
        <f t="shared" si="2"/>
        <v>0</v>
      </c>
      <c r="AA64" s="34">
        <f t="shared" si="3"/>
        <v>0</v>
      </c>
      <c r="AB64" s="12">
        <f t="shared" si="18"/>
        <v>0</v>
      </c>
      <c r="AC64" s="12">
        <f t="shared" si="19"/>
        <v>0</v>
      </c>
      <c r="AD64" s="12">
        <f t="shared" si="20"/>
        <v>0</v>
      </c>
      <c r="AE64" s="8">
        <f t="shared" si="4"/>
        <v>0</v>
      </c>
      <c r="AF64" s="12">
        <f t="shared" si="5"/>
        <v>0</v>
      </c>
      <c r="AG64">
        <f t="shared" si="6"/>
        <v>0</v>
      </c>
      <c r="AH64" s="8">
        <f>ROUND(IF(L64=3%,$K$358*Ranking!K68,0),0)</f>
        <v>0</v>
      </c>
      <c r="AI64" s="8">
        <f t="shared" si="7"/>
        <v>0</v>
      </c>
      <c r="AJ64" s="8">
        <f t="shared" si="8"/>
        <v>0</v>
      </c>
      <c r="AK64" s="8">
        <f t="shared" si="9"/>
        <v>0</v>
      </c>
      <c r="AL64" s="34">
        <f t="shared" si="10"/>
        <v>0</v>
      </c>
      <c r="AM64" s="8">
        <f>IF(L64=3%,ROUND($K$360*Ranking!K68,0),0)</f>
        <v>0</v>
      </c>
      <c r="AN64" s="29">
        <f t="shared" si="11"/>
        <v>0</v>
      </c>
      <c r="AO64" s="29">
        <f t="shared" si="12"/>
        <v>0</v>
      </c>
      <c r="AP64" s="8">
        <f t="shared" si="13"/>
        <v>0</v>
      </c>
      <c r="AQ64" s="29">
        <f t="shared" si="14"/>
        <v>0</v>
      </c>
      <c r="AR64" s="34">
        <f t="shared" si="15"/>
        <v>0</v>
      </c>
      <c r="AS64" t="str">
        <f t="shared" si="16"/>
        <v/>
      </c>
      <c r="AT64" s="29">
        <v>0</v>
      </c>
      <c r="AU64" s="8">
        <f t="shared" si="21"/>
        <v>0</v>
      </c>
    </row>
    <row r="65" spans="1:47" x14ac:dyDescent="0.2">
      <c r="A65">
        <v>64</v>
      </c>
      <c r="B65" s="7" t="s">
        <v>231</v>
      </c>
      <c r="C65" s="7" t="s">
        <v>10</v>
      </c>
      <c r="D65" s="3" t="s">
        <v>232</v>
      </c>
      <c r="E65">
        <v>0</v>
      </c>
      <c r="F65" s="4"/>
      <c r="G65" s="4"/>
      <c r="H65" s="4"/>
      <c r="I65" s="4"/>
      <c r="J65" s="4">
        <f t="shared" si="0"/>
        <v>0</v>
      </c>
      <c r="K65" s="5">
        <f t="shared" si="1"/>
        <v>0</v>
      </c>
      <c r="L65" s="6"/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f t="shared" si="17"/>
        <v>0</v>
      </c>
      <c r="Z65" s="34">
        <f t="shared" si="2"/>
        <v>0</v>
      </c>
      <c r="AA65" s="34">
        <f t="shared" si="3"/>
        <v>0</v>
      </c>
      <c r="AB65" s="12">
        <f t="shared" si="18"/>
        <v>0</v>
      </c>
      <c r="AC65" s="12">
        <f t="shared" si="19"/>
        <v>0</v>
      </c>
      <c r="AD65" s="12">
        <f t="shared" si="20"/>
        <v>0</v>
      </c>
      <c r="AE65" s="8">
        <f t="shared" si="4"/>
        <v>0</v>
      </c>
      <c r="AF65" s="12">
        <f t="shared" si="5"/>
        <v>0</v>
      </c>
      <c r="AG65">
        <f t="shared" si="6"/>
        <v>0</v>
      </c>
      <c r="AH65" s="8">
        <f>ROUND(IF(L65=3%,$K$358*Ranking!K69,0),0)</f>
        <v>0</v>
      </c>
      <c r="AI65" s="8">
        <f t="shared" si="7"/>
        <v>0</v>
      </c>
      <c r="AJ65" s="8">
        <f t="shared" si="8"/>
        <v>0</v>
      </c>
      <c r="AK65" s="8">
        <f t="shared" si="9"/>
        <v>0</v>
      </c>
      <c r="AL65" s="34">
        <f t="shared" si="10"/>
        <v>0</v>
      </c>
      <c r="AM65" s="8">
        <f>IF(L65=3%,ROUND($K$360*Ranking!K69,0),0)</f>
        <v>0</v>
      </c>
      <c r="AN65" s="29">
        <f t="shared" si="11"/>
        <v>0</v>
      </c>
      <c r="AO65" s="29">
        <f t="shared" si="12"/>
        <v>0</v>
      </c>
      <c r="AP65" s="8">
        <f t="shared" si="13"/>
        <v>0</v>
      </c>
      <c r="AQ65" s="29">
        <f t="shared" si="14"/>
        <v>0</v>
      </c>
      <c r="AR65" s="34">
        <f t="shared" si="15"/>
        <v>0</v>
      </c>
      <c r="AS65" t="str">
        <f t="shared" si="16"/>
        <v/>
      </c>
      <c r="AT65" s="29">
        <v>0</v>
      </c>
      <c r="AU65" s="8">
        <f t="shared" si="21"/>
        <v>0</v>
      </c>
    </row>
    <row r="66" spans="1:47" x14ac:dyDescent="0.2">
      <c r="A66">
        <v>65</v>
      </c>
      <c r="B66" s="7" t="s">
        <v>38</v>
      </c>
      <c r="C66" s="7" t="s">
        <v>10</v>
      </c>
      <c r="D66" s="3" t="s">
        <v>39</v>
      </c>
      <c r="E66">
        <v>2002</v>
      </c>
      <c r="F66" s="4">
        <v>455923.44</v>
      </c>
      <c r="G66" s="4">
        <v>2374.5500000000002</v>
      </c>
      <c r="H66" s="4">
        <v>164.63</v>
      </c>
      <c r="I66" s="4">
        <v>0</v>
      </c>
      <c r="J66" s="4">
        <f t="shared" ref="J66:J129" si="22">F66-G66-H66+I66</f>
        <v>453384.26</v>
      </c>
      <c r="K66" s="5">
        <f t="shared" ref="K66:K129" si="23">ROUND(J66,0)</f>
        <v>453384</v>
      </c>
      <c r="L66" s="6">
        <v>1.4999999999999999E-2</v>
      </c>
      <c r="M66" s="8">
        <v>254690</v>
      </c>
      <c r="N66" s="8">
        <v>278306</v>
      </c>
      <c r="O66" s="8">
        <v>303405</v>
      </c>
      <c r="P66" s="8">
        <v>317103</v>
      </c>
      <c r="Q66" s="8">
        <v>224757</v>
      </c>
      <c r="R66" s="8">
        <v>120170</v>
      </c>
      <c r="S66" s="8">
        <v>96754</v>
      </c>
      <c r="T66" s="8">
        <v>97918</v>
      </c>
      <c r="U66" s="8">
        <v>103461</v>
      </c>
      <c r="V66" s="8">
        <v>209728</v>
      </c>
      <c r="W66" s="8">
        <v>129307</v>
      </c>
      <c r="X66" s="8">
        <v>128879</v>
      </c>
      <c r="Y66" s="8">
        <f t="shared" si="17"/>
        <v>93292</v>
      </c>
      <c r="Z66" s="34">
        <f t="shared" ref="Z66:Z129" si="24">AG66</f>
        <v>20.58</v>
      </c>
      <c r="AA66" s="34">
        <f t="shared" ref="AA66:AA129" si="25">AR66</f>
        <v>20.58</v>
      </c>
      <c r="AB66" s="12">
        <f t="shared" si="18"/>
        <v>93292.103520000004</v>
      </c>
      <c r="AC66" s="12">
        <f t="shared" si="19"/>
        <v>93292.103520000004</v>
      </c>
      <c r="AD66" s="12">
        <f t="shared" si="20"/>
        <v>0.10352000000420958</v>
      </c>
      <c r="AE66" s="8">
        <f t="shared" ref="AE66:AE129" si="26">ROUND(AB66,0)</f>
        <v>93292</v>
      </c>
      <c r="AF66" s="12">
        <f t="shared" ref="AF66:AF129" si="27">AE66-AB66</f>
        <v>-0.10352000000420958</v>
      </c>
      <c r="AG66">
        <f t="shared" ref="AG66:AG129" si="28">IF(AE66&gt;0,ROUND((AE66/K66)*100,2),0)</f>
        <v>20.58</v>
      </c>
      <c r="AH66" s="8">
        <f>ROUND(IF(L66=3%,$K$358*Ranking!K70,0),0)</f>
        <v>0</v>
      </c>
      <c r="AI66" s="8">
        <f t="shared" ref="AI66:AI129" si="29">AH66+AE66</f>
        <v>93292</v>
      </c>
      <c r="AJ66" s="8">
        <f t="shared" ref="AJ66:AJ129" si="30">IF(AI66&gt;K66,K66-AE66,AH66)</f>
        <v>0</v>
      </c>
      <c r="AK66" s="8">
        <f t="shared" ref="AK66:AK129" si="31">AE66+AJ66</f>
        <v>93292</v>
      </c>
      <c r="AL66" s="34">
        <f t="shared" ref="AL66:AL129" si="32">IF(K66&gt;0,ROUND(AK66/K66*100,2),0)</f>
        <v>20.58</v>
      </c>
      <c r="AM66" s="8">
        <f>IF(L66=3%,ROUND($K$360*Ranking!K70,0),0)</f>
        <v>0</v>
      </c>
      <c r="AN66" s="29">
        <f t="shared" ref="AN66:AN129" si="33">AK66+AM66</f>
        <v>93292</v>
      </c>
      <c r="AO66" s="29">
        <f t="shared" ref="AO66:AO129" si="34">IF(AN66&gt;K66,K66-AK66,AM66)</f>
        <v>0</v>
      </c>
      <c r="AP66" s="8">
        <f t="shared" ref="AP66:AP129" si="35">AK66+AO66</f>
        <v>93292</v>
      </c>
      <c r="AQ66" s="29">
        <f t="shared" ref="AQ66:AQ129" si="36">IF(AP66&gt;K66,1,0)</f>
        <v>0</v>
      </c>
      <c r="AR66" s="34">
        <f t="shared" ref="AR66:AR129" si="37">IF(AP66&gt;0,ROUND(AP66/K66*100,2),0)</f>
        <v>20.58</v>
      </c>
      <c r="AS66" t="str">
        <f t="shared" ref="AS66:AS129" si="38">IF(AR66=100,1,"")</f>
        <v/>
      </c>
      <c r="AT66" s="29">
        <v>0</v>
      </c>
      <c r="AU66" s="8">
        <f t="shared" si="21"/>
        <v>93292</v>
      </c>
    </row>
    <row r="67" spans="1:47" x14ac:dyDescent="0.2">
      <c r="A67">
        <v>66</v>
      </c>
      <c r="B67" s="7" t="s">
        <v>233</v>
      </c>
      <c r="C67" s="7" t="s">
        <v>10</v>
      </c>
      <c r="D67" s="3" t="s">
        <v>234</v>
      </c>
      <c r="E67">
        <v>0</v>
      </c>
      <c r="F67" s="4"/>
      <c r="G67" s="4"/>
      <c r="H67" s="4"/>
      <c r="I67" s="4"/>
      <c r="J67" s="4">
        <f t="shared" si="22"/>
        <v>0</v>
      </c>
      <c r="K67" s="5">
        <f t="shared" si="23"/>
        <v>0</v>
      </c>
      <c r="L67" s="6"/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f t="shared" ref="Y67:Y130" si="39">AU67</f>
        <v>0</v>
      </c>
      <c r="Z67" s="34">
        <f t="shared" si="24"/>
        <v>0</v>
      </c>
      <c r="AA67" s="34">
        <f t="shared" si="25"/>
        <v>0</v>
      </c>
      <c r="AB67" s="12">
        <f t="shared" ref="AB67:AB130" si="40">ROUND(($K$356/$K$354)*K67,5)</f>
        <v>0</v>
      </c>
      <c r="AC67" s="12">
        <f t="shared" ref="AC67:AC130" si="41">ROUND(($K$356/$K$354)*K67,5)</f>
        <v>0</v>
      </c>
      <c r="AD67" s="12">
        <f t="shared" ref="AD67:AD130" si="42">AC67-AE67</f>
        <v>0</v>
      </c>
      <c r="AE67" s="8">
        <f t="shared" si="26"/>
        <v>0</v>
      </c>
      <c r="AF67" s="12">
        <f t="shared" si="27"/>
        <v>0</v>
      </c>
      <c r="AG67">
        <f t="shared" si="28"/>
        <v>0</v>
      </c>
      <c r="AH67" s="8">
        <f>ROUND(IF(L67=3%,$K$358*Ranking!K71,0),0)</f>
        <v>0</v>
      </c>
      <c r="AI67" s="8">
        <f t="shared" si="29"/>
        <v>0</v>
      </c>
      <c r="AJ67" s="8">
        <f t="shared" si="30"/>
        <v>0</v>
      </c>
      <c r="AK67" s="8">
        <f t="shared" si="31"/>
        <v>0</v>
      </c>
      <c r="AL67" s="34">
        <f t="shared" si="32"/>
        <v>0</v>
      </c>
      <c r="AM67" s="8">
        <f>IF(L67=3%,ROUND($K$360*Ranking!K71,0),0)</f>
        <v>0</v>
      </c>
      <c r="AN67" s="29">
        <f t="shared" si="33"/>
        <v>0</v>
      </c>
      <c r="AO67" s="29">
        <f t="shared" si="34"/>
        <v>0</v>
      </c>
      <c r="AP67" s="8">
        <f t="shared" si="35"/>
        <v>0</v>
      </c>
      <c r="AQ67" s="29">
        <f t="shared" si="36"/>
        <v>0</v>
      </c>
      <c r="AR67" s="34">
        <f t="shared" si="37"/>
        <v>0</v>
      </c>
      <c r="AS67" t="str">
        <f t="shared" si="38"/>
        <v/>
      </c>
      <c r="AT67" s="29">
        <v>0</v>
      </c>
      <c r="AU67" s="8">
        <f t="shared" ref="AU67:AU130" si="43">AP67+AT67</f>
        <v>0</v>
      </c>
    </row>
    <row r="68" spans="1:47" x14ac:dyDescent="0.2">
      <c r="A68">
        <v>67</v>
      </c>
      <c r="B68" s="7" t="s">
        <v>235</v>
      </c>
      <c r="C68" s="7" t="s">
        <v>10</v>
      </c>
      <c r="D68" s="3" t="s">
        <v>236</v>
      </c>
      <c r="E68">
        <v>2005</v>
      </c>
      <c r="F68" s="4">
        <v>1089517.43</v>
      </c>
      <c r="G68" s="4">
        <v>4488.62</v>
      </c>
      <c r="H68" s="4">
        <v>0</v>
      </c>
      <c r="I68" s="4">
        <v>0</v>
      </c>
      <c r="J68" s="4">
        <f t="shared" si="22"/>
        <v>1085028.8099999998</v>
      </c>
      <c r="K68" s="5">
        <f t="shared" si="23"/>
        <v>1085029</v>
      </c>
      <c r="L68" s="6">
        <v>1.4999999999999999E-2</v>
      </c>
      <c r="M68" s="8">
        <v>0</v>
      </c>
      <c r="N68" s="8">
        <v>652084</v>
      </c>
      <c r="O68" s="8">
        <v>697795</v>
      </c>
      <c r="P68" s="8">
        <v>738132</v>
      </c>
      <c r="Q68" s="8">
        <v>525033</v>
      </c>
      <c r="R68" s="8">
        <v>286445</v>
      </c>
      <c r="S68" s="8">
        <v>233141</v>
      </c>
      <c r="T68" s="8">
        <v>230656</v>
      </c>
      <c r="U68" s="8">
        <v>241379</v>
      </c>
      <c r="V68" s="8">
        <v>485112</v>
      </c>
      <c r="W68" s="8">
        <v>303647</v>
      </c>
      <c r="X68" s="8">
        <v>302643</v>
      </c>
      <c r="Y68" s="8">
        <f t="shared" si="39"/>
        <v>223265</v>
      </c>
      <c r="Z68" s="34">
        <f t="shared" si="24"/>
        <v>20.58</v>
      </c>
      <c r="AA68" s="34">
        <f t="shared" si="25"/>
        <v>20.58</v>
      </c>
      <c r="AB68" s="12">
        <f t="shared" si="40"/>
        <v>223264.68908000001</v>
      </c>
      <c r="AC68" s="12">
        <f t="shared" si="41"/>
        <v>223264.68908000001</v>
      </c>
      <c r="AD68" s="12">
        <f t="shared" si="42"/>
        <v>-0.31091999998898245</v>
      </c>
      <c r="AE68" s="8">
        <f t="shared" si="26"/>
        <v>223265</v>
      </c>
      <c r="AF68" s="12">
        <f t="shared" si="27"/>
        <v>0.31091999998898245</v>
      </c>
      <c r="AG68">
        <f t="shared" si="28"/>
        <v>20.58</v>
      </c>
      <c r="AH68" s="8">
        <f>ROUND(IF(L68=3%,$K$358*Ranking!K72,0),0)</f>
        <v>0</v>
      </c>
      <c r="AI68" s="8">
        <f t="shared" si="29"/>
        <v>223265</v>
      </c>
      <c r="AJ68" s="8">
        <f t="shared" si="30"/>
        <v>0</v>
      </c>
      <c r="AK68" s="8">
        <f t="shared" si="31"/>
        <v>223265</v>
      </c>
      <c r="AL68" s="34">
        <f t="shared" si="32"/>
        <v>20.58</v>
      </c>
      <c r="AM68" s="8">
        <f>IF(L68=3%,ROUND($K$360*Ranking!K72,0),0)</f>
        <v>0</v>
      </c>
      <c r="AN68" s="29">
        <f t="shared" si="33"/>
        <v>223265</v>
      </c>
      <c r="AO68" s="29">
        <f t="shared" si="34"/>
        <v>0</v>
      </c>
      <c r="AP68" s="8">
        <f t="shared" si="35"/>
        <v>223265</v>
      </c>
      <c r="AQ68" s="29">
        <f t="shared" si="36"/>
        <v>0</v>
      </c>
      <c r="AR68" s="34">
        <f t="shared" si="37"/>
        <v>20.58</v>
      </c>
      <c r="AS68" t="str">
        <f t="shared" si="38"/>
        <v/>
      </c>
      <c r="AT68" s="29">
        <v>0</v>
      </c>
      <c r="AU68" s="8">
        <f t="shared" si="43"/>
        <v>223265</v>
      </c>
    </row>
    <row r="69" spans="1:47" x14ac:dyDescent="0.2">
      <c r="A69">
        <v>68</v>
      </c>
      <c r="B69" s="7" t="s">
        <v>237</v>
      </c>
      <c r="C69" s="7" t="s">
        <v>10</v>
      </c>
      <c r="D69" s="3" t="s">
        <v>238</v>
      </c>
      <c r="E69">
        <v>2005</v>
      </c>
      <c r="F69" s="4">
        <v>76485.97</v>
      </c>
      <c r="G69" s="4">
        <v>1130.3900000000001</v>
      </c>
      <c r="H69" s="4">
        <v>0</v>
      </c>
      <c r="I69" s="4">
        <v>0</v>
      </c>
      <c r="J69" s="4">
        <f t="shared" si="22"/>
        <v>75355.58</v>
      </c>
      <c r="K69" s="5">
        <f t="shared" si="23"/>
        <v>75356</v>
      </c>
      <c r="L69" s="6">
        <v>0.03</v>
      </c>
      <c r="M69" s="8">
        <v>0</v>
      </c>
      <c r="N69" s="8">
        <v>43520</v>
      </c>
      <c r="O69" s="8">
        <v>44080</v>
      </c>
      <c r="P69" s="8">
        <v>47055</v>
      </c>
      <c r="Q69" s="8">
        <v>30954</v>
      </c>
      <c r="R69" s="8">
        <v>16503</v>
      </c>
      <c r="S69" s="8">
        <v>13352</v>
      </c>
      <c r="T69" s="8">
        <v>13282</v>
      </c>
      <c r="U69" s="8">
        <v>14211</v>
      </c>
      <c r="V69" s="8">
        <v>26227</v>
      </c>
      <c r="W69" s="8">
        <v>72162</v>
      </c>
      <c r="X69" s="8">
        <v>72162</v>
      </c>
      <c r="Y69" s="8">
        <f t="shared" si="39"/>
        <v>75356</v>
      </c>
      <c r="Z69" s="34">
        <f t="shared" si="24"/>
        <v>20.58</v>
      </c>
      <c r="AA69" s="34">
        <f t="shared" si="25"/>
        <v>100</v>
      </c>
      <c r="AB69" s="12">
        <f t="shared" si="40"/>
        <v>15505.88409</v>
      </c>
      <c r="AC69" s="12">
        <f t="shared" si="41"/>
        <v>15505.88409</v>
      </c>
      <c r="AD69" s="12">
        <f t="shared" si="42"/>
        <v>-0.11591000000044005</v>
      </c>
      <c r="AE69" s="8">
        <f t="shared" si="26"/>
        <v>15506</v>
      </c>
      <c r="AF69" s="12">
        <f t="shared" si="27"/>
        <v>0.11591000000044005</v>
      </c>
      <c r="AG69">
        <f t="shared" si="28"/>
        <v>20.58</v>
      </c>
      <c r="AH69" s="8">
        <f>ROUND(IF(L69=3%,$K$358*Ranking!K73,0),0)</f>
        <v>47870</v>
      </c>
      <c r="AI69" s="8">
        <f t="shared" si="29"/>
        <v>63376</v>
      </c>
      <c r="AJ69" s="8">
        <f t="shared" si="30"/>
        <v>47870</v>
      </c>
      <c r="AK69" s="8">
        <f t="shared" si="31"/>
        <v>63376</v>
      </c>
      <c r="AL69" s="34">
        <f t="shared" si="32"/>
        <v>84.1</v>
      </c>
      <c r="AM69" s="8">
        <f>IF(L69=3%,ROUND($K$360*Ranking!K73,0),0)</f>
        <v>28712</v>
      </c>
      <c r="AN69" s="29">
        <f t="shared" si="33"/>
        <v>92088</v>
      </c>
      <c r="AO69" s="29">
        <f t="shared" si="34"/>
        <v>11980</v>
      </c>
      <c r="AP69" s="8">
        <f t="shared" si="35"/>
        <v>75356</v>
      </c>
      <c r="AQ69" s="29">
        <f t="shared" si="36"/>
        <v>0</v>
      </c>
      <c r="AR69" s="34">
        <f t="shared" si="37"/>
        <v>100</v>
      </c>
      <c r="AS69">
        <f t="shared" si="38"/>
        <v>1</v>
      </c>
      <c r="AT69" s="29">
        <v>0</v>
      </c>
      <c r="AU69" s="8">
        <f t="shared" si="43"/>
        <v>75356</v>
      </c>
    </row>
    <row r="70" spans="1:47" x14ac:dyDescent="0.2">
      <c r="A70">
        <v>69</v>
      </c>
      <c r="B70" s="7" t="s">
        <v>239</v>
      </c>
      <c r="C70" s="7" t="s">
        <v>10</v>
      </c>
      <c r="D70" s="3" t="s">
        <v>240</v>
      </c>
      <c r="E70">
        <v>0</v>
      </c>
      <c r="F70" s="4"/>
      <c r="G70" s="4"/>
      <c r="H70" s="4"/>
      <c r="I70" s="4"/>
      <c r="J70" s="4">
        <f t="shared" si="22"/>
        <v>0</v>
      </c>
      <c r="K70" s="5">
        <f t="shared" si="23"/>
        <v>0</v>
      </c>
      <c r="L70" s="6"/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f t="shared" si="39"/>
        <v>0</v>
      </c>
      <c r="Z70" s="34">
        <f t="shared" si="24"/>
        <v>0</v>
      </c>
      <c r="AA70" s="34">
        <f t="shared" si="25"/>
        <v>0</v>
      </c>
      <c r="AB70" s="12">
        <f t="shared" si="40"/>
        <v>0</v>
      </c>
      <c r="AC70" s="12">
        <f t="shared" si="41"/>
        <v>0</v>
      </c>
      <c r="AD70" s="12">
        <f t="shared" si="42"/>
        <v>0</v>
      </c>
      <c r="AE70" s="8">
        <f t="shared" si="26"/>
        <v>0</v>
      </c>
      <c r="AF70" s="12">
        <f t="shared" si="27"/>
        <v>0</v>
      </c>
      <c r="AG70">
        <f t="shared" si="28"/>
        <v>0</v>
      </c>
      <c r="AH70" s="8">
        <f>ROUND(IF(L70=3%,$K$358*Ranking!K74,0),0)</f>
        <v>0</v>
      </c>
      <c r="AI70" s="8">
        <f t="shared" si="29"/>
        <v>0</v>
      </c>
      <c r="AJ70" s="8">
        <f t="shared" si="30"/>
        <v>0</v>
      </c>
      <c r="AK70" s="8">
        <f t="shared" si="31"/>
        <v>0</v>
      </c>
      <c r="AL70" s="34">
        <f t="shared" si="32"/>
        <v>0</v>
      </c>
      <c r="AM70" s="8">
        <f>IF(L70=3%,ROUND($K$360*Ranking!K74,0),0)</f>
        <v>0</v>
      </c>
      <c r="AN70" s="29">
        <f t="shared" si="33"/>
        <v>0</v>
      </c>
      <c r="AO70" s="29">
        <f t="shared" si="34"/>
        <v>0</v>
      </c>
      <c r="AP70" s="8">
        <f t="shared" si="35"/>
        <v>0</v>
      </c>
      <c r="AQ70" s="29">
        <f t="shared" si="36"/>
        <v>0</v>
      </c>
      <c r="AR70" s="34">
        <f t="shared" si="37"/>
        <v>0</v>
      </c>
      <c r="AS70" t="str">
        <f t="shared" si="38"/>
        <v/>
      </c>
      <c r="AT70" s="29">
        <v>0</v>
      </c>
      <c r="AU70" s="8">
        <f t="shared" si="43"/>
        <v>0</v>
      </c>
    </row>
    <row r="71" spans="1:47" x14ac:dyDescent="0.2">
      <c r="A71">
        <v>70</v>
      </c>
      <c r="B71" s="7" t="s">
        <v>241</v>
      </c>
      <c r="C71" s="7" t="s">
        <v>10</v>
      </c>
      <c r="D71" s="3" t="s">
        <v>242</v>
      </c>
      <c r="E71">
        <v>0</v>
      </c>
      <c r="F71" s="4"/>
      <c r="G71" s="4"/>
      <c r="H71" s="4"/>
      <c r="I71" s="4"/>
      <c r="J71" s="4">
        <f t="shared" si="22"/>
        <v>0</v>
      </c>
      <c r="K71" s="5">
        <f t="shared" si="23"/>
        <v>0</v>
      </c>
      <c r="L71" s="6"/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f t="shared" si="39"/>
        <v>0</v>
      </c>
      <c r="Z71" s="34">
        <f t="shared" si="24"/>
        <v>0</v>
      </c>
      <c r="AA71" s="34">
        <f t="shared" si="25"/>
        <v>0</v>
      </c>
      <c r="AB71" s="12">
        <f t="shared" si="40"/>
        <v>0</v>
      </c>
      <c r="AC71" s="12">
        <f t="shared" si="41"/>
        <v>0</v>
      </c>
      <c r="AD71" s="12">
        <f t="shared" si="42"/>
        <v>0</v>
      </c>
      <c r="AE71" s="8">
        <f t="shared" si="26"/>
        <v>0</v>
      </c>
      <c r="AF71" s="12">
        <f t="shared" si="27"/>
        <v>0</v>
      </c>
      <c r="AG71">
        <f t="shared" si="28"/>
        <v>0</v>
      </c>
      <c r="AH71" s="8">
        <f>ROUND(IF(L71=3%,$K$358*Ranking!K75,0),0)</f>
        <v>0</v>
      </c>
      <c r="AI71" s="8">
        <f t="shared" si="29"/>
        <v>0</v>
      </c>
      <c r="AJ71" s="8">
        <f t="shared" si="30"/>
        <v>0</v>
      </c>
      <c r="AK71" s="8">
        <f t="shared" si="31"/>
        <v>0</v>
      </c>
      <c r="AL71" s="34">
        <f t="shared" si="32"/>
        <v>0</v>
      </c>
      <c r="AM71" s="8">
        <f>IF(L71=3%,ROUND($K$360*Ranking!K75,0),0)</f>
        <v>0</v>
      </c>
      <c r="AN71" s="29">
        <f t="shared" si="33"/>
        <v>0</v>
      </c>
      <c r="AO71" s="29">
        <f t="shared" si="34"/>
        <v>0</v>
      </c>
      <c r="AP71" s="8">
        <f t="shared" si="35"/>
        <v>0</v>
      </c>
      <c r="AQ71" s="29">
        <f t="shared" si="36"/>
        <v>0</v>
      </c>
      <c r="AR71" s="34">
        <f t="shared" si="37"/>
        <v>0</v>
      </c>
      <c r="AS71" t="str">
        <f t="shared" si="38"/>
        <v/>
      </c>
      <c r="AT71" s="29">
        <v>0</v>
      </c>
      <c r="AU71" s="8">
        <f t="shared" si="43"/>
        <v>0</v>
      </c>
    </row>
    <row r="72" spans="1:47" x14ac:dyDescent="0.2">
      <c r="A72">
        <v>71</v>
      </c>
      <c r="B72" s="7" t="s">
        <v>243</v>
      </c>
      <c r="C72" s="7" t="s">
        <v>10</v>
      </c>
      <c r="D72" s="3" t="s">
        <v>244</v>
      </c>
      <c r="E72">
        <v>0</v>
      </c>
      <c r="F72" s="4"/>
      <c r="G72" s="4"/>
      <c r="H72" s="4"/>
      <c r="I72" s="4"/>
      <c r="J72" s="4">
        <f t="shared" si="22"/>
        <v>0</v>
      </c>
      <c r="K72" s="5">
        <f t="shared" si="23"/>
        <v>0</v>
      </c>
      <c r="L72" s="6"/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f t="shared" si="39"/>
        <v>0</v>
      </c>
      <c r="Z72" s="34">
        <f t="shared" si="24"/>
        <v>0</v>
      </c>
      <c r="AA72" s="34">
        <f t="shared" si="25"/>
        <v>0</v>
      </c>
      <c r="AB72" s="12">
        <f t="shared" si="40"/>
        <v>0</v>
      </c>
      <c r="AC72" s="12">
        <f t="shared" si="41"/>
        <v>0</v>
      </c>
      <c r="AD72" s="12">
        <f t="shared" si="42"/>
        <v>0</v>
      </c>
      <c r="AE72" s="8">
        <f t="shared" si="26"/>
        <v>0</v>
      </c>
      <c r="AF72" s="12">
        <f t="shared" si="27"/>
        <v>0</v>
      </c>
      <c r="AG72">
        <f t="shared" si="28"/>
        <v>0</v>
      </c>
      <c r="AH72" s="8">
        <f>ROUND(IF(L72=3%,$K$358*Ranking!K76,0),0)</f>
        <v>0</v>
      </c>
      <c r="AI72" s="8">
        <f t="shared" si="29"/>
        <v>0</v>
      </c>
      <c r="AJ72" s="8">
        <f t="shared" si="30"/>
        <v>0</v>
      </c>
      <c r="AK72" s="8">
        <f t="shared" si="31"/>
        <v>0</v>
      </c>
      <c r="AL72" s="34">
        <f t="shared" si="32"/>
        <v>0</v>
      </c>
      <c r="AM72" s="8">
        <f>IF(L72=3%,ROUND($K$360*Ranking!K76,0),0)</f>
        <v>0</v>
      </c>
      <c r="AN72" s="29">
        <f t="shared" si="33"/>
        <v>0</v>
      </c>
      <c r="AO72" s="29">
        <f t="shared" si="34"/>
        <v>0</v>
      </c>
      <c r="AP72" s="8">
        <f t="shared" si="35"/>
        <v>0</v>
      </c>
      <c r="AQ72" s="29">
        <f t="shared" si="36"/>
        <v>0</v>
      </c>
      <c r="AR72" s="34">
        <f t="shared" si="37"/>
        <v>0</v>
      </c>
      <c r="AS72" t="str">
        <f t="shared" si="38"/>
        <v/>
      </c>
      <c r="AT72" s="29">
        <v>0</v>
      </c>
      <c r="AU72" s="8">
        <f t="shared" si="43"/>
        <v>0</v>
      </c>
    </row>
    <row r="73" spans="1:47" x14ac:dyDescent="0.2">
      <c r="A73">
        <v>72</v>
      </c>
      <c r="B73" s="7" t="s">
        <v>40</v>
      </c>
      <c r="C73" s="7" t="s">
        <v>10</v>
      </c>
      <c r="D73" s="3" t="s">
        <v>41</v>
      </c>
      <c r="E73">
        <v>2003</v>
      </c>
      <c r="F73" s="4">
        <v>620864.32999999996</v>
      </c>
      <c r="G73" s="4">
        <v>4038.41</v>
      </c>
      <c r="H73" s="4">
        <v>247.98</v>
      </c>
      <c r="I73" s="4">
        <v>0</v>
      </c>
      <c r="J73" s="4">
        <f t="shared" si="22"/>
        <v>616577.93999999994</v>
      </c>
      <c r="K73" s="5">
        <f t="shared" si="23"/>
        <v>616578</v>
      </c>
      <c r="L73" s="6">
        <v>1.4999999999999999E-2</v>
      </c>
      <c r="M73" s="8">
        <v>342981</v>
      </c>
      <c r="N73" s="8">
        <v>381760</v>
      </c>
      <c r="O73" s="8">
        <v>415180</v>
      </c>
      <c r="P73" s="8">
        <v>440946</v>
      </c>
      <c r="Q73" s="8">
        <v>318248</v>
      </c>
      <c r="R73" s="8">
        <v>175602</v>
      </c>
      <c r="S73" s="8">
        <v>139603</v>
      </c>
      <c r="T73" s="8">
        <v>138794</v>
      </c>
      <c r="U73" s="8">
        <v>143647</v>
      </c>
      <c r="V73" s="8">
        <v>286909</v>
      </c>
      <c r="W73" s="8">
        <v>175108</v>
      </c>
      <c r="X73" s="8">
        <v>174529</v>
      </c>
      <c r="Y73" s="8">
        <f t="shared" si="39"/>
        <v>126872</v>
      </c>
      <c r="Z73" s="34">
        <f t="shared" si="24"/>
        <v>20.58</v>
      </c>
      <c r="AA73" s="34">
        <f t="shared" si="25"/>
        <v>20.58</v>
      </c>
      <c r="AB73" s="12">
        <f t="shared" si="40"/>
        <v>126872.27297000001</v>
      </c>
      <c r="AC73" s="12">
        <f t="shared" si="41"/>
        <v>126872.27297000001</v>
      </c>
      <c r="AD73" s="12">
        <f t="shared" si="42"/>
        <v>0.27297000000544358</v>
      </c>
      <c r="AE73" s="8">
        <f t="shared" si="26"/>
        <v>126872</v>
      </c>
      <c r="AF73" s="12">
        <f t="shared" si="27"/>
        <v>-0.27297000000544358</v>
      </c>
      <c r="AG73">
        <f t="shared" si="28"/>
        <v>20.58</v>
      </c>
      <c r="AH73" s="8">
        <f>ROUND(IF(L73=3%,$K$358*Ranking!K77,0),0)</f>
        <v>0</v>
      </c>
      <c r="AI73" s="8">
        <f t="shared" si="29"/>
        <v>126872</v>
      </c>
      <c r="AJ73" s="8">
        <f t="shared" si="30"/>
        <v>0</v>
      </c>
      <c r="AK73" s="8">
        <f t="shared" si="31"/>
        <v>126872</v>
      </c>
      <c r="AL73" s="34">
        <f t="shared" si="32"/>
        <v>20.58</v>
      </c>
      <c r="AM73" s="8">
        <f>IF(L73=3%,ROUND($K$360*Ranking!K77,0),0)</f>
        <v>0</v>
      </c>
      <c r="AN73" s="29">
        <f t="shared" si="33"/>
        <v>126872</v>
      </c>
      <c r="AO73" s="29">
        <f t="shared" si="34"/>
        <v>0</v>
      </c>
      <c r="AP73" s="8">
        <f t="shared" si="35"/>
        <v>126872</v>
      </c>
      <c r="AQ73" s="29">
        <f t="shared" si="36"/>
        <v>0</v>
      </c>
      <c r="AR73" s="34">
        <f t="shared" si="37"/>
        <v>20.58</v>
      </c>
      <c r="AS73" t="str">
        <f t="shared" si="38"/>
        <v/>
      </c>
      <c r="AT73" s="29">
        <v>0</v>
      </c>
      <c r="AU73" s="8">
        <f t="shared" si="43"/>
        <v>126872</v>
      </c>
    </row>
    <row r="74" spans="1:47" x14ac:dyDescent="0.2">
      <c r="A74">
        <v>73</v>
      </c>
      <c r="B74" s="7" t="s">
        <v>245</v>
      </c>
      <c r="C74" s="7" t="s">
        <v>10</v>
      </c>
      <c r="D74" s="3" t="s">
        <v>246</v>
      </c>
      <c r="E74">
        <v>0</v>
      </c>
      <c r="F74" s="4"/>
      <c r="G74" s="4"/>
      <c r="H74" s="4"/>
      <c r="I74" s="4"/>
      <c r="J74" s="4">
        <f t="shared" si="22"/>
        <v>0</v>
      </c>
      <c r="K74" s="5">
        <f t="shared" si="23"/>
        <v>0</v>
      </c>
      <c r="L74" s="6"/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f t="shared" si="39"/>
        <v>0</v>
      </c>
      <c r="Z74" s="34">
        <f t="shared" si="24"/>
        <v>0</v>
      </c>
      <c r="AA74" s="34">
        <f t="shared" si="25"/>
        <v>0</v>
      </c>
      <c r="AB74" s="12">
        <f t="shared" si="40"/>
        <v>0</v>
      </c>
      <c r="AC74" s="12">
        <f t="shared" si="41"/>
        <v>0</v>
      </c>
      <c r="AD74" s="12">
        <f t="shared" si="42"/>
        <v>0</v>
      </c>
      <c r="AE74" s="8">
        <f t="shared" si="26"/>
        <v>0</v>
      </c>
      <c r="AF74" s="12">
        <f t="shared" si="27"/>
        <v>0</v>
      </c>
      <c r="AG74">
        <f t="shared" si="28"/>
        <v>0</v>
      </c>
      <c r="AH74" s="8">
        <f>ROUND(IF(L74=3%,$K$358*Ranking!K78,0),0)</f>
        <v>0</v>
      </c>
      <c r="AI74" s="8">
        <f t="shared" si="29"/>
        <v>0</v>
      </c>
      <c r="AJ74" s="8">
        <f t="shared" si="30"/>
        <v>0</v>
      </c>
      <c r="AK74" s="8">
        <f t="shared" si="31"/>
        <v>0</v>
      </c>
      <c r="AL74" s="34">
        <f t="shared" si="32"/>
        <v>0</v>
      </c>
      <c r="AM74" s="8">
        <f>IF(L74=3%,ROUND($K$360*Ranking!K78,0),0)</f>
        <v>0</v>
      </c>
      <c r="AN74" s="29">
        <f t="shared" si="33"/>
        <v>0</v>
      </c>
      <c r="AO74" s="29">
        <f t="shared" si="34"/>
        <v>0</v>
      </c>
      <c r="AP74" s="8">
        <f t="shared" si="35"/>
        <v>0</v>
      </c>
      <c r="AQ74" s="29">
        <f t="shared" si="36"/>
        <v>0</v>
      </c>
      <c r="AR74" s="34">
        <f t="shared" si="37"/>
        <v>0</v>
      </c>
      <c r="AS74" t="str">
        <f t="shared" si="38"/>
        <v/>
      </c>
      <c r="AT74" s="29">
        <v>0</v>
      </c>
      <c r="AU74" s="8">
        <f t="shared" si="43"/>
        <v>0</v>
      </c>
    </row>
    <row r="75" spans="1:47" x14ac:dyDescent="0.2">
      <c r="A75">
        <v>74</v>
      </c>
      <c r="B75" s="7" t="s">
        <v>247</v>
      </c>
      <c r="C75" s="7" t="s">
        <v>10</v>
      </c>
      <c r="D75" s="3" t="s">
        <v>248</v>
      </c>
      <c r="E75">
        <v>2008</v>
      </c>
      <c r="F75" s="4">
        <v>197495.88</v>
      </c>
      <c r="G75" s="4">
        <v>808.56</v>
      </c>
      <c r="H75" s="4">
        <v>0</v>
      </c>
      <c r="I75" s="4">
        <v>0</v>
      </c>
      <c r="J75" s="4">
        <f t="shared" si="22"/>
        <v>196687.32</v>
      </c>
      <c r="K75" s="5">
        <f t="shared" si="23"/>
        <v>196687</v>
      </c>
      <c r="L75" s="6">
        <v>0.03</v>
      </c>
      <c r="M75" s="8">
        <v>0</v>
      </c>
      <c r="N75" s="8">
        <v>0</v>
      </c>
      <c r="O75" s="8">
        <v>0</v>
      </c>
      <c r="P75" s="8">
        <v>0</v>
      </c>
      <c r="Q75" s="8">
        <v>152880.29999999999</v>
      </c>
      <c r="R75" s="8">
        <v>143131</v>
      </c>
      <c r="S75" s="8">
        <v>119699</v>
      </c>
      <c r="T75" s="8">
        <v>113377</v>
      </c>
      <c r="U75" s="8">
        <v>121631</v>
      </c>
      <c r="V75" s="8">
        <v>171231</v>
      </c>
      <c r="W75" s="8">
        <v>147572</v>
      </c>
      <c r="X75" s="8">
        <v>146277</v>
      </c>
      <c r="Y75" s="8">
        <f t="shared" si="39"/>
        <v>105272</v>
      </c>
      <c r="Z75" s="34">
        <f t="shared" si="24"/>
        <v>20.58</v>
      </c>
      <c r="AA75" s="34">
        <f t="shared" si="25"/>
        <v>53.52</v>
      </c>
      <c r="AB75" s="12">
        <f t="shared" si="40"/>
        <v>40471.970699999998</v>
      </c>
      <c r="AC75" s="12">
        <f t="shared" si="41"/>
        <v>40471.970699999998</v>
      </c>
      <c r="AD75" s="12">
        <f t="shared" si="42"/>
        <v>-2.9300000001967419E-2</v>
      </c>
      <c r="AE75" s="8">
        <f t="shared" si="26"/>
        <v>40472</v>
      </c>
      <c r="AF75" s="12">
        <f t="shared" si="27"/>
        <v>2.9300000001967419E-2</v>
      </c>
      <c r="AG75">
        <f t="shared" si="28"/>
        <v>20.58</v>
      </c>
      <c r="AH75" s="8">
        <f>ROUND(IF(L75=3%,$K$358*Ranking!K79,0),0)</f>
        <v>40505</v>
      </c>
      <c r="AI75" s="8">
        <f t="shared" si="29"/>
        <v>80977</v>
      </c>
      <c r="AJ75" s="8">
        <f t="shared" si="30"/>
        <v>40505</v>
      </c>
      <c r="AK75" s="8">
        <f t="shared" si="31"/>
        <v>80977</v>
      </c>
      <c r="AL75" s="34">
        <f t="shared" si="32"/>
        <v>41.17</v>
      </c>
      <c r="AM75" s="8">
        <f>IF(L75=3%,ROUND($K$360*Ranking!K79,0),0)</f>
        <v>24295</v>
      </c>
      <c r="AN75" s="29">
        <f t="shared" si="33"/>
        <v>105272</v>
      </c>
      <c r="AO75" s="29">
        <f t="shared" si="34"/>
        <v>24295</v>
      </c>
      <c r="AP75" s="8">
        <f t="shared" si="35"/>
        <v>105272</v>
      </c>
      <c r="AQ75" s="29">
        <f t="shared" si="36"/>
        <v>0</v>
      </c>
      <c r="AR75" s="34">
        <f t="shared" si="37"/>
        <v>53.52</v>
      </c>
      <c r="AS75" t="str">
        <f t="shared" si="38"/>
        <v/>
      </c>
      <c r="AT75" s="29">
        <v>0</v>
      </c>
      <c r="AU75" s="8">
        <f t="shared" si="43"/>
        <v>105272</v>
      </c>
    </row>
    <row r="76" spans="1:47" x14ac:dyDescent="0.2">
      <c r="A76">
        <v>75</v>
      </c>
      <c r="B76" s="7" t="s">
        <v>249</v>
      </c>
      <c r="C76" s="7" t="s">
        <v>10</v>
      </c>
      <c r="D76" s="3" t="s">
        <v>250</v>
      </c>
      <c r="E76">
        <v>2006</v>
      </c>
      <c r="F76" s="4">
        <v>1186675.21</v>
      </c>
      <c r="G76" s="4">
        <v>3251</v>
      </c>
      <c r="H76" s="4">
        <v>0</v>
      </c>
      <c r="I76" s="4">
        <v>0</v>
      </c>
      <c r="J76" s="4">
        <f t="shared" si="22"/>
        <v>1183424.21</v>
      </c>
      <c r="K76" s="5">
        <f t="shared" si="23"/>
        <v>1183424</v>
      </c>
      <c r="L76" s="6">
        <v>0.03</v>
      </c>
      <c r="M76" s="8">
        <v>0</v>
      </c>
      <c r="N76" s="8">
        <v>758958</v>
      </c>
      <c r="O76" s="8">
        <v>785852</v>
      </c>
      <c r="P76" s="8">
        <v>864018</v>
      </c>
      <c r="Q76" s="8">
        <v>632203</v>
      </c>
      <c r="R76" s="8">
        <v>382603</v>
      </c>
      <c r="S76" s="8">
        <v>297767</v>
      </c>
      <c r="T76" s="8">
        <v>297467</v>
      </c>
      <c r="U76" s="8">
        <v>304344</v>
      </c>
      <c r="V76" s="8">
        <v>614502</v>
      </c>
      <c r="W76" s="8">
        <v>382231</v>
      </c>
      <c r="X76" s="8">
        <v>380599</v>
      </c>
      <c r="Y76" s="8">
        <f t="shared" si="39"/>
        <v>272966</v>
      </c>
      <c r="Z76" s="34">
        <f t="shared" si="24"/>
        <v>20.58</v>
      </c>
      <c r="AA76" s="34">
        <f t="shared" si="25"/>
        <v>23.07</v>
      </c>
      <c r="AB76" s="12">
        <f t="shared" si="40"/>
        <v>243511.27150999999</v>
      </c>
      <c r="AC76" s="12">
        <f t="shared" si="41"/>
        <v>243511.27150999999</v>
      </c>
      <c r="AD76" s="12">
        <f t="shared" si="42"/>
        <v>0.27150999999139458</v>
      </c>
      <c r="AE76" s="8">
        <f t="shared" si="26"/>
        <v>243511</v>
      </c>
      <c r="AF76" s="12">
        <f t="shared" si="27"/>
        <v>-0.27150999999139458</v>
      </c>
      <c r="AG76">
        <f t="shared" si="28"/>
        <v>20.58</v>
      </c>
      <c r="AH76" s="8">
        <f>ROUND(IF(L76=3%,$K$358*Ranking!K80,0),0)</f>
        <v>18412</v>
      </c>
      <c r="AI76" s="8">
        <f t="shared" si="29"/>
        <v>261923</v>
      </c>
      <c r="AJ76" s="8">
        <f t="shared" si="30"/>
        <v>18412</v>
      </c>
      <c r="AK76" s="8">
        <f t="shared" si="31"/>
        <v>261923</v>
      </c>
      <c r="AL76" s="34">
        <f t="shared" si="32"/>
        <v>22.13</v>
      </c>
      <c r="AM76" s="8">
        <f>IF(L76=3%,ROUND($K$360*Ranking!K80,0),0)</f>
        <v>11043</v>
      </c>
      <c r="AN76" s="29">
        <f t="shared" si="33"/>
        <v>272966</v>
      </c>
      <c r="AO76" s="29">
        <f t="shared" si="34"/>
        <v>11043</v>
      </c>
      <c r="AP76" s="8">
        <f t="shared" si="35"/>
        <v>272966</v>
      </c>
      <c r="AQ76" s="29">
        <f t="shared" si="36"/>
        <v>0</v>
      </c>
      <c r="AR76" s="34">
        <f t="shared" si="37"/>
        <v>23.07</v>
      </c>
      <c r="AS76" t="str">
        <f t="shared" si="38"/>
        <v/>
      </c>
      <c r="AT76" s="29">
        <v>0</v>
      </c>
      <c r="AU76" s="8">
        <f t="shared" si="43"/>
        <v>272966</v>
      </c>
    </row>
    <row r="77" spans="1:47" x14ac:dyDescent="0.2">
      <c r="A77">
        <v>76</v>
      </c>
      <c r="B77" s="7" t="s">
        <v>251</v>
      </c>
      <c r="C77" s="7" t="s">
        <v>10</v>
      </c>
      <c r="D77" s="3" t="s">
        <v>252</v>
      </c>
      <c r="E77">
        <v>2011</v>
      </c>
      <c r="F77" s="4">
        <v>85029.92</v>
      </c>
      <c r="G77" s="4">
        <v>611.78</v>
      </c>
      <c r="H77" s="4">
        <v>0</v>
      </c>
      <c r="I77" s="4">
        <v>0</v>
      </c>
      <c r="J77" s="4">
        <f t="shared" si="22"/>
        <v>84418.14</v>
      </c>
      <c r="K77" s="5">
        <f t="shared" si="23"/>
        <v>84418</v>
      </c>
      <c r="L77" s="6">
        <v>0.01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20998</v>
      </c>
      <c r="U77" s="8">
        <v>22239</v>
      </c>
      <c r="V77" s="8">
        <v>41026</v>
      </c>
      <c r="W77" s="8">
        <v>24617</v>
      </c>
      <c r="X77" s="8">
        <v>24535</v>
      </c>
      <c r="Y77" s="8">
        <f t="shared" si="39"/>
        <v>17371</v>
      </c>
      <c r="Z77" s="34">
        <f t="shared" si="24"/>
        <v>20.58</v>
      </c>
      <c r="AA77" s="34">
        <f t="shared" si="25"/>
        <v>20.58</v>
      </c>
      <c r="AB77" s="12">
        <f t="shared" si="40"/>
        <v>17370.557400000002</v>
      </c>
      <c r="AC77" s="12">
        <f t="shared" si="41"/>
        <v>17370.557400000002</v>
      </c>
      <c r="AD77" s="12">
        <f t="shared" si="42"/>
        <v>-0.44259999999849242</v>
      </c>
      <c r="AE77" s="8">
        <f t="shared" si="26"/>
        <v>17371</v>
      </c>
      <c r="AF77" s="12">
        <f t="shared" si="27"/>
        <v>0.44259999999849242</v>
      </c>
      <c r="AG77">
        <f t="shared" si="28"/>
        <v>20.58</v>
      </c>
      <c r="AH77" s="8">
        <f>ROUND(IF(L77=3%,$K$358*Ranking!K81,0),0)</f>
        <v>0</v>
      </c>
      <c r="AI77" s="8">
        <f t="shared" si="29"/>
        <v>17371</v>
      </c>
      <c r="AJ77" s="8">
        <f t="shared" si="30"/>
        <v>0</v>
      </c>
      <c r="AK77" s="8">
        <f t="shared" si="31"/>
        <v>17371</v>
      </c>
      <c r="AL77" s="34">
        <f t="shared" si="32"/>
        <v>20.58</v>
      </c>
      <c r="AM77" s="8">
        <f>IF(L77=3%,ROUND($K$360*Ranking!K81,0),0)</f>
        <v>0</v>
      </c>
      <c r="AN77" s="29">
        <f t="shared" si="33"/>
        <v>17371</v>
      </c>
      <c r="AO77" s="29">
        <f t="shared" si="34"/>
        <v>0</v>
      </c>
      <c r="AP77" s="8">
        <f t="shared" si="35"/>
        <v>17371</v>
      </c>
      <c r="AQ77" s="29">
        <f t="shared" si="36"/>
        <v>0</v>
      </c>
      <c r="AR77" s="34">
        <f t="shared" si="37"/>
        <v>20.58</v>
      </c>
      <c r="AS77" t="str">
        <f t="shared" si="38"/>
        <v/>
      </c>
      <c r="AT77" s="29">
        <v>0</v>
      </c>
      <c r="AU77" s="8">
        <f t="shared" si="43"/>
        <v>17371</v>
      </c>
    </row>
    <row r="78" spans="1:47" x14ac:dyDescent="0.2">
      <c r="A78">
        <v>77</v>
      </c>
      <c r="B78" s="7" t="s">
        <v>253</v>
      </c>
      <c r="C78" s="7" t="s">
        <v>10</v>
      </c>
      <c r="D78" s="3" t="s">
        <v>254</v>
      </c>
      <c r="E78">
        <v>0</v>
      </c>
      <c r="F78" s="4"/>
      <c r="G78" s="4"/>
      <c r="H78" s="4"/>
      <c r="I78" s="4"/>
      <c r="J78" s="4">
        <f t="shared" si="22"/>
        <v>0</v>
      </c>
      <c r="K78" s="5">
        <f t="shared" si="23"/>
        <v>0</v>
      </c>
      <c r="L78" s="6"/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f t="shared" si="39"/>
        <v>0</v>
      </c>
      <c r="Z78" s="34">
        <f t="shared" si="24"/>
        <v>0</v>
      </c>
      <c r="AA78" s="34">
        <f t="shared" si="25"/>
        <v>0</v>
      </c>
      <c r="AB78" s="12">
        <f t="shared" si="40"/>
        <v>0</v>
      </c>
      <c r="AC78" s="12">
        <f t="shared" si="41"/>
        <v>0</v>
      </c>
      <c r="AD78" s="12">
        <f t="shared" si="42"/>
        <v>0</v>
      </c>
      <c r="AE78" s="8">
        <f t="shared" si="26"/>
        <v>0</v>
      </c>
      <c r="AF78" s="12">
        <f t="shared" si="27"/>
        <v>0</v>
      </c>
      <c r="AG78">
        <f t="shared" si="28"/>
        <v>0</v>
      </c>
      <c r="AH78" s="8">
        <f>ROUND(IF(L78=3%,$K$358*Ranking!K82,0),0)</f>
        <v>0</v>
      </c>
      <c r="AI78" s="8">
        <f t="shared" si="29"/>
        <v>0</v>
      </c>
      <c r="AJ78" s="8">
        <f t="shared" si="30"/>
        <v>0</v>
      </c>
      <c r="AK78" s="8">
        <f t="shared" si="31"/>
        <v>0</v>
      </c>
      <c r="AL78" s="34">
        <f t="shared" si="32"/>
        <v>0</v>
      </c>
      <c r="AM78" s="8">
        <f>IF(L78=3%,ROUND($K$360*Ranking!K82,0),0)</f>
        <v>0</v>
      </c>
      <c r="AN78" s="29">
        <f t="shared" si="33"/>
        <v>0</v>
      </c>
      <c r="AO78" s="29">
        <f t="shared" si="34"/>
        <v>0</v>
      </c>
      <c r="AP78" s="8">
        <f t="shared" si="35"/>
        <v>0</v>
      </c>
      <c r="AQ78" s="29">
        <f t="shared" si="36"/>
        <v>0</v>
      </c>
      <c r="AR78" s="34">
        <f t="shared" si="37"/>
        <v>0</v>
      </c>
      <c r="AS78" t="str">
        <f t="shared" si="38"/>
        <v/>
      </c>
      <c r="AT78" s="29">
        <v>0</v>
      </c>
      <c r="AU78" s="8">
        <f t="shared" si="43"/>
        <v>0</v>
      </c>
    </row>
    <row r="79" spans="1:47" x14ac:dyDescent="0.2">
      <c r="A79">
        <v>78</v>
      </c>
      <c r="B79" s="7" t="s">
        <v>255</v>
      </c>
      <c r="C79" s="7" t="s">
        <v>10</v>
      </c>
      <c r="D79" s="3" t="s">
        <v>256</v>
      </c>
      <c r="E79">
        <v>0</v>
      </c>
      <c r="F79" s="4"/>
      <c r="G79" s="4"/>
      <c r="H79" s="4"/>
      <c r="I79" s="4"/>
      <c r="J79" s="4">
        <f t="shared" si="22"/>
        <v>0</v>
      </c>
      <c r="K79" s="5">
        <f t="shared" si="23"/>
        <v>0</v>
      </c>
      <c r="L79" s="6"/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f t="shared" si="39"/>
        <v>0</v>
      </c>
      <c r="Z79" s="34">
        <f t="shared" si="24"/>
        <v>0</v>
      </c>
      <c r="AA79" s="34">
        <f t="shared" si="25"/>
        <v>0</v>
      </c>
      <c r="AB79" s="12">
        <f t="shared" si="40"/>
        <v>0</v>
      </c>
      <c r="AC79" s="12">
        <f t="shared" si="41"/>
        <v>0</v>
      </c>
      <c r="AD79" s="12">
        <f t="shared" si="42"/>
        <v>0</v>
      </c>
      <c r="AE79" s="8">
        <f t="shared" si="26"/>
        <v>0</v>
      </c>
      <c r="AF79" s="12">
        <f t="shared" si="27"/>
        <v>0</v>
      </c>
      <c r="AG79">
        <f t="shared" si="28"/>
        <v>0</v>
      </c>
      <c r="AH79" s="8">
        <f>ROUND(IF(L79=3%,$K$358*Ranking!K83,0),0)</f>
        <v>0</v>
      </c>
      <c r="AI79" s="8">
        <f t="shared" si="29"/>
        <v>0</v>
      </c>
      <c r="AJ79" s="8">
        <f t="shared" si="30"/>
        <v>0</v>
      </c>
      <c r="AK79" s="8">
        <f t="shared" si="31"/>
        <v>0</v>
      </c>
      <c r="AL79" s="34">
        <f t="shared" si="32"/>
        <v>0</v>
      </c>
      <c r="AM79" s="8">
        <f>IF(L79=3%,ROUND($K$360*Ranking!K83,0),0)</f>
        <v>0</v>
      </c>
      <c r="AN79" s="29">
        <f t="shared" si="33"/>
        <v>0</v>
      </c>
      <c r="AO79" s="29">
        <f t="shared" si="34"/>
        <v>0</v>
      </c>
      <c r="AP79" s="8">
        <f t="shared" si="35"/>
        <v>0</v>
      </c>
      <c r="AQ79" s="29">
        <f t="shared" si="36"/>
        <v>0</v>
      </c>
      <c r="AR79" s="34">
        <f t="shared" si="37"/>
        <v>0</v>
      </c>
      <c r="AS79" t="str">
        <f t="shared" si="38"/>
        <v/>
      </c>
      <c r="AT79" s="29">
        <v>0</v>
      </c>
      <c r="AU79" s="8">
        <f t="shared" si="43"/>
        <v>0</v>
      </c>
    </row>
    <row r="80" spans="1:47" x14ac:dyDescent="0.2">
      <c r="A80">
        <v>79</v>
      </c>
      <c r="B80" s="7" t="s">
        <v>42</v>
      </c>
      <c r="C80" s="7" t="s">
        <v>10</v>
      </c>
      <c r="D80" s="3" t="s">
        <v>43</v>
      </c>
      <c r="E80">
        <v>2002</v>
      </c>
      <c r="F80" s="4">
        <v>872704.63</v>
      </c>
      <c r="G80" s="4">
        <v>14476</v>
      </c>
      <c r="H80" s="4">
        <v>136.57</v>
      </c>
      <c r="I80" s="4">
        <v>0</v>
      </c>
      <c r="J80" s="4">
        <f t="shared" si="22"/>
        <v>858092.06</v>
      </c>
      <c r="K80" s="5">
        <f t="shared" si="23"/>
        <v>858092</v>
      </c>
      <c r="L80" s="6">
        <v>0.02</v>
      </c>
      <c r="M80" s="8">
        <v>502489</v>
      </c>
      <c r="N80" s="8">
        <v>527457</v>
      </c>
      <c r="O80" s="8">
        <v>564011</v>
      </c>
      <c r="P80" s="8">
        <v>589671</v>
      </c>
      <c r="Q80" s="8">
        <v>419472</v>
      </c>
      <c r="R80" s="8">
        <v>222592</v>
      </c>
      <c r="S80" s="8">
        <v>177558</v>
      </c>
      <c r="T80" s="8">
        <v>182551</v>
      </c>
      <c r="U80" s="8">
        <v>189374</v>
      </c>
      <c r="V80" s="8">
        <v>382920</v>
      </c>
      <c r="W80" s="8">
        <v>246375</v>
      </c>
      <c r="X80" s="8">
        <v>245559</v>
      </c>
      <c r="Y80" s="8">
        <f t="shared" si="39"/>
        <v>176568</v>
      </c>
      <c r="Z80" s="34">
        <f t="shared" si="24"/>
        <v>20.58</v>
      </c>
      <c r="AA80" s="34">
        <f t="shared" si="25"/>
        <v>20.58</v>
      </c>
      <c r="AB80" s="12">
        <f t="shared" si="40"/>
        <v>176568.22406000001</v>
      </c>
      <c r="AC80" s="12">
        <f t="shared" si="41"/>
        <v>176568.22406000001</v>
      </c>
      <c r="AD80" s="12">
        <f t="shared" si="42"/>
        <v>0.22406000000773929</v>
      </c>
      <c r="AE80" s="8">
        <f t="shared" si="26"/>
        <v>176568</v>
      </c>
      <c r="AF80" s="12">
        <f t="shared" si="27"/>
        <v>-0.22406000000773929</v>
      </c>
      <c r="AG80">
        <f t="shared" si="28"/>
        <v>20.58</v>
      </c>
      <c r="AH80" s="8">
        <f>ROUND(IF(L80=3%,$K$358*Ranking!K84,0),0)</f>
        <v>0</v>
      </c>
      <c r="AI80" s="8">
        <f t="shared" si="29"/>
        <v>176568</v>
      </c>
      <c r="AJ80" s="8">
        <f t="shared" si="30"/>
        <v>0</v>
      </c>
      <c r="AK80" s="8">
        <f t="shared" si="31"/>
        <v>176568</v>
      </c>
      <c r="AL80" s="34">
        <f t="shared" si="32"/>
        <v>20.58</v>
      </c>
      <c r="AM80" s="8">
        <f>IF(L80=3%,ROUND($K$360*Ranking!K84,0),0)</f>
        <v>0</v>
      </c>
      <c r="AN80" s="29">
        <f t="shared" si="33"/>
        <v>176568</v>
      </c>
      <c r="AO80" s="29">
        <f t="shared" si="34"/>
        <v>0</v>
      </c>
      <c r="AP80" s="8">
        <f t="shared" si="35"/>
        <v>176568</v>
      </c>
      <c r="AQ80" s="29">
        <f t="shared" si="36"/>
        <v>0</v>
      </c>
      <c r="AR80" s="34">
        <f t="shared" si="37"/>
        <v>20.58</v>
      </c>
      <c r="AS80" t="str">
        <f t="shared" si="38"/>
        <v/>
      </c>
      <c r="AT80" s="29">
        <v>0</v>
      </c>
      <c r="AU80" s="8">
        <f t="shared" si="43"/>
        <v>176568</v>
      </c>
    </row>
    <row r="81" spans="1:47" x14ac:dyDescent="0.2">
      <c r="A81">
        <v>80</v>
      </c>
      <c r="B81" s="7" t="s">
        <v>257</v>
      </c>
      <c r="C81" s="7" t="s">
        <v>10</v>
      </c>
      <c r="D81" s="3" t="s">
        <v>258</v>
      </c>
      <c r="E81">
        <v>0</v>
      </c>
      <c r="F81" s="4">
        <v>0</v>
      </c>
      <c r="G81" s="4">
        <v>0</v>
      </c>
      <c r="H81" s="4">
        <v>0</v>
      </c>
      <c r="I81" s="4">
        <v>0</v>
      </c>
      <c r="J81" s="4">
        <f t="shared" si="22"/>
        <v>0</v>
      </c>
      <c r="K81" s="5">
        <f t="shared" si="23"/>
        <v>0</v>
      </c>
      <c r="L81" s="6"/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f t="shared" si="39"/>
        <v>0</v>
      </c>
      <c r="Z81" s="34">
        <f t="shared" si="24"/>
        <v>0</v>
      </c>
      <c r="AA81" s="34">
        <f t="shared" si="25"/>
        <v>0</v>
      </c>
      <c r="AB81" s="12">
        <f t="shared" si="40"/>
        <v>0</v>
      </c>
      <c r="AC81" s="12">
        <f t="shared" si="41"/>
        <v>0</v>
      </c>
      <c r="AD81" s="12">
        <f t="shared" si="42"/>
        <v>0</v>
      </c>
      <c r="AE81" s="8">
        <f t="shared" si="26"/>
        <v>0</v>
      </c>
      <c r="AF81" s="12">
        <f t="shared" si="27"/>
        <v>0</v>
      </c>
      <c r="AG81">
        <f t="shared" si="28"/>
        <v>0</v>
      </c>
      <c r="AH81" s="8">
        <f>ROUND(IF(L81=3%,$K$358*Ranking!K85,0),0)</f>
        <v>0</v>
      </c>
      <c r="AI81" s="8">
        <f t="shared" si="29"/>
        <v>0</v>
      </c>
      <c r="AJ81" s="8">
        <f t="shared" si="30"/>
        <v>0</v>
      </c>
      <c r="AK81" s="8">
        <f t="shared" si="31"/>
        <v>0</v>
      </c>
      <c r="AL81" s="34">
        <f t="shared" si="32"/>
        <v>0</v>
      </c>
      <c r="AM81" s="8">
        <f>IF(L81=3%,ROUND($K$360*Ranking!K85,0),0)</f>
        <v>0</v>
      </c>
      <c r="AN81" s="29">
        <f t="shared" si="33"/>
        <v>0</v>
      </c>
      <c r="AO81" s="29">
        <f t="shared" si="34"/>
        <v>0</v>
      </c>
      <c r="AP81" s="8">
        <f t="shared" si="35"/>
        <v>0</v>
      </c>
      <c r="AQ81" s="29">
        <f t="shared" si="36"/>
        <v>0</v>
      </c>
      <c r="AR81" s="34">
        <f t="shared" si="37"/>
        <v>0</v>
      </c>
      <c r="AS81" t="str">
        <f t="shared" si="38"/>
        <v/>
      </c>
      <c r="AT81" s="29">
        <v>0</v>
      </c>
      <c r="AU81" s="8">
        <f t="shared" si="43"/>
        <v>0</v>
      </c>
    </row>
    <row r="82" spans="1:47" x14ac:dyDescent="0.2">
      <c r="A82">
        <v>81</v>
      </c>
      <c r="B82" s="7" t="s">
        <v>259</v>
      </c>
      <c r="C82" s="7" t="s">
        <v>10</v>
      </c>
      <c r="D82" s="3" t="s">
        <v>260</v>
      </c>
      <c r="E82">
        <v>2007</v>
      </c>
      <c r="F82" s="4">
        <v>233845.96</v>
      </c>
      <c r="G82" s="4">
        <v>1036.22</v>
      </c>
      <c r="H82" s="4">
        <v>88.61</v>
      </c>
      <c r="I82" s="4">
        <v>0</v>
      </c>
      <c r="J82" s="4">
        <f t="shared" si="22"/>
        <v>232721.13</v>
      </c>
      <c r="K82" s="5">
        <f t="shared" si="23"/>
        <v>232721</v>
      </c>
      <c r="L82" s="6">
        <v>0.03</v>
      </c>
      <c r="M82" s="8">
        <v>0</v>
      </c>
      <c r="N82" s="8">
        <v>0</v>
      </c>
      <c r="O82" s="8">
        <v>0</v>
      </c>
      <c r="P82" s="8">
        <v>170894</v>
      </c>
      <c r="Q82" s="8">
        <v>181527.07</v>
      </c>
      <c r="R82" s="8">
        <v>154462</v>
      </c>
      <c r="S82" s="8">
        <v>122127</v>
      </c>
      <c r="T82" s="8">
        <v>124013</v>
      </c>
      <c r="U82" s="8">
        <v>124016</v>
      </c>
      <c r="V82" s="8">
        <v>209004</v>
      </c>
      <c r="W82" s="8">
        <v>156638</v>
      </c>
      <c r="X82" s="8">
        <v>155314</v>
      </c>
      <c r="Y82" s="8">
        <f t="shared" si="39"/>
        <v>112687</v>
      </c>
      <c r="Z82" s="34">
        <f t="shared" si="24"/>
        <v>20.58</v>
      </c>
      <c r="AA82" s="34">
        <f t="shared" si="25"/>
        <v>48.42</v>
      </c>
      <c r="AB82" s="12">
        <f t="shared" si="40"/>
        <v>47886.629489999999</v>
      </c>
      <c r="AC82" s="12">
        <f t="shared" si="41"/>
        <v>47886.629489999999</v>
      </c>
      <c r="AD82" s="12">
        <f t="shared" si="42"/>
        <v>-0.3705100000006496</v>
      </c>
      <c r="AE82" s="8">
        <f t="shared" si="26"/>
        <v>47887</v>
      </c>
      <c r="AF82" s="12">
        <f t="shared" si="27"/>
        <v>0.3705100000006496</v>
      </c>
      <c r="AG82">
        <f t="shared" si="28"/>
        <v>20.58</v>
      </c>
      <c r="AH82" s="8">
        <f>ROUND(IF(L82=3%,$K$358*Ranking!K86,0),0)</f>
        <v>40505</v>
      </c>
      <c r="AI82" s="8">
        <f t="shared" si="29"/>
        <v>88392</v>
      </c>
      <c r="AJ82" s="8">
        <f t="shared" si="30"/>
        <v>40505</v>
      </c>
      <c r="AK82" s="8">
        <f t="shared" si="31"/>
        <v>88392</v>
      </c>
      <c r="AL82" s="34">
        <f t="shared" si="32"/>
        <v>37.979999999999997</v>
      </c>
      <c r="AM82" s="8">
        <f>IF(L82=3%,ROUND($K$360*Ranking!K86,0),0)</f>
        <v>24295</v>
      </c>
      <c r="AN82" s="29">
        <f t="shared" si="33"/>
        <v>112687</v>
      </c>
      <c r="AO82" s="29">
        <f t="shared" si="34"/>
        <v>24295</v>
      </c>
      <c r="AP82" s="8">
        <f t="shared" si="35"/>
        <v>112687</v>
      </c>
      <c r="AQ82" s="29">
        <f t="shared" si="36"/>
        <v>0</v>
      </c>
      <c r="AR82" s="34">
        <f t="shared" si="37"/>
        <v>48.42</v>
      </c>
      <c r="AS82" t="str">
        <f t="shared" si="38"/>
        <v/>
      </c>
      <c r="AT82" s="29">
        <v>0</v>
      </c>
      <c r="AU82" s="8">
        <f t="shared" si="43"/>
        <v>112687</v>
      </c>
    </row>
    <row r="83" spans="1:47" x14ac:dyDescent="0.2">
      <c r="A83">
        <v>82</v>
      </c>
      <c r="B83" s="7" t="s">
        <v>44</v>
      </c>
      <c r="C83" s="7" t="s">
        <v>10</v>
      </c>
      <c r="D83" s="3" t="s">
        <v>45</v>
      </c>
      <c r="E83">
        <v>2002</v>
      </c>
      <c r="F83" s="4">
        <v>470092.52</v>
      </c>
      <c r="G83" s="4">
        <v>3318.57</v>
      </c>
      <c r="H83" s="4">
        <v>193.58</v>
      </c>
      <c r="I83" s="4">
        <v>0</v>
      </c>
      <c r="J83" s="4">
        <f t="shared" si="22"/>
        <v>466580.37</v>
      </c>
      <c r="K83" s="5">
        <f t="shared" si="23"/>
        <v>466580</v>
      </c>
      <c r="L83" s="6">
        <v>0.01</v>
      </c>
      <c r="M83" s="8">
        <v>941841</v>
      </c>
      <c r="N83" s="8">
        <v>967965</v>
      </c>
      <c r="O83" s="8">
        <v>1023067</v>
      </c>
      <c r="P83" s="8">
        <v>1078089</v>
      </c>
      <c r="Q83" s="8">
        <v>816604</v>
      </c>
      <c r="R83" s="8">
        <v>449196</v>
      </c>
      <c r="S83" s="8">
        <v>355197</v>
      </c>
      <c r="T83" s="8">
        <v>361041</v>
      </c>
      <c r="U83" s="8">
        <v>383265</v>
      </c>
      <c r="V83" s="8">
        <v>774590</v>
      </c>
      <c r="W83" s="8">
        <v>133640</v>
      </c>
      <c r="X83" s="8">
        <v>133198</v>
      </c>
      <c r="Y83" s="8">
        <f t="shared" si="39"/>
        <v>96007</v>
      </c>
      <c r="Z83" s="34">
        <f t="shared" si="24"/>
        <v>20.58</v>
      </c>
      <c r="AA83" s="34">
        <f t="shared" si="25"/>
        <v>20.58</v>
      </c>
      <c r="AB83" s="12">
        <f t="shared" si="40"/>
        <v>96007.423429999995</v>
      </c>
      <c r="AC83" s="12">
        <f t="shared" si="41"/>
        <v>96007.423429999995</v>
      </c>
      <c r="AD83" s="12">
        <f t="shared" si="42"/>
        <v>0.42342999999527819</v>
      </c>
      <c r="AE83" s="8">
        <f t="shared" si="26"/>
        <v>96007</v>
      </c>
      <c r="AF83" s="12">
        <f t="shared" si="27"/>
        <v>-0.42342999999527819</v>
      </c>
      <c r="AG83">
        <f t="shared" si="28"/>
        <v>20.58</v>
      </c>
      <c r="AH83" s="8">
        <f>ROUND(IF(L83=3%,$K$358*Ranking!K87,0),0)</f>
        <v>0</v>
      </c>
      <c r="AI83" s="8">
        <f t="shared" si="29"/>
        <v>96007</v>
      </c>
      <c r="AJ83" s="8">
        <f t="shared" si="30"/>
        <v>0</v>
      </c>
      <c r="AK83" s="8">
        <f t="shared" si="31"/>
        <v>96007</v>
      </c>
      <c r="AL83" s="34">
        <f t="shared" si="32"/>
        <v>20.58</v>
      </c>
      <c r="AM83" s="8">
        <f>IF(L83=3%,ROUND($K$360*Ranking!K87,0),0)</f>
        <v>0</v>
      </c>
      <c r="AN83" s="29">
        <f t="shared" si="33"/>
        <v>96007</v>
      </c>
      <c r="AO83" s="29">
        <f t="shared" si="34"/>
        <v>0</v>
      </c>
      <c r="AP83" s="8">
        <f t="shared" si="35"/>
        <v>96007</v>
      </c>
      <c r="AQ83" s="29">
        <f t="shared" si="36"/>
        <v>0</v>
      </c>
      <c r="AR83" s="34">
        <f t="shared" si="37"/>
        <v>20.58</v>
      </c>
      <c r="AS83" t="str">
        <f t="shared" si="38"/>
        <v/>
      </c>
      <c r="AT83" s="29">
        <v>0</v>
      </c>
      <c r="AU83" s="8">
        <f t="shared" si="43"/>
        <v>96007</v>
      </c>
    </row>
    <row r="84" spans="1:47" x14ac:dyDescent="0.2">
      <c r="A84">
        <v>83</v>
      </c>
      <c r="B84" s="7" t="s">
        <v>261</v>
      </c>
      <c r="C84" s="7" t="s">
        <v>10</v>
      </c>
      <c r="D84" s="3" t="s">
        <v>262</v>
      </c>
      <c r="E84">
        <v>0</v>
      </c>
      <c r="F84" s="4"/>
      <c r="G84" s="4"/>
      <c r="H84" s="4"/>
      <c r="I84" s="4"/>
      <c r="J84" s="4">
        <f t="shared" si="22"/>
        <v>0</v>
      </c>
      <c r="K84" s="5">
        <f t="shared" si="23"/>
        <v>0</v>
      </c>
      <c r="L84" s="6"/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f t="shared" si="39"/>
        <v>0</v>
      </c>
      <c r="Z84" s="34">
        <f t="shared" si="24"/>
        <v>0</v>
      </c>
      <c r="AA84" s="34">
        <f t="shared" si="25"/>
        <v>0</v>
      </c>
      <c r="AB84" s="12">
        <f t="shared" si="40"/>
        <v>0</v>
      </c>
      <c r="AC84" s="12">
        <f t="shared" si="41"/>
        <v>0</v>
      </c>
      <c r="AD84" s="12">
        <f t="shared" si="42"/>
        <v>0</v>
      </c>
      <c r="AE84" s="8">
        <f t="shared" si="26"/>
        <v>0</v>
      </c>
      <c r="AF84" s="12">
        <f t="shared" si="27"/>
        <v>0</v>
      </c>
      <c r="AG84">
        <f t="shared" si="28"/>
        <v>0</v>
      </c>
      <c r="AH84" s="8">
        <f>ROUND(IF(L84=3%,$K$358*Ranking!K88,0),0)</f>
        <v>0</v>
      </c>
      <c r="AI84" s="8">
        <f t="shared" si="29"/>
        <v>0</v>
      </c>
      <c r="AJ84" s="8">
        <f t="shared" si="30"/>
        <v>0</v>
      </c>
      <c r="AK84" s="8">
        <f t="shared" si="31"/>
        <v>0</v>
      </c>
      <c r="AL84" s="34">
        <f t="shared" si="32"/>
        <v>0</v>
      </c>
      <c r="AM84" s="8">
        <f>IF(L84=3%,ROUND($K$360*Ranking!K88,0),0)</f>
        <v>0</v>
      </c>
      <c r="AN84" s="29">
        <f t="shared" si="33"/>
        <v>0</v>
      </c>
      <c r="AO84" s="29">
        <f t="shared" si="34"/>
        <v>0</v>
      </c>
      <c r="AP84" s="8">
        <f t="shared" si="35"/>
        <v>0</v>
      </c>
      <c r="AQ84" s="29">
        <f t="shared" si="36"/>
        <v>0</v>
      </c>
      <c r="AR84" s="34">
        <f t="shared" si="37"/>
        <v>0</v>
      </c>
      <c r="AS84" t="str">
        <f t="shared" si="38"/>
        <v/>
      </c>
      <c r="AT84" s="29">
        <v>0</v>
      </c>
      <c r="AU84" s="8">
        <f t="shared" si="43"/>
        <v>0</v>
      </c>
    </row>
    <row r="85" spans="1:47" x14ac:dyDescent="0.2">
      <c r="A85">
        <v>84</v>
      </c>
      <c r="B85" s="7" t="s">
        <v>263</v>
      </c>
      <c r="C85" s="7" t="s">
        <v>10</v>
      </c>
      <c r="D85" s="3" t="s">
        <v>264</v>
      </c>
      <c r="E85">
        <v>0</v>
      </c>
      <c r="F85" s="4"/>
      <c r="G85" s="4"/>
      <c r="H85" s="4"/>
      <c r="I85" s="4"/>
      <c r="J85" s="4">
        <f t="shared" si="22"/>
        <v>0</v>
      </c>
      <c r="K85" s="5">
        <f t="shared" si="23"/>
        <v>0</v>
      </c>
      <c r="L85" s="6"/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f t="shared" si="39"/>
        <v>0</v>
      </c>
      <c r="Z85" s="34">
        <f t="shared" si="24"/>
        <v>0</v>
      </c>
      <c r="AA85" s="34">
        <f t="shared" si="25"/>
        <v>0</v>
      </c>
      <c r="AB85" s="12">
        <f t="shared" si="40"/>
        <v>0</v>
      </c>
      <c r="AC85" s="12">
        <f t="shared" si="41"/>
        <v>0</v>
      </c>
      <c r="AD85" s="12">
        <f t="shared" si="42"/>
        <v>0</v>
      </c>
      <c r="AE85" s="8">
        <f t="shared" si="26"/>
        <v>0</v>
      </c>
      <c r="AF85" s="12">
        <f t="shared" si="27"/>
        <v>0</v>
      </c>
      <c r="AG85">
        <f t="shared" si="28"/>
        <v>0</v>
      </c>
      <c r="AH85" s="8">
        <f>ROUND(IF(L85=3%,$K$358*Ranking!K89,0),0)</f>
        <v>0</v>
      </c>
      <c r="AI85" s="8">
        <f t="shared" si="29"/>
        <v>0</v>
      </c>
      <c r="AJ85" s="8">
        <f t="shared" si="30"/>
        <v>0</v>
      </c>
      <c r="AK85" s="8">
        <f t="shared" si="31"/>
        <v>0</v>
      </c>
      <c r="AL85" s="34">
        <f t="shared" si="32"/>
        <v>0</v>
      </c>
      <c r="AM85" s="8">
        <f>IF(L85=3%,ROUND($K$360*Ranking!K89,0),0)</f>
        <v>0</v>
      </c>
      <c r="AN85" s="29">
        <f t="shared" si="33"/>
        <v>0</v>
      </c>
      <c r="AO85" s="29">
        <f t="shared" si="34"/>
        <v>0</v>
      </c>
      <c r="AP85" s="8">
        <f t="shared" si="35"/>
        <v>0</v>
      </c>
      <c r="AQ85" s="29">
        <f t="shared" si="36"/>
        <v>0</v>
      </c>
      <c r="AR85" s="34">
        <f t="shared" si="37"/>
        <v>0</v>
      </c>
      <c r="AS85" t="str">
        <f t="shared" si="38"/>
        <v/>
      </c>
      <c r="AT85" s="29">
        <v>0</v>
      </c>
      <c r="AU85" s="8">
        <f t="shared" si="43"/>
        <v>0</v>
      </c>
    </row>
    <row r="86" spans="1:47" x14ac:dyDescent="0.2">
      <c r="A86">
        <v>85</v>
      </c>
      <c r="B86" s="7" t="s">
        <v>265</v>
      </c>
      <c r="C86" s="7" t="s">
        <v>10</v>
      </c>
      <c r="D86" s="3" t="s">
        <v>266</v>
      </c>
      <c r="E86">
        <v>2007</v>
      </c>
      <c r="F86" s="4">
        <v>248438.29</v>
      </c>
      <c r="G86" s="4">
        <v>1063.67</v>
      </c>
      <c r="H86" s="4">
        <v>10.79</v>
      </c>
      <c r="I86" s="4">
        <v>0</v>
      </c>
      <c r="J86" s="4">
        <f t="shared" si="22"/>
        <v>247363.83</v>
      </c>
      <c r="K86" s="5">
        <f t="shared" si="23"/>
        <v>247364</v>
      </c>
      <c r="L86" s="6">
        <v>0.01</v>
      </c>
      <c r="M86" s="8">
        <v>0</v>
      </c>
      <c r="N86" s="8">
        <v>0</v>
      </c>
      <c r="O86" s="8">
        <v>0</v>
      </c>
      <c r="P86" s="8">
        <v>178641</v>
      </c>
      <c r="Q86" s="8">
        <v>130041</v>
      </c>
      <c r="R86" s="8">
        <v>69100</v>
      </c>
      <c r="S86" s="8">
        <v>54654</v>
      </c>
      <c r="T86" s="8">
        <v>54304</v>
      </c>
      <c r="U86" s="8">
        <v>58206</v>
      </c>
      <c r="V86" s="8">
        <v>111307</v>
      </c>
      <c r="W86" s="8">
        <v>71525</v>
      </c>
      <c r="X86" s="8">
        <v>71288</v>
      </c>
      <c r="Y86" s="8">
        <f t="shared" si="39"/>
        <v>50900</v>
      </c>
      <c r="Z86" s="34">
        <f t="shared" si="24"/>
        <v>20.58</v>
      </c>
      <c r="AA86" s="34">
        <f t="shared" si="25"/>
        <v>20.58</v>
      </c>
      <c r="AB86" s="12">
        <f t="shared" si="40"/>
        <v>50899.696279999996</v>
      </c>
      <c r="AC86" s="12">
        <f t="shared" si="41"/>
        <v>50899.696279999996</v>
      </c>
      <c r="AD86" s="12">
        <f t="shared" si="42"/>
        <v>-0.30372000000352273</v>
      </c>
      <c r="AE86" s="8">
        <f t="shared" si="26"/>
        <v>50900</v>
      </c>
      <c r="AF86" s="12">
        <f t="shared" si="27"/>
        <v>0.30372000000352273</v>
      </c>
      <c r="AG86">
        <f t="shared" si="28"/>
        <v>20.58</v>
      </c>
      <c r="AH86" s="8">
        <f>ROUND(IF(L86=3%,$K$358*Ranking!K90,0),0)</f>
        <v>0</v>
      </c>
      <c r="AI86" s="8">
        <f t="shared" si="29"/>
        <v>50900</v>
      </c>
      <c r="AJ86" s="8">
        <f t="shared" si="30"/>
        <v>0</v>
      </c>
      <c r="AK86" s="8">
        <f t="shared" si="31"/>
        <v>50900</v>
      </c>
      <c r="AL86" s="34">
        <f t="shared" si="32"/>
        <v>20.58</v>
      </c>
      <c r="AM86" s="8">
        <f>IF(L86=3%,ROUND($K$360*Ranking!K90,0),0)</f>
        <v>0</v>
      </c>
      <c r="AN86" s="29">
        <f t="shared" si="33"/>
        <v>50900</v>
      </c>
      <c r="AO86" s="29">
        <f t="shared" si="34"/>
        <v>0</v>
      </c>
      <c r="AP86" s="8">
        <f t="shared" si="35"/>
        <v>50900</v>
      </c>
      <c r="AQ86" s="29">
        <f t="shared" si="36"/>
        <v>0</v>
      </c>
      <c r="AR86" s="34">
        <f t="shared" si="37"/>
        <v>20.58</v>
      </c>
      <c r="AS86" t="str">
        <f t="shared" si="38"/>
        <v/>
      </c>
      <c r="AT86" s="29">
        <v>0</v>
      </c>
      <c r="AU86" s="8">
        <f t="shared" si="43"/>
        <v>50900</v>
      </c>
    </row>
    <row r="87" spans="1:47" x14ac:dyDescent="0.2">
      <c r="A87">
        <v>86</v>
      </c>
      <c r="B87" s="7" t="s">
        <v>267</v>
      </c>
      <c r="C87" s="7" t="s">
        <v>10</v>
      </c>
      <c r="D87" s="3" t="s">
        <v>268</v>
      </c>
      <c r="E87">
        <v>2006</v>
      </c>
      <c r="F87" s="4">
        <v>602532.6</v>
      </c>
      <c r="G87" s="4">
        <v>2908.73</v>
      </c>
      <c r="H87" s="4">
        <v>0</v>
      </c>
      <c r="I87" s="4">
        <v>0</v>
      </c>
      <c r="J87" s="4">
        <f t="shared" si="22"/>
        <v>599623.87</v>
      </c>
      <c r="K87" s="5">
        <f t="shared" si="23"/>
        <v>599624</v>
      </c>
      <c r="L87" s="6">
        <v>0.03</v>
      </c>
      <c r="M87" s="8">
        <v>0</v>
      </c>
      <c r="N87" s="8">
        <v>383978</v>
      </c>
      <c r="O87" s="8">
        <v>398198</v>
      </c>
      <c r="P87" s="8">
        <v>412326</v>
      </c>
      <c r="Q87" s="8">
        <v>373786</v>
      </c>
      <c r="R87" s="8">
        <v>215474</v>
      </c>
      <c r="S87" s="8">
        <v>171655</v>
      </c>
      <c r="T87" s="8">
        <v>172184</v>
      </c>
      <c r="U87" s="8">
        <v>180956</v>
      </c>
      <c r="V87" s="8">
        <v>363064</v>
      </c>
      <c r="W87" s="8">
        <v>223147</v>
      </c>
      <c r="X87" s="8">
        <v>221895</v>
      </c>
      <c r="Y87" s="8">
        <f t="shared" si="39"/>
        <v>164620</v>
      </c>
      <c r="Z87" s="34">
        <f t="shared" si="24"/>
        <v>20.58</v>
      </c>
      <c r="AA87" s="34">
        <f t="shared" si="25"/>
        <v>27.45</v>
      </c>
      <c r="AB87" s="12">
        <f t="shared" si="40"/>
        <v>123383.67539</v>
      </c>
      <c r="AC87" s="12">
        <f t="shared" si="41"/>
        <v>123383.67539</v>
      </c>
      <c r="AD87" s="12">
        <f t="shared" si="42"/>
        <v>-0.32460999999602791</v>
      </c>
      <c r="AE87" s="8">
        <f t="shared" si="26"/>
        <v>123384</v>
      </c>
      <c r="AF87" s="12">
        <f t="shared" si="27"/>
        <v>0.32460999999602791</v>
      </c>
      <c r="AG87">
        <f t="shared" si="28"/>
        <v>20.58</v>
      </c>
      <c r="AH87" s="8">
        <f>ROUND(IF(L87=3%,$K$358*Ranking!K91,0),0)</f>
        <v>25776</v>
      </c>
      <c r="AI87" s="8">
        <f t="shared" si="29"/>
        <v>149160</v>
      </c>
      <c r="AJ87" s="8">
        <f t="shared" si="30"/>
        <v>25776</v>
      </c>
      <c r="AK87" s="8">
        <f t="shared" si="31"/>
        <v>149160</v>
      </c>
      <c r="AL87" s="34">
        <f t="shared" si="32"/>
        <v>24.88</v>
      </c>
      <c r="AM87" s="8">
        <f>IF(L87=3%,ROUND($K$360*Ranking!K91,0),0)</f>
        <v>15460</v>
      </c>
      <c r="AN87" s="29">
        <f t="shared" si="33"/>
        <v>164620</v>
      </c>
      <c r="AO87" s="29">
        <f t="shared" si="34"/>
        <v>15460</v>
      </c>
      <c r="AP87" s="8">
        <f t="shared" si="35"/>
        <v>164620</v>
      </c>
      <c r="AQ87" s="29">
        <f t="shared" si="36"/>
        <v>0</v>
      </c>
      <c r="AR87" s="34">
        <f t="shared" si="37"/>
        <v>27.45</v>
      </c>
      <c r="AS87" t="str">
        <f t="shared" si="38"/>
        <v/>
      </c>
      <c r="AT87" s="29">
        <v>0</v>
      </c>
      <c r="AU87" s="8">
        <f t="shared" si="43"/>
        <v>164620</v>
      </c>
    </row>
    <row r="88" spans="1:47" x14ac:dyDescent="0.2">
      <c r="A88">
        <v>87</v>
      </c>
      <c r="B88" s="7" t="s">
        <v>46</v>
      </c>
      <c r="C88" s="7" t="s">
        <v>10</v>
      </c>
      <c r="D88" s="3" t="s">
        <v>47</v>
      </c>
      <c r="E88">
        <v>2003</v>
      </c>
      <c r="F88" s="4">
        <v>395081.65</v>
      </c>
      <c r="G88" s="4">
        <v>1277.0999999999999</v>
      </c>
      <c r="H88" s="4">
        <v>55.99</v>
      </c>
      <c r="I88" s="4">
        <v>0</v>
      </c>
      <c r="J88" s="4">
        <f t="shared" si="22"/>
        <v>393748.56000000006</v>
      </c>
      <c r="K88" s="5">
        <f t="shared" si="23"/>
        <v>393749</v>
      </c>
      <c r="L88" s="6">
        <v>0.03</v>
      </c>
      <c r="M88" s="8">
        <v>174773</v>
      </c>
      <c r="N88" s="8">
        <v>206753</v>
      </c>
      <c r="O88" s="8">
        <v>236446</v>
      </c>
      <c r="P88" s="8">
        <v>266556</v>
      </c>
      <c r="Q88" s="8">
        <v>278116.8</v>
      </c>
      <c r="R88" s="8">
        <v>194130</v>
      </c>
      <c r="S88" s="8">
        <v>156318</v>
      </c>
      <c r="T88" s="8">
        <v>157649</v>
      </c>
      <c r="U88" s="8">
        <v>163362</v>
      </c>
      <c r="V88" s="8">
        <v>331694</v>
      </c>
      <c r="W88" s="8">
        <v>202241</v>
      </c>
      <c r="X88" s="8">
        <v>200765</v>
      </c>
      <c r="Y88" s="8">
        <f t="shared" si="39"/>
        <v>145821</v>
      </c>
      <c r="Z88" s="34">
        <f t="shared" si="24"/>
        <v>20.58</v>
      </c>
      <c r="AA88" s="34">
        <f t="shared" si="25"/>
        <v>37.03</v>
      </c>
      <c r="AB88" s="12">
        <f t="shared" si="40"/>
        <v>81021.104560000007</v>
      </c>
      <c r="AC88" s="12">
        <f t="shared" si="41"/>
        <v>81021.104560000007</v>
      </c>
      <c r="AD88" s="12">
        <f t="shared" si="42"/>
        <v>0.1045600000070408</v>
      </c>
      <c r="AE88" s="8">
        <f t="shared" si="26"/>
        <v>81021</v>
      </c>
      <c r="AF88" s="12">
        <f t="shared" si="27"/>
        <v>-0.1045600000070408</v>
      </c>
      <c r="AG88">
        <f t="shared" si="28"/>
        <v>20.58</v>
      </c>
      <c r="AH88" s="8">
        <f>ROUND(IF(L88=3%,$K$358*Ranking!K92,0),0)</f>
        <v>40505</v>
      </c>
      <c r="AI88" s="8">
        <f t="shared" si="29"/>
        <v>121526</v>
      </c>
      <c r="AJ88" s="8">
        <f t="shared" si="30"/>
        <v>40505</v>
      </c>
      <c r="AK88" s="8">
        <f t="shared" si="31"/>
        <v>121526</v>
      </c>
      <c r="AL88" s="34">
        <f t="shared" si="32"/>
        <v>30.86</v>
      </c>
      <c r="AM88" s="8">
        <f>IF(L88=3%,ROUND($K$360*Ranking!K92,0),0)</f>
        <v>24295</v>
      </c>
      <c r="AN88" s="29">
        <f t="shared" si="33"/>
        <v>145821</v>
      </c>
      <c r="AO88" s="29">
        <f t="shared" si="34"/>
        <v>24295</v>
      </c>
      <c r="AP88" s="8">
        <f t="shared" si="35"/>
        <v>145821</v>
      </c>
      <c r="AQ88" s="29">
        <f t="shared" si="36"/>
        <v>0</v>
      </c>
      <c r="AR88" s="34">
        <f t="shared" si="37"/>
        <v>37.03</v>
      </c>
      <c r="AS88" t="str">
        <f t="shared" si="38"/>
        <v/>
      </c>
      <c r="AT88" s="29">
        <v>0</v>
      </c>
      <c r="AU88" s="8">
        <f t="shared" si="43"/>
        <v>145821</v>
      </c>
    </row>
    <row r="89" spans="1:47" x14ac:dyDescent="0.2">
      <c r="A89">
        <v>88</v>
      </c>
      <c r="B89" s="7" t="s">
        <v>48</v>
      </c>
      <c r="C89" s="7" t="s">
        <v>10</v>
      </c>
      <c r="D89" s="3" t="s">
        <v>49</v>
      </c>
      <c r="E89">
        <v>2002</v>
      </c>
      <c r="F89" s="4">
        <v>1123419.6499999999</v>
      </c>
      <c r="G89" s="4">
        <v>14868.02</v>
      </c>
      <c r="H89" s="4">
        <v>845.13</v>
      </c>
      <c r="I89" s="4">
        <v>0</v>
      </c>
      <c r="J89" s="4">
        <f t="shared" si="22"/>
        <v>1107706.5</v>
      </c>
      <c r="K89" s="5">
        <f t="shared" si="23"/>
        <v>1107707</v>
      </c>
      <c r="L89" s="6">
        <v>0.03</v>
      </c>
      <c r="M89" s="8">
        <v>560666</v>
      </c>
      <c r="N89" s="8">
        <v>625268</v>
      </c>
      <c r="O89" s="8">
        <v>693938</v>
      </c>
      <c r="P89" s="8">
        <v>822539</v>
      </c>
      <c r="Q89" s="8">
        <v>643135</v>
      </c>
      <c r="R89" s="8">
        <v>361778</v>
      </c>
      <c r="S89" s="8">
        <v>289934</v>
      </c>
      <c r="T89" s="8">
        <v>287605</v>
      </c>
      <c r="U89" s="8">
        <v>298933</v>
      </c>
      <c r="V89" s="8">
        <v>600190</v>
      </c>
      <c r="W89" s="8">
        <v>367239</v>
      </c>
      <c r="X89" s="8">
        <v>365511</v>
      </c>
      <c r="Y89" s="8">
        <f t="shared" si="39"/>
        <v>269167</v>
      </c>
      <c r="Z89" s="34">
        <f t="shared" si="24"/>
        <v>20.58</v>
      </c>
      <c r="AA89" s="34">
        <f t="shared" si="25"/>
        <v>24.3</v>
      </c>
      <c r="AB89" s="12">
        <f t="shared" si="40"/>
        <v>227931.10501999999</v>
      </c>
      <c r="AC89" s="12">
        <f t="shared" si="41"/>
        <v>227931.10501999999</v>
      </c>
      <c r="AD89" s="12">
        <f t="shared" si="42"/>
        <v>0.10501999998814426</v>
      </c>
      <c r="AE89" s="8">
        <f t="shared" si="26"/>
        <v>227931</v>
      </c>
      <c r="AF89" s="12">
        <f t="shared" si="27"/>
        <v>-0.10501999998814426</v>
      </c>
      <c r="AG89">
        <f t="shared" si="28"/>
        <v>20.58</v>
      </c>
      <c r="AH89" s="8">
        <f>ROUND(IF(L89=3%,$K$358*Ranking!K93,0),0)</f>
        <v>25776</v>
      </c>
      <c r="AI89" s="8">
        <f t="shared" si="29"/>
        <v>253707</v>
      </c>
      <c r="AJ89" s="8">
        <f t="shared" si="30"/>
        <v>25776</v>
      </c>
      <c r="AK89" s="8">
        <f t="shared" si="31"/>
        <v>253707</v>
      </c>
      <c r="AL89" s="34">
        <f t="shared" si="32"/>
        <v>22.9</v>
      </c>
      <c r="AM89" s="8">
        <f>IF(L89=3%,ROUND($K$360*Ranking!K93,0),0)</f>
        <v>15460</v>
      </c>
      <c r="AN89" s="29">
        <f t="shared" si="33"/>
        <v>269167</v>
      </c>
      <c r="AO89" s="29">
        <f t="shared" si="34"/>
        <v>15460</v>
      </c>
      <c r="AP89" s="8">
        <f t="shared" si="35"/>
        <v>269167</v>
      </c>
      <c r="AQ89" s="29">
        <f t="shared" si="36"/>
        <v>0</v>
      </c>
      <c r="AR89" s="34">
        <f t="shared" si="37"/>
        <v>24.3</v>
      </c>
      <c r="AS89" t="str">
        <f t="shared" si="38"/>
        <v/>
      </c>
      <c r="AT89" s="29">
        <v>0</v>
      </c>
      <c r="AU89" s="8">
        <f t="shared" si="43"/>
        <v>269167</v>
      </c>
    </row>
    <row r="90" spans="1:47" x14ac:dyDescent="0.2">
      <c r="A90">
        <v>89</v>
      </c>
      <c r="B90" s="7" t="s">
        <v>269</v>
      </c>
      <c r="C90" s="7" t="s">
        <v>10</v>
      </c>
      <c r="D90" s="3" t="s">
        <v>270</v>
      </c>
      <c r="E90">
        <v>2006</v>
      </c>
      <c r="F90" s="4">
        <v>720278.46</v>
      </c>
      <c r="G90" s="4">
        <v>2021.31</v>
      </c>
      <c r="H90" s="4">
        <v>104.8</v>
      </c>
      <c r="I90" s="4">
        <v>0</v>
      </c>
      <c r="J90" s="4">
        <f t="shared" si="22"/>
        <v>718152.34999999986</v>
      </c>
      <c r="K90" s="5">
        <f t="shared" si="23"/>
        <v>718152</v>
      </c>
      <c r="L90" s="6">
        <v>0.03</v>
      </c>
      <c r="M90" s="8">
        <v>0</v>
      </c>
      <c r="N90" s="8">
        <v>0</v>
      </c>
      <c r="O90" s="8">
        <v>486253</v>
      </c>
      <c r="P90" s="8">
        <v>488207</v>
      </c>
      <c r="Q90" s="8">
        <v>423562</v>
      </c>
      <c r="R90" s="8">
        <v>244736</v>
      </c>
      <c r="S90" s="8">
        <v>197515</v>
      </c>
      <c r="T90" s="8">
        <v>204745</v>
      </c>
      <c r="U90" s="8">
        <v>211261</v>
      </c>
      <c r="V90" s="8">
        <v>423953</v>
      </c>
      <c r="W90" s="8">
        <v>254741</v>
      </c>
      <c r="X90" s="8">
        <v>253385</v>
      </c>
      <c r="Y90" s="8">
        <f t="shared" si="39"/>
        <v>189009</v>
      </c>
      <c r="Z90" s="34">
        <f t="shared" si="24"/>
        <v>20.58</v>
      </c>
      <c r="AA90" s="34">
        <f t="shared" si="25"/>
        <v>26.32</v>
      </c>
      <c r="AB90" s="12">
        <f t="shared" si="40"/>
        <v>147772.99316000001</v>
      </c>
      <c r="AC90" s="12">
        <f t="shared" si="41"/>
        <v>147772.99316000001</v>
      </c>
      <c r="AD90" s="12">
        <f t="shared" si="42"/>
        <v>-6.8399999872781336E-3</v>
      </c>
      <c r="AE90" s="8">
        <f t="shared" si="26"/>
        <v>147773</v>
      </c>
      <c r="AF90" s="12">
        <f t="shared" si="27"/>
        <v>6.8399999872781336E-3</v>
      </c>
      <c r="AG90">
        <f t="shared" si="28"/>
        <v>20.58</v>
      </c>
      <c r="AH90" s="8">
        <f>ROUND(IF(L90=3%,$K$358*Ranking!K94,0),0)</f>
        <v>25776</v>
      </c>
      <c r="AI90" s="8">
        <f t="shared" si="29"/>
        <v>173549</v>
      </c>
      <c r="AJ90" s="8">
        <f t="shared" si="30"/>
        <v>25776</v>
      </c>
      <c r="AK90" s="8">
        <f t="shared" si="31"/>
        <v>173549</v>
      </c>
      <c r="AL90" s="34">
        <f t="shared" si="32"/>
        <v>24.17</v>
      </c>
      <c r="AM90" s="8">
        <f>IF(L90=3%,ROUND($K$360*Ranking!K94,0),0)</f>
        <v>15460</v>
      </c>
      <c r="AN90" s="29">
        <f t="shared" si="33"/>
        <v>189009</v>
      </c>
      <c r="AO90" s="29">
        <f t="shared" si="34"/>
        <v>15460</v>
      </c>
      <c r="AP90" s="8">
        <f t="shared" si="35"/>
        <v>189009</v>
      </c>
      <c r="AQ90" s="29">
        <f t="shared" si="36"/>
        <v>0</v>
      </c>
      <c r="AR90" s="34">
        <f t="shared" si="37"/>
        <v>26.32</v>
      </c>
      <c r="AS90" t="str">
        <f t="shared" si="38"/>
        <v/>
      </c>
      <c r="AT90" s="29">
        <v>0</v>
      </c>
      <c r="AU90" s="8">
        <f t="shared" si="43"/>
        <v>189009</v>
      </c>
    </row>
    <row r="91" spans="1:47" x14ac:dyDescent="0.2">
      <c r="A91">
        <v>90</v>
      </c>
      <c r="B91" s="7" t="s">
        <v>271</v>
      </c>
      <c r="C91" s="7" t="s">
        <v>10</v>
      </c>
      <c r="D91" s="3" t="s">
        <v>272</v>
      </c>
      <c r="E91">
        <v>0</v>
      </c>
      <c r="F91" s="4">
        <v>0</v>
      </c>
      <c r="G91" s="4">
        <v>0</v>
      </c>
      <c r="H91" s="4">
        <v>0</v>
      </c>
      <c r="I91" s="4">
        <v>0</v>
      </c>
      <c r="J91" s="4">
        <f t="shared" si="22"/>
        <v>0</v>
      </c>
      <c r="K91" s="5">
        <f t="shared" si="23"/>
        <v>0</v>
      </c>
      <c r="L91" s="6"/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f t="shared" si="39"/>
        <v>0</v>
      </c>
      <c r="Z91" s="34">
        <f t="shared" si="24"/>
        <v>0</v>
      </c>
      <c r="AA91" s="34">
        <f t="shared" si="25"/>
        <v>0</v>
      </c>
      <c r="AB91" s="12">
        <f t="shared" si="40"/>
        <v>0</v>
      </c>
      <c r="AC91" s="12">
        <f t="shared" si="41"/>
        <v>0</v>
      </c>
      <c r="AD91" s="12">
        <f t="shared" si="42"/>
        <v>0</v>
      </c>
      <c r="AE91" s="8">
        <f t="shared" si="26"/>
        <v>0</v>
      </c>
      <c r="AF91" s="12">
        <f t="shared" si="27"/>
        <v>0</v>
      </c>
      <c r="AG91">
        <f t="shared" si="28"/>
        <v>0</v>
      </c>
      <c r="AH91" s="8">
        <f>ROUND(IF(L91=3%,$K$358*Ranking!K95,0),0)</f>
        <v>0</v>
      </c>
      <c r="AI91" s="8">
        <f t="shared" si="29"/>
        <v>0</v>
      </c>
      <c r="AJ91" s="8">
        <f t="shared" si="30"/>
        <v>0</v>
      </c>
      <c r="AK91" s="8">
        <f t="shared" si="31"/>
        <v>0</v>
      </c>
      <c r="AL91" s="34">
        <f t="shared" si="32"/>
        <v>0</v>
      </c>
      <c r="AM91" s="8">
        <f>IF(L91=3%,ROUND($K$360*Ranking!K95,0),0)</f>
        <v>0</v>
      </c>
      <c r="AN91" s="29">
        <f t="shared" si="33"/>
        <v>0</v>
      </c>
      <c r="AO91" s="29">
        <f t="shared" si="34"/>
        <v>0</v>
      </c>
      <c r="AP91" s="8">
        <f t="shared" si="35"/>
        <v>0</v>
      </c>
      <c r="AQ91" s="29">
        <f t="shared" si="36"/>
        <v>0</v>
      </c>
      <c r="AR91" s="34">
        <f t="shared" si="37"/>
        <v>0</v>
      </c>
      <c r="AS91" t="str">
        <f t="shared" si="38"/>
        <v/>
      </c>
      <c r="AT91" s="29">
        <v>0</v>
      </c>
      <c r="AU91" s="8">
        <f t="shared" si="43"/>
        <v>0</v>
      </c>
    </row>
    <row r="92" spans="1:47" x14ac:dyDescent="0.2">
      <c r="A92">
        <v>91</v>
      </c>
      <c r="B92" s="7" t="s">
        <v>273</v>
      </c>
      <c r="C92" s="7" t="s">
        <v>10</v>
      </c>
      <c r="D92" s="3" t="s">
        <v>274</v>
      </c>
      <c r="E92">
        <v>0</v>
      </c>
      <c r="F92" s="4"/>
      <c r="G92" s="4"/>
      <c r="H92" s="4"/>
      <c r="I92" s="4"/>
      <c r="J92" s="4">
        <f t="shared" si="22"/>
        <v>0</v>
      </c>
      <c r="K92" s="5">
        <f t="shared" si="23"/>
        <v>0</v>
      </c>
      <c r="L92" s="6"/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f t="shared" si="39"/>
        <v>0</v>
      </c>
      <c r="Z92" s="34">
        <f t="shared" si="24"/>
        <v>0</v>
      </c>
      <c r="AA92" s="34">
        <f t="shared" si="25"/>
        <v>0</v>
      </c>
      <c r="AB92" s="12">
        <f t="shared" si="40"/>
        <v>0</v>
      </c>
      <c r="AC92" s="12">
        <f t="shared" si="41"/>
        <v>0</v>
      </c>
      <c r="AD92" s="12">
        <f t="shared" si="42"/>
        <v>0</v>
      </c>
      <c r="AE92" s="8">
        <f t="shared" si="26"/>
        <v>0</v>
      </c>
      <c r="AF92" s="12">
        <f t="shared" si="27"/>
        <v>0</v>
      </c>
      <c r="AG92">
        <f t="shared" si="28"/>
        <v>0</v>
      </c>
      <c r="AH92" s="8">
        <f>ROUND(IF(L92=3%,$K$358*Ranking!K96,0),0)</f>
        <v>0</v>
      </c>
      <c r="AI92" s="8">
        <f t="shared" si="29"/>
        <v>0</v>
      </c>
      <c r="AJ92" s="8">
        <f t="shared" si="30"/>
        <v>0</v>
      </c>
      <c r="AK92" s="8">
        <f t="shared" si="31"/>
        <v>0</v>
      </c>
      <c r="AL92" s="34">
        <f t="shared" si="32"/>
        <v>0</v>
      </c>
      <c r="AM92" s="8">
        <f>IF(L92=3%,ROUND($K$360*Ranking!K96,0),0)</f>
        <v>0</v>
      </c>
      <c r="AN92" s="29">
        <f t="shared" si="33"/>
        <v>0</v>
      </c>
      <c r="AO92" s="29">
        <f t="shared" si="34"/>
        <v>0</v>
      </c>
      <c r="AP92" s="8">
        <f t="shared" si="35"/>
        <v>0</v>
      </c>
      <c r="AQ92" s="29">
        <f t="shared" si="36"/>
        <v>0</v>
      </c>
      <c r="AR92" s="34">
        <f t="shared" si="37"/>
        <v>0</v>
      </c>
      <c r="AS92" t="str">
        <f t="shared" si="38"/>
        <v/>
      </c>
      <c r="AT92" s="29">
        <v>0</v>
      </c>
      <c r="AU92" s="8">
        <f t="shared" si="43"/>
        <v>0</v>
      </c>
    </row>
    <row r="93" spans="1:47" x14ac:dyDescent="0.2">
      <c r="A93">
        <v>92</v>
      </c>
      <c r="B93" s="7" t="s">
        <v>275</v>
      </c>
      <c r="C93" s="7" t="s">
        <v>10</v>
      </c>
      <c r="D93" s="3" t="s">
        <v>276</v>
      </c>
      <c r="E93">
        <v>2008</v>
      </c>
      <c r="F93" s="4">
        <v>48148.94</v>
      </c>
      <c r="G93" s="4">
        <v>191.48</v>
      </c>
      <c r="H93" s="4">
        <v>0</v>
      </c>
      <c r="I93" s="4">
        <v>0</v>
      </c>
      <c r="J93" s="4">
        <f t="shared" si="22"/>
        <v>47957.46</v>
      </c>
      <c r="K93" s="5">
        <f t="shared" si="23"/>
        <v>47957</v>
      </c>
      <c r="L93" s="6">
        <v>5.0000000000000001E-3</v>
      </c>
      <c r="M93" s="8">
        <v>0</v>
      </c>
      <c r="N93" s="8">
        <v>0</v>
      </c>
      <c r="O93" s="8">
        <v>0</v>
      </c>
      <c r="P93" s="8">
        <v>0</v>
      </c>
      <c r="Q93" s="8">
        <v>23549</v>
      </c>
      <c r="R93" s="8">
        <v>13598</v>
      </c>
      <c r="S93" s="8">
        <v>11049</v>
      </c>
      <c r="T93" s="8">
        <v>11144</v>
      </c>
      <c r="U93" s="8">
        <v>11451</v>
      </c>
      <c r="V93" s="8">
        <v>23542</v>
      </c>
      <c r="W93" s="8">
        <v>13549</v>
      </c>
      <c r="X93" s="8">
        <v>13504</v>
      </c>
      <c r="Y93" s="8">
        <f t="shared" si="39"/>
        <v>9868</v>
      </c>
      <c r="Z93" s="34">
        <f t="shared" si="24"/>
        <v>20.58</v>
      </c>
      <c r="AA93" s="34">
        <f t="shared" si="25"/>
        <v>20.58</v>
      </c>
      <c r="AB93" s="12">
        <f t="shared" si="40"/>
        <v>9868.0355</v>
      </c>
      <c r="AC93" s="12">
        <f t="shared" si="41"/>
        <v>9868.0355</v>
      </c>
      <c r="AD93" s="12">
        <f t="shared" si="42"/>
        <v>3.5499999999956344E-2</v>
      </c>
      <c r="AE93" s="8">
        <f t="shared" si="26"/>
        <v>9868</v>
      </c>
      <c r="AF93" s="12">
        <f t="shared" si="27"/>
        <v>-3.5499999999956344E-2</v>
      </c>
      <c r="AG93">
        <f t="shared" si="28"/>
        <v>20.58</v>
      </c>
      <c r="AH93" s="8">
        <f>ROUND(IF(L93=3%,$K$358*Ranking!K97,0),0)</f>
        <v>0</v>
      </c>
      <c r="AI93" s="8">
        <f t="shared" si="29"/>
        <v>9868</v>
      </c>
      <c r="AJ93" s="8">
        <f t="shared" si="30"/>
        <v>0</v>
      </c>
      <c r="AK93" s="8">
        <f t="shared" si="31"/>
        <v>9868</v>
      </c>
      <c r="AL93" s="34">
        <f t="shared" si="32"/>
        <v>20.58</v>
      </c>
      <c r="AM93" s="8">
        <f>IF(L93=3%,ROUND($K$360*Ranking!K97,0),0)</f>
        <v>0</v>
      </c>
      <c r="AN93" s="29">
        <f t="shared" si="33"/>
        <v>9868</v>
      </c>
      <c r="AO93" s="29">
        <f t="shared" si="34"/>
        <v>0</v>
      </c>
      <c r="AP93" s="8">
        <f t="shared" si="35"/>
        <v>9868</v>
      </c>
      <c r="AQ93" s="29">
        <f t="shared" si="36"/>
        <v>0</v>
      </c>
      <c r="AR93" s="34">
        <f t="shared" si="37"/>
        <v>20.58</v>
      </c>
      <c r="AS93" t="str">
        <f t="shared" si="38"/>
        <v/>
      </c>
      <c r="AT93" s="29">
        <v>0</v>
      </c>
      <c r="AU93" s="8">
        <f t="shared" si="43"/>
        <v>9868</v>
      </c>
    </row>
    <row r="94" spans="1:47" x14ac:dyDescent="0.2">
      <c r="A94">
        <v>93</v>
      </c>
      <c r="B94" s="7" t="s">
        <v>277</v>
      </c>
      <c r="C94" s="7" t="s">
        <v>10</v>
      </c>
      <c r="D94" s="3" t="s">
        <v>278</v>
      </c>
      <c r="E94">
        <v>0</v>
      </c>
      <c r="F94" s="4"/>
      <c r="G94" s="4"/>
      <c r="H94" s="4"/>
      <c r="I94" s="4"/>
      <c r="J94" s="4">
        <f t="shared" si="22"/>
        <v>0</v>
      </c>
      <c r="K94" s="5">
        <f t="shared" si="23"/>
        <v>0</v>
      </c>
      <c r="L94" s="6"/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f t="shared" si="39"/>
        <v>0</v>
      </c>
      <c r="Z94" s="34">
        <f t="shared" si="24"/>
        <v>0</v>
      </c>
      <c r="AA94" s="34">
        <f t="shared" si="25"/>
        <v>0</v>
      </c>
      <c r="AB94" s="12">
        <f t="shared" si="40"/>
        <v>0</v>
      </c>
      <c r="AC94" s="12">
        <f t="shared" si="41"/>
        <v>0</v>
      </c>
      <c r="AD94" s="12">
        <f t="shared" si="42"/>
        <v>0</v>
      </c>
      <c r="AE94" s="8">
        <f t="shared" si="26"/>
        <v>0</v>
      </c>
      <c r="AF94" s="12">
        <f t="shared" si="27"/>
        <v>0</v>
      </c>
      <c r="AG94">
        <f t="shared" si="28"/>
        <v>0</v>
      </c>
      <c r="AH94" s="8">
        <f>ROUND(IF(L94=3%,$K$358*Ranking!K98,0),0)</f>
        <v>0</v>
      </c>
      <c r="AI94" s="8">
        <f t="shared" si="29"/>
        <v>0</v>
      </c>
      <c r="AJ94" s="8">
        <f t="shared" si="30"/>
        <v>0</v>
      </c>
      <c r="AK94" s="8">
        <f t="shared" si="31"/>
        <v>0</v>
      </c>
      <c r="AL94" s="34">
        <f t="shared" si="32"/>
        <v>0</v>
      </c>
      <c r="AM94" s="8">
        <f>IF(L94=3%,ROUND($K$360*Ranking!K98,0),0)</f>
        <v>0</v>
      </c>
      <c r="AN94" s="29">
        <f t="shared" si="33"/>
        <v>0</v>
      </c>
      <c r="AO94" s="29">
        <f t="shared" si="34"/>
        <v>0</v>
      </c>
      <c r="AP94" s="8">
        <f t="shared" si="35"/>
        <v>0</v>
      </c>
      <c r="AQ94" s="29">
        <f t="shared" si="36"/>
        <v>0</v>
      </c>
      <c r="AR94" s="34">
        <f t="shared" si="37"/>
        <v>0</v>
      </c>
      <c r="AS94" t="str">
        <f t="shared" si="38"/>
        <v/>
      </c>
      <c r="AT94" s="29">
        <v>0</v>
      </c>
      <c r="AU94" s="8">
        <f t="shared" si="43"/>
        <v>0</v>
      </c>
    </row>
    <row r="95" spans="1:47" x14ac:dyDescent="0.2">
      <c r="A95">
        <v>94</v>
      </c>
      <c r="B95" s="7" t="s">
        <v>279</v>
      </c>
      <c r="C95" s="7" t="s">
        <v>10</v>
      </c>
      <c r="D95" s="3" t="s">
        <v>280</v>
      </c>
      <c r="E95">
        <v>2006</v>
      </c>
      <c r="F95" s="4">
        <v>353801</v>
      </c>
      <c r="G95" s="4">
        <v>1547</v>
      </c>
      <c r="H95" s="4">
        <v>1499</v>
      </c>
      <c r="I95" s="4">
        <v>0</v>
      </c>
      <c r="J95" s="4">
        <f t="shared" si="22"/>
        <v>350755</v>
      </c>
      <c r="K95" s="5">
        <f t="shared" si="23"/>
        <v>350755</v>
      </c>
      <c r="L95" s="6">
        <v>0.02</v>
      </c>
      <c r="M95" s="8">
        <v>0</v>
      </c>
      <c r="N95" s="8">
        <v>0</v>
      </c>
      <c r="O95" s="8">
        <v>247177</v>
      </c>
      <c r="P95" s="8">
        <v>264438</v>
      </c>
      <c r="Q95" s="8">
        <v>192487</v>
      </c>
      <c r="R95" s="8">
        <v>101819</v>
      </c>
      <c r="S95" s="8">
        <v>81846</v>
      </c>
      <c r="T95" s="8">
        <v>80753</v>
      </c>
      <c r="U95" s="8">
        <v>82285</v>
      </c>
      <c r="V95" s="8">
        <v>165567</v>
      </c>
      <c r="W95" s="8">
        <v>100852</v>
      </c>
      <c r="X95" s="8">
        <v>100518</v>
      </c>
      <c r="Y95" s="8">
        <f t="shared" si="39"/>
        <v>72174</v>
      </c>
      <c r="Z95" s="34">
        <f t="shared" si="24"/>
        <v>20.58</v>
      </c>
      <c r="AA95" s="34">
        <f t="shared" si="25"/>
        <v>20.58</v>
      </c>
      <c r="AB95" s="12">
        <f t="shared" si="40"/>
        <v>72174.297659999997</v>
      </c>
      <c r="AC95" s="12">
        <f t="shared" si="41"/>
        <v>72174.297659999997</v>
      </c>
      <c r="AD95" s="12">
        <f t="shared" si="42"/>
        <v>0.29765999999654014</v>
      </c>
      <c r="AE95" s="8">
        <f t="shared" si="26"/>
        <v>72174</v>
      </c>
      <c r="AF95" s="12">
        <f t="shared" si="27"/>
        <v>-0.29765999999654014</v>
      </c>
      <c r="AG95">
        <f t="shared" si="28"/>
        <v>20.58</v>
      </c>
      <c r="AH95" s="8">
        <f>ROUND(IF(L95=3%,$K$358*Ranking!K99,0),0)</f>
        <v>0</v>
      </c>
      <c r="AI95" s="8">
        <f t="shared" si="29"/>
        <v>72174</v>
      </c>
      <c r="AJ95" s="8">
        <f t="shared" si="30"/>
        <v>0</v>
      </c>
      <c r="AK95" s="8">
        <f t="shared" si="31"/>
        <v>72174</v>
      </c>
      <c r="AL95" s="34">
        <f t="shared" si="32"/>
        <v>20.58</v>
      </c>
      <c r="AM95" s="8">
        <f>IF(L95=3%,ROUND($K$360*Ranking!K99,0),0)</f>
        <v>0</v>
      </c>
      <c r="AN95" s="29">
        <f t="shared" si="33"/>
        <v>72174</v>
      </c>
      <c r="AO95" s="29">
        <f t="shared" si="34"/>
        <v>0</v>
      </c>
      <c r="AP95" s="8">
        <f t="shared" si="35"/>
        <v>72174</v>
      </c>
      <c r="AQ95" s="29">
        <f t="shared" si="36"/>
        <v>0</v>
      </c>
      <c r="AR95" s="34">
        <f t="shared" si="37"/>
        <v>20.58</v>
      </c>
      <c r="AS95" t="str">
        <f t="shared" si="38"/>
        <v/>
      </c>
      <c r="AT95" s="29">
        <v>0</v>
      </c>
      <c r="AU95" s="8">
        <f t="shared" si="43"/>
        <v>72174</v>
      </c>
    </row>
    <row r="96" spans="1:47" x14ac:dyDescent="0.2">
      <c r="A96">
        <v>95</v>
      </c>
      <c r="B96" s="7" t="s">
        <v>281</v>
      </c>
      <c r="C96" s="7" t="s">
        <v>10</v>
      </c>
      <c r="D96" s="3" t="s">
        <v>282</v>
      </c>
      <c r="E96">
        <v>2013</v>
      </c>
      <c r="F96" s="4">
        <v>880530</v>
      </c>
      <c r="G96" s="4">
        <v>9164</v>
      </c>
      <c r="H96" s="4">
        <v>585</v>
      </c>
      <c r="I96" s="4">
        <v>0</v>
      </c>
      <c r="J96" s="4">
        <f t="shared" si="22"/>
        <v>870781</v>
      </c>
      <c r="K96" s="5">
        <f t="shared" si="23"/>
        <v>870781</v>
      </c>
      <c r="L96" s="6">
        <v>1.4999999999999999E-2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248248</v>
      </c>
      <c r="X96" s="8">
        <v>247426</v>
      </c>
      <c r="Y96" s="8">
        <f t="shared" si="39"/>
        <v>179179</v>
      </c>
      <c r="Z96" s="34">
        <f t="shared" si="24"/>
        <v>20.58</v>
      </c>
      <c r="AA96" s="34">
        <f t="shared" si="25"/>
        <v>20.58</v>
      </c>
      <c r="AB96" s="12">
        <f t="shared" si="40"/>
        <v>179179.21937999999</v>
      </c>
      <c r="AC96" s="12">
        <f t="shared" si="41"/>
        <v>179179.21937999999</v>
      </c>
      <c r="AD96" s="12">
        <f t="shared" si="42"/>
        <v>0.2193799999949988</v>
      </c>
      <c r="AE96" s="8">
        <f t="shared" si="26"/>
        <v>179179</v>
      </c>
      <c r="AF96" s="12">
        <f t="shared" si="27"/>
        <v>-0.2193799999949988</v>
      </c>
      <c r="AG96">
        <f t="shared" si="28"/>
        <v>20.58</v>
      </c>
      <c r="AH96" s="8">
        <f>ROUND(IF(L96=3%,$K$358*Ranking!K100,0),0)</f>
        <v>0</v>
      </c>
      <c r="AI96" s="8">
        <f t="shared" si="29"/>
        <v>179179</v>
      </c>
      <c r="AJ96" s="8">
        <f t="shared" si="30"/>
        <v>0</v>
      </c>
      <c r="AK96" s="8">
        <f t="shared" si="31"/>
        <v>179179</v>
      </c>
      <c r="AL96" s="34">
        <f t="shared" si="32"/>
        <v>20.58</v>
      </c>
      <c r="AM96" s="8">
        <f>IF(L96=3%,ROUND($K$360*Ranking!K100,0),0)</f>
        <v>0</v>
      </c>
      <c r="AN96" s="29">
        <f t="shared" si="33"/>
        <v>179179</v>
      </c>
      <c r="AO96" s="29">
        <f t="shared" si="34"/>
        <v>0</v>
      </c>
      <c r="AP96" s="8">
        <f t="shared" si="35"/>
        <v>179179</v>
      </c>
      <c r="AQ96" s="29">
        <f t="shared" si="36"/>
        <v>0</v>
      </c>
      <c r="AR96" s="34">
        <f t="shared" si="37"/>
        <v>20.58</v>
      </c>
      <c r="AS96" t="str">
        <f t="shared" si="38"/>
        <v/>
      </c>
      <c r="AT96" s="29">
        <v>0</v>
      </c>
      <c r="AU96" s="8">
        <f t="shared" si="43"/>
        <v>179179</v>
      </c>
    </row>
    <row r="97" spans="1:47" x14ac:dyDescent="0.2">
      <c r="A97">
        <v>96</v>
      </c>
      <c r="B97" s="7" t="s">
        <v>283</v>
      </c>
      <c r="C97" s="7" t="s">
        <v>10</v>
      </c>
      <c r="D97" s="3" t="s">
        <v>284</v>
      </c>
      <c r="E97">
        <v>2006</v>
      </c>
      <c r="F97" s="4">
        <v>2744132</v>
      </c>
      <c r="G97" s="4">
        <v>9301</v>
      </c>
      <c r="H97" s="4">
        <v>9277</v>
      </c>
      <c r="I97" s="4">
        <v>0</v>
      </c>
      <c r="J97" s="4">
        <f t="shared" si="22"/>
        <v>2725554</v>
      </c>
      <c r="K97" s="5">
        <f t="shared" si="23"/>
        <v>2725554</v>
      </c>
      <c r="L97" s="6">
        <v>0.03</v>
      </c>
      <c r="M97" s="8">
        <v>0</v>
      </c>
      <c r="N97" s="8">
        <v>1767448</v>
      </c>
      <c r="O97" s="8">
        <v>1815584</v>
      </c>
      <c r="P97" s="8">
        <v>1900140</v>
      </c>
      <c r="Q97" s="8">
        <v>1425172</v>
      </c>
      <c r="R97" s="8">
        <v>776354</v>
      </c>
      <c r="S97" s="8">
        <v>632354</v>
      </c>
      <c r="T97" s="8">
        <v>654185</v>
      </c>
      <c r="U97" s="8">
        <v>681047</v>
      </c>
      <c r="V97" s="8">
        <v>1376543</v>
      </c>
      <c r="W97" s="8">
        <v>829772</v>
      </c>
      <c r="X97" s="8">
        <v>826659</v>
      </c>
      <c r="Y97" s="8">
        <f t="shared" si="39"/>
        <v>590288</v>
      </c>
      <c r="Z97" s="34">
        <f t="shared" si="24"/>
        <v>20.58</v>
      </c>
      <c r="AA97" s="34">
        <f t="shared" si="25"/>
        <v>21.66</v>
      </c>
      <c r="AB97" s="12">
        <f t="shared" si="40"/>
        <v>560832.90527999995</v>
      </c>
      <c r="AC97" s="12">
        <f t="shared" si="41"/>
        <v>560832.90527999995</v>
      </c>
      <c r="AD97" s="12">
        <f t="shared" si="42"/>
        <v>-9.4720000051893294E-2</v>
      </c>
      <c r="AE97" s="8">
        <f t="shared" si="26"/>
        <v>560833</v>
      </c>
      <c r="AF97" s="12">
        <f t="shared" si="27"/>
        <v>9.4720000051893294E-2</v>
      </c>
      <c r="AG97">
        <f t="shared" si="28"/>
        <v>20.58</v>
      </c>
      <c r="AH97" s="8">
        <f>ROUND(IF(L97=3%,$K$358*Ranking!K101,0),0)</f>
        <v>18412</v>
      </c>
      <c r="AI97" s="8">
        <f t="shared" si="29"/>
        <v>579245</v>
      </c>
      <c r="AJ97" s="8">
        <f t="shared" si="30"/>
        <v>18412</v>
      </c>
      <c r="AK97" s="8">
        <f t="shared" si="31"/>
        <v>579245</v>
      </c>
      <c r="AL97" s="34">
        <f t="shared" si="32"/>
        <v>21.25</v>
      </c>
      <c r="AM97" s="8">
        <f>IF(L97=3%,ROUND($K$360*Ranking!K101,0),0)</f>
        <v>11043</v>
      </c>
      <c r="AN97" s="29">
        <f t="shared" si="33"/>
        <v>590288</v>
      </c>
      <c r="AO97" s="29">
        <f t="shared" si="34"/>
        <v>11043</v>
      </c>
      <c r="AP97" s="8">
        <f t="shared" si="35"/>
        <v>590288</v>
      </c>
      <c r="AQ97" s="29">
        <f t="shared" si="36"/>
        <v>0</v>
      </c>
      <c r="AR97" s="34">
        <f t="shared" si="37"/>
        <v>21.66</v>
      </c>
      <c r="AS97" t="str">
        <f t="shared" si="38"/>
        <v/>
      </c>
      <c r="AT97" s="29">
        <v>0</v>
      </c>
      <c r="AU97" s="8">
        <f t="shared" si="43"/>
        <v>590288</v>
      </c>
    </row>
    <row r="98" spans="1:47" x14ac:dyDescent="0.2">
      <c r="A98">
        <v>97</v>
      </c>
      <c r="B98" s="7" t="s">
        <v>285</v>
      </c>
      <c r="C98" s="7" t="s">
        <v>10</v>
      </c>
      <c r="D98" s="3" t="s">
        <v>286</v>
      </c>
      <c r="E98">
        <v>0</v>
      </c>
      <c r="F98" s="4"/>
      <c r="G98" s="4"/>
      <c r="H98" s="4"/>
      <c r="I98" s="4"/>
      <c r="J98" s="4">
        <f t="shared" si="22"/>
        <v>0</v>
      </c>
      <c r="K98" s="5">
        <f t="shared" si="23"/>
        <v>0</v>
      </c>
      <c r="L98" s="6"/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f t="shared" si="39"/>
        <v>0</v>
      </c>
      <c r="Z98" s="34">
        <f t="shared" si="24"/>
        <v>0</v>
      </c>
      <c r="AA98" s="34">
        <f t="shared" si="25"/>
        <v>0</v>
      </c>
      <c r="AB98" s="12">
        <f t="shared" si="40"/>
        <v>0</v>
      </c>
      <c r="AC98" s="12">
        <f t="shared" si="41"/>
        <v>0</v>
      </c>
      <c r="AD98" s="12">
        <f t="shared" si="42"/>
        <v>0</v>
      </c>
      <c r="AE98" s="8">
        <f t="shared" si="26"/>
        <v>0</v>
      </c>
      <c r="AF98" s="12">
        <f t="shared" si="27"/>
        <v>0</v>
      </c>
      <c r="AG98">
        <f t="shared" si="28"/>
        <v>0</v>
      </c>
      <c r="AH98" s="8">
        <f>ROUND(IF(L98=3%,$K$358*Ranking!K102,0),0)</f>
        <v>0</v>
      </c>
      <c r="AI98" s="8">
        <f t="shared" si="29"/>
        <v>0</v>
      </c>
      <c r="AJ98" s="8">
        <f t="shared" si="30"/>
        <v>0</v>
      </c>
      <c r="AK98" s="8">
        <f t="shared" si="31"/>
        <v>0</v>
      </c>
      <c r="AL98" s="34">
        <f t="shared" si="32"/>
        <v>0</v>
      </c>
      <c r="AM98" s="8">
        <f>IF(L98=3%,ROUND($K$360*Ranking!K102,0),0)</f>
        <v>0</v>
      </c>
      <c r="AN98" s="29">
        <f t="shared" si="33"/>
        <v>0</v>
      </c>
      <c r="AO98" s="29">
        <f t="shared" si="34"/>
        <v>0</v>
      </c>
      <c r="AP98" s="8">
        <f t="shared" si="35"/>
        <v>0</v>
      </c>
      <c r="AQ98" s="29">
        <f t="shared" si="36"/>
        <v>0</v>
      </c>
      <c r="AR98" s="34">
        <f t="shared" si="37"/>
        <v>0</v>
      </c>
      <c r="AS98" t="str">
        <f t="shared" si="38"/>
        <v/>
      </c>
      <c r="AT98" s="29">
        <v>0</v>
      </c>
      <c r="AU98" s="8">
        <f t="shared" si="43"/>
        <v>0</v>
      </c>
    </row>
    <row r="99" spans="1:47" x14ac:dyDescent="0.2">
      <c r="A99">
        <v>98</v>
      </c>
      <c r="B99" s="7" t="s">
        <v>287</v>
      </c>
      <c r="C99" s="7" t="s">
        <v>10</v>
      </c>
      <c r="D99" s="3" t="s">
        <v>288</v>
      </c>
      <c r="E99">
        <v>0</v>
      </c>
      <c r="F99" s="4"/>
      <c r="G99" s="4"/>
      <c r="H99" s="4"/>
      <c r="I99" s="4"/>
      <c r="J99" s="4">
        <f t="shared" si="22"/>
        <v>0</v>
      </c>
      <c r="K99" s="5">
        <f t="shared" si="23"/>
        <v>0</v>
      </c>
      <c r="L99" s="6"/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f t="shared" si="39"/>
        <v>0</v>
      </c>
      <c r="Z99" s="34">
        <f t="shared" si="24"/>
        <v>0</v>
      </c>
      <c r="AA99" s="34">
        <f t="shared" si="25"/>
        <v>0</v>
      </c>
      <c r="AB99" s="12">
        <f t="shared" si="40"/>
        <v>0</v>
      </c>
      <c r="AC99" s="12">
        <f t="shared" si="41"/>
        <v>0</v>
      </c>
      <c r="AD99" s="12">
        <f t="shared" si="42"/>
        <v>0</v>
      </c>
      <c r="AE99" s="8">
        <f t="shared" si="26"/>
        <v>0</v>
      </c>
      <c r="AF99" s="12">
        <f t="shared" si="27"/>
        <v>0</v>
      </c>
      <c r="AG99">
        <f t="shared" si="28"/>
        <v>0</v>
      </c>
      <c r="AH99" s="8">
        <f>ROUND(IF(L99=3%,$K$358*Ranking!K103,0),0)</f>
        <v>0</v>
      </c>
      <c r="AI99" s="8">
        <f t="shared" si="29"/>
        <v>0</v>
      </c>
      <c r="AJ99" s="8">
        <f t="shared" si="30"/>
        <v>0</v>
      </c>
      <c r="AK99" s="8">
        <f t="shared" si="31"/>
        <v>0</v>
      </c>
      <c r="AL99" s="34">
        <f t="shared" si="32"/>
        <v>0</v>
      </c>
      <c r="AM99" s="8">
        <f>IF(L99=3%,ROUND($K$360*Ranking!K103,0),0)</f>
        <v>0</v>
      </c>
      <c r="AN99" s="29">
        <f t="shared" si="33"/>
        <v>0</v>
      </c>
      <c r="AO99" s="29">
        <f t="shared" si="34"/>
        <v>0</v>
      </c>
      <c r="AP99" s="8">
        <f t="shared" si="35"/>
        <v>0</v>
      </c>
      <c r="AQ99" s="29">
        <f t="shared" si="36"/>
        <v>0</v>
      </c>
      <c r="AR99" s="34">
        <f t="shared" si="37"/>
        <v>0</v>
      </c>
      <c r="AS99" t="str">
        <f t="shared" si="38"/>
        <v/>
      </c>
      <c r="AT99" s="29">
        <v>0</v>
      </c>
      <c r="AU99" s="8">
        <f t="shared" si="43"/>
        <v>0</v>
      </c>
    </row>
    <row r="100" spans="1:47" x14ac:dyDescent="0.2">
      <c r="A100">
        <v>99</v>
      </c>
      <c r="B100" s="7" t="s">
        <v>289</v>
      </c>
      <c r="C100" s="7" t="s">
        <v>10</v>
      </c>
      <c r="D100" s="3" t="s">
        <v>290</v>
      </c>
      <c r="E100">
        <v>0</v>
      </c>
      <c r="F100" s="4"/>
      <c r="G100" s="4"/>
      <c r="H100" s="4"/>
      <c r="I100" s="4"/>
      <c r="J100" s="4">
        <f t="shared" si="22"/>
        <v>0</v>
      </c>
      <c r="K100" s="5">
        <f t="shared" si="23"/>
        <v>0</v>
      </c>
      <c r="L100" s="6"/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f t="shared" si="39"/>
        <v>0</v>
      </c>
      <c r="Z100" s="34">
        <f t="shared" si="24"/>
        <v>0</v>
      </c>
      <c r="AA100" s="34">
        <f t="shared" si="25"/>
        <v>0</v>
      </c>
      <c r="AB100" s="12">
        <f t="shared" si="40"/>
        <v>0</v>
      </c>
      <c r="AC100" s="12">
        <f t="shared" si="41"/>
        <v>0</v>
      </c>
      <c r="AD100" s="12">
        <f t="shared" si="42"/>
        <v>0</v>
      </c>
      <c r="AE100" s="8">
        <f t="shared" si="26"/>
        <v>0</v>
      </c>
      <c r="AF100" s="12">
        <f t="shared" si="27"/>
        <v>0</v>
      </c>
      <c r="AG100">
        <f t="shared" si="28"/>
        <v>0</v>
      </c>
      <c r="AH100" s="8">
        <f>ROUND(IF(L100=3%,$K$358*Ranking!K104,0),0)</f>
        <v>0</v>
      </c>
      <c r="AI100" s="8">
        <f t="shared" si="29"/>
        <v>0</v>
      </c>
      <c r="AJ100" s="8">
        <f t="shared" si="30"/>
        <v>0</v>
      </c>
      <c r="AK100" s="8">
        <f t="shared" si="31"/>
        <v>0</v>
      </c>
      <c r="AL100" s="34">
        <f t="shared" si="32"/>
        <v>0</v>
      </c>
      <c r="AM100" s="8">
        <f>IF(L100=3%,ROUND($K$360*Ranking!K104,0),0)</f>
        <v>0</v>
      </c>
      <c r="AN100" s="29">
        <f t="shared" si="33"/>
        <v>0</v>
      </c>
      <c r="AO100" s="29">
        <f t="shared" si="34"/>
        <v>0</v>
      </c>
      <c r="AP100" s="8">
        <f t="shared" si="35"/>
        <v>0</v>
      </c>
      <c r="AQ100" s="29">
        <f t="shared" si="36"/>
        <v>0</v>
      </c>
      <c r="AR100" s="34">
        <f t="shared" si="37"/>
        <v>0</v>
      </c>
      <c r="AS100" t="str">
        <f t="shared" si="38"/>
        <v/>
      </c>
      <c r="AT100" s="29">
        <v>0</v>
      </c>
      <c r="AU100" s="8">
        <f t="shared" si="43"/>
        <v>0</v>
      </c>
    </row>
    <row r="101" spans="1:47" x14ac:dyDescent="0.2">
      <c r="A101">
        <v>100</v>
      </c>
      <c r="B101" s="7" t="s">
        <v>291</v>
      </c>
      <c r="C101" s="7" t="s">
        <v>10</v>
      </c>
      <c r="D101" s="3" t="s">
        <v>292</v>
      </c>
      <c r="E101">
        <v>0</v>
      </c>
      <c r="F101" s="4"/>
      <c r="G101" s="4"/>
      <c r="H101" s="4"/>
      <c r="I101" s="4"/>
      <c r="J101" s="4">
        <f t="shared" si="22"/>
        <v>0</v>
      </c>
      <c r="K101" s="5">
        <f t="shared" si="23"/>
        <v>0</v>
      </c>
      <c r="L101" s="6"/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f t="shared" si="39"/>
        <v>0</v>
      </c>
      <c r="Z101" s="34">
        <f t="shared" si="24"/>
        <v>0</v>
      </c>
      <c r="AA101" s="34">
        <f t="shared" si="25"/>
        <v>0</v>
      </c>
      <c r="AB101" s="12">
        <f t="shared" si="40"/>
        <v>0</v>
      </c>
      <c r="AC101" s="12">
        <f t="shared" si="41"/>
        <v>0</v>
      </c>
      <c r="AD101" s="12">
        <f t="shared" si="42"/>
        <v>0</v>
      </c>
      <c r="AE101" s="8">
        <f t="shared" si="26"/>
        <v>0</v>
      </c>
      <c r="AF101" s="12">
        <f t="shared" si="27"/>
        <v>0</v>
      </c>
      <c r="AG101">
        <f t="shared" si="28"/>
        <v>0</v>
      </c>
      <c r="AH101" s="8">
        <f>ROUND(IF(L101=3%,$K$358*Ranking!K105,0),0)</f>
        <v>0</v>
      </c>
      <c r="AI101" s="8">
        <f t="shared" si="29"/>
        <v>0</v>
      </c>
      <c r="AJ101" s="8">
        <f t="shared" si="30"/>
        <v>0</v>
      </c>
      <c r="AK101" s="8">
        <f t="shared" si="31"/>
        <v>0</v>
      </c>
      <c r="AL101" s="34">
        <f t="shared" si="32"/>
        <v>0</v>
      </c>
      <c r="AM101" s="8">
        <f>IF(L101=3%,ROUND($K$360*Ranking!K105,0),0)</f>
        <v>0</v>
      </c>
      <c r="AN101" s="29">
        <f t="shared" si="33"/>
        <v>0</v>
      </c>
      <c r="AO101" s="29">
        <f t="shared" si="34"/>
        <v>0</v>
      </c>
      <c r="AP101" s="8">
        <f t="shared" si="35"/>
        <v>0</v>
      </c>
      <c r="AQ101" s="29">
        <f t="shared" si="36"/>
        <v>0</v>
      </c>
      <c r="AR101" s="34">
        <f t="shared" si="37"/>
        <v>0</v>
      </c>
      <c r="AS101" t="str">
        <f t="shared" si="38"/>
        <v/>
      </c>
      <c r="AT101" s="29">
        <v>0</v>
      </c>
      <c r="AU101" s="8">
        <f t="shared" si="43"/>
        <v>0</v>
      </c>
    </row>
    <row r="102" spans="1:47" x14ac:dyDescent="0.2">
      <c r="A102">
        <v>101</v>
      </c>
      <c r="B102" s="7" t="s">
        <v>293</v>
      </c>
      <c r="C102" s="7" t="s">
        <v>10</v>
      </c>
      <c r="D102" s="3" t="s">
        <v>294</v>
      </c>
      <c r="E102">
        <v>0</v>
      </c>
      <c r="F102" s="4"/>
      <c r="G102" s="4"/>
      <c r="H102" s="4"/>
      <c r="I102" s="4"/>
      <c r="J102" s="4">
        <f t="shared" si="22"/>
        <v>0</v>
      </c>
      <c r="K102" s="5">
        <f t="shared" si="23"/>
        <v>0</v>
      </c>
      <c r="L102" s="6"/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f t="shared" si="39"/>
        <v>0</v>
      </c>
      <c r="Z102" s="34">
        <f t="shared" si="24"/>
        <v>0</v>
      </c>
      <c r="AA102" s="34">
        <f t="shared" si="25"/>
        <v>0</v>
      </c>
      <c r="AB102" s="12">
        <f t="shared" si="40"/>
        <v>0</v>
      </c>
      <c r="AC102" s="12">
        <f t="shared" si="41"/>
        <v>0</v>
      </c>
      <c r="AD102" s="12">
        <f t="shared" si="42"/>
        <v>0</v>
      </c>
      <c r="AE102" s="8">
        <f t="shared" si="26"/>
        <v>0</v>
      </c>
      <c r="AF102" s="12">
        <f t="shared" si="27"/>
        <v>0</v>
      </c>
      <c r="AG102">
        <f t="shared" si="28"/>
        <v>0</v>
      </c>
      <c r="AH102" s="8">
        <f>ROUND(IF(L102=3%,$K$358*Ranking!K106,0),0)</f>
        <v>0</v>
      </c>
      <c r="AI102" s="8">
        <f t="shared" si="29"/>
        <v>0</v>
      </c>
      <c r="AJ102" s="8">
        <f t="shared" si="30"/>
        <v>0</v>
      </c>
      <c r="AK102" s="8">
        <f t="shared" si="31"/>
        <v>0</v>
      </c>
      <c r="AL102" s="34">
        <f t="shared" si="32"/>
        <v>0</v>
      </c>
      <c r="AM102" s="8">
        <f>IF(L102=3%,ROUND($K$360*Ranking!K106,0),0)</f>
        <v>0</v>
      </c>
      <c r="AN102" s="29">
        <f t="shared" si="33"/>
        <v>0</v>
      </c>
      <c r="AO102" s="29">
        <f t="shared" si="34"/>
        <v>0</v>
      </c>
      <c r="AP102" s="8">
        <f t="shared" si="35"/>
        <v>0</v>
      </c>
      <c r="AQ102" s="29">
        <f t="shared" si="36"/>
        <v>0</v>
      </c>
      <c r="AR102" s="34">
        <f t="shared" si="37"/>
        <v>0</v>
      </c>
      <c r="AS102" t="str">
        <f t="shared" si="38"/>
        <v/>
      </c>
      <c r="AT102" s="29">
        <v>0</v>
      </c>
      <c r="AU102" s="8">
        <f t="shared" si="43"/>
        <v>0</v>
      </c>
    </row>
    <row r="103" spans="1:47" x14ac:dyDescent="0.2">
      <c r="A103">
        <v>102</v>
      </c>
      <c r="B103" s="7" t="s">
        <v>295</v>
      </c>
      <c r="C103" s="7" t="s">
        <v>10</v>
      </c>
      <c r="D103" s="3" t="s">
        <v>296</v>
      </c>
      <c r="E103">
        <v>0</v>
      </c>
      <c r="F103" s="4"/>
      <c r="G103" s="4"/>
      <c r="H103" s="4"/>
      <c r="I103" s="4"/>
      <c r="J103" s="4">
        <f t="shared" si="22"/>
        <v>0</v>
      </c>
      <c r="K103" s="5">
        <f t="shared" si="23"/>
        <v>0</v>
      </c>
      <c r="L103" s="6"/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f t="shared" si="39"/>
        <v>0</v>
      </c>
      <c r="Z103" s="34">
        <f t="shared" si="24"/>
        <v>0</v>
      </c>
      <c r="AA103" s="34">
        <f t="shared" si="25"/>
        <v>0</v>
      </c>
      <c r="AB103" s="12">
        <f t="shared" si="40"/>
        <v>0</v>
      </c>
      <c r="AC103" s="12">
        <f t="shared" si="41"/>
        <v>0</v>
      </c>
      <c r="AD103" s="12">
        <f t="shared" si="42"/>
        <v>0</v>
      </c>
      <c r="AE103" s="8">
        <f t="shared" si="26"/>
        <v>0</v>
      </c>
      <c r="AF103" s="12">
        <f t="shared" si="27"/>
        <v>0</v>
      </c>
      <c r="AG103">
        <f t="shared" si="28"/>
        <v>0</v>
      </c>
      <c r="AH103" s="8">
        <f>ROUND(IF(L103=3%,$K$358*Ranking!K107,0),0)</f>
        <v>0</v>
      </c>
      <c r="AI103" s="8">
        <f t="shared" si="29"/>
        <v>0</v>
      </c>
      <c r="AJ103" s="8">
        <f t="shared" si="30"/>
        <v>0</v>
      </c>
      <c r="AK103" s="8">
        <f t="shared" si="31"/>
        <v>0</v>
      </c>
      <c r="AL103" s="34">
        <f t="shared" si="32"/>
        <v>0</v>
      </c>
      <c r="AM103" s="8">
        <f>IF(L103=3%,ROUND($K$360*Ranking!K107,0),0)</f>
        <v>0</v>
      </c>
      <c r="AN103" s="29">
        <f t="shared" si="33"/>
        <v>0</v>
      </c>
      <c r="AO103" s="29">
        <f t="shared" si="34"/>
        <v>0</v>
      </c>
      <c r="AP103" s="8">
        <f t="shared" si="35"/>
        <v>0</v>
      </c>
      <c r="AQ103" s="29">
        <f t="shared" si="36"/>
        <v>0</v>
      </c>
      <c r="AR103" s="34">
        <f t="shared" si="37"/>
        <v>0</v>
      </c>
      <c r="AS103" t="str">
        <f t="shared" si="38"/>
        <v/>
      </c>
      <c r="AT103" s="29">
        <v>0</v>
      </c>
      <c r="AU103" s="8">
        <f t="shared" si="43"/>
        <v>0</v>
      </c>
    </row>
    <row r="104" spans="1:47" x14ac:dyDescent="0.2">
      <c r="A104">
        <v>103</v>
      </c>
      <c r="B104" s="7" t="s">
        <v>297</v>
      </c>
      <c r="C104" s="7" t="s">
        <v>10</v>
      </c>
      <c r="D104" s="3" t="s">
        <v>298</v>
      </c>
      <c r="E104">
        <v>0</v>
      </c>
      <c r="F104" s="4"/>
      <c r="G104" s="4"/>
      <c r="H104" s="4"/>
      <c r="I104" s="4"/>
      <c r="J104" s="4">
        <f t="shared" si="22"/>
        <v>0</v>
      </c>
      <c r="K104" s="5">
        <f t="shared" si="23"/>
        <v>0</v>
      </c>
      <c r="L104" s="6"/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f t="shared" si="39"/>
        <v>0</v>
      </c>
      <c r="Z104" s="34">
        <f t="shared" si="24"/>
        <v>0</v>
      </c>
      <c r="AA104" s="34">
        <f t="shared" si="25"/>
        <v>0</v>
      </c>
      <c r="AB104" s="12">
        <f t="shared" si="40"/>
        <v>0</v>
      </c>
      <c r="AC104" s="12">
        <f t="shared" si="41"/>
        <v>0</v>
      </c>
      <c r="AD104" s="12">
        <f t="shared" si="42"/>
        <v>0</v>
      </c>
      <c r="AE104" s="8">
        <f t="shared" si="26"/>
        <v>0</v>
      </c>
      <c r="AF104" s="12">
        <f t="shared" si="27"/>
        <v>0</v>
      </c>
      <c r="AG104">
        <f t="shared" si="28"/>
        <v>0</v>
      </c>
      <c r="AH104" s="8">
        <f>ROUND(IF(L104=3%,$K$358*Ranking!K108,0),0)</f>
        <v>0</v>
      </c>
      <c r="AI104" s="8">
        <f t="shared" si="29"/>
        <v>0</v>
      </c>
      <c r="AJ104" s="8">
        <f t="shared" si="30"/>
        <v>0</v>
      </c>
      <c r="AK104" s="8">
        <f t="shared" si="31"/>
        <v>0</v>
      </c>
      <c r="AL104" s="34">
        <f t="shared" si="32"/>
        <v>0</v>
      </c>
      <c r="AM104" s="8">
        <f>IF(L104=3%,ROUND($K$360*Ranking!K108,0),0)</f>
        <v>0</v>
      </c>
      <c r="AN104" s="29">
        <f t="shared" si="33"/>
        <v>0</v>
      </c>
      <c r="AO104" s="29">
        <f t="shared" si="34"/>
        <v>0</v>
      </c>
      <c r="AP104" s="8">
        <f t="shared" si="35"/>
        <v>0</v>
      </c>
      <c r="AQ104" s="29">
        <f t="shared" si="36"/>
        <v>0</v>
      </c>
      <c r="AR104" s="34">
        <f t="shared" si="37"/>
        <v>0</v>
      </c>
      <c r="AS104" t="str">
        <f t="shared" si="38"/>
        <v/>
      </c>
      <c r="AT104" s="29">
        <v>0</v>
      </c>
      <c r="AU104" s="8">
        <f t="shared" si="43"/>
        <v>0</v>
      </c>
    </row>
    <row r="105" spans="1:47" x14ac:dyDescent="0.2">
      <c r="A105">
        <v>104</v>
      </c>
      <c r="B105" s="7" t="s">
        <v>50</v>
      </c>
      <c r="C105" s="7" t="s">
        <v>10</v>
      </c>
      <c r="D105" s="3" t="s">
        <v>51</v>
      </c>
      <c r="E105">
        <v>2002</v>
      </c>
      <c r="F105" s="4">
        <v>98620.98</v>
      </c>
      <c r="G105" s="4">
        <v>299.68</v>
      </c>
      <c r="H105" s="4">
        <v>0</v>
      </c>
      <c r="I105" s="4">
        <v>0</v>
      </c>
      <c r="J105" s="4">
        <f t="shared" si="22"/>
        <v>98321.3</v>
      </c>
      <c r="K105" s="5">
        <f t="shared" si="23"/>
        <v>98321</v>
      </c>
      <c r="L105" s="6">
        <v>0.03</v>
      </c>
      <c r="M105" s="8">
        <v>46034</v>
      </c>
      <c r="N105" s="8">
        <v>51867</v>
      </c>
      <c r="O105" s="8">
        <v>53296</v>
      </c>
      <c r="P105" s="8">
        <v>58703</v>
      </c>
      <c r="Q105" s="8">
        <v>63292.53</v>
      </c>
      <c r="R105" s="8">
        <v>65798</v>
      </c>
      <c r="S105" s="8">
        <v>70813</v>
      </c>
      <c r="T105" s="8">
        <v>72577</v>
      </c>
      <c r="U105" s="8">
        <v>74148</v>
      </c>
      <c r="V105" s="8">
        <v>81590</v>
      </c>
      <c r="W105" s="8">
        <v>90079</v>
      </c>
      <c r="X105" s="8">
        <v>94171</v>
      </c>
      <c r="Y105" s="8">
        <f t="shared" si="39"/>
        <v>73249</v>
      </c>
      <c r="Z105" s="34">
        <f t="shared" si="24"/>
        <v>20.58</v>
      </c>
      <c r="AA105" s="34">
        <f t="shared" si="25"/>
        <v>74.5</v>
      </c>
      <c r="AB105" s="12">
        <f t="shared" si="40"/>
        <v>20231.35556</v>
      </c>
      <c r="AC105" s="12">
        <f t="shared" si="41"/>
        <v>20231.35556</v>
      </c>
      <c r="AD105" s="12">
        <f t="shared" si="42"/>
        <v>0.35555999999996857</v>
      </c>
      <c r="AE105" s="8">
        <f t="shared" si="26"/>
        <v>20231</v>
      </c>
      <c r="AF105" s="12">
        <f t="shared" si="27"/>
        <v>-0.35555999999996857</v>
      </c>
      <c r="AG105">
        <f t="shared" si="28"/>
        <v>20.58</v>
      </c>
      <c r="AH105" s="8">
        <f>ROUND(IF(L105=3%,$K$358*Ranking!K109,0),0)</f>
        <v>33141</v>
      </c>
      <c r="AI105" s="8">
        <f t="shared" si="29"/>
        <v>53372</v>
      </c>
      <c r="AJ105" s="8">
        <f t="shared" si="30"/>
        <v>33141</v>
      </c>
      <c r="AK105" s="8">
        <f t="shared" si="31"/>
        <v>53372</v>
      </c>
      <c r="AL105" s="34">
        <f t="shared" si="32"/>
        <v>54.28</v>
      </c>
      <c r="AM105" s="8">
        <f>IF(L105=3%,ROUND($K$360*Ranking!K109,0),0)</f>
        <v>19877</v>
      </c>
      <c r="AN105" s="29">
        <f t="shared" si="33"/>
        <v>73249</v>
      </c>
      <c r="AO105" s="29">
        <f t="shared" si="34"/>
        <v>19877</v>
      </c>
      <c r="AP105" s="8">
        <f t="shared" si="35"/>
        <v>73249</v>
      </c>
      <c r="AQ105" s="29">
        <f t="shared" si="36"/>
        <v>0</v>
      </c>
      <c r="AR105" s="34">
        <f t="shared" si="37"/>
        <v>74.5</v>
      </c>
      <c r="AS105" t="str">
        <f t="shared" si="38"/>
        <v/>
      </c>
      <c r="AT105" s="29">
        <v>0</v>
      </c>
      <c r="AU105" s="8">
        <f t="shared" si="43"/>
        <v>73249</v>
      </c>
    </row>
    <row r="106" spans="1:47" x14ac:dyDescent="0.2">
      <c r="A106">
        <v>105</v>
      </c>
      <c r="B106" s="7" t="s">
        <v>52</v>
      </c>
      <c r="C106" s="7" t="s">
        <v>10</v>
      </c>
      <c r="D106" s="3" t="s">
        <v>53</v>
      </c>
      <c r="E106">
        <v>2002</v>
      </c>
      <c r="F106" s="4">
        <v>418971.61</v>
      </c>
      <c r="G106" s="4">
        <v>2950.63</v>
      </c>
      <c r="H106" s="4">
        <v>2207.27</v>
      </c>
      <c r="I106" s="4">
        <v>0</v>
      </c>
      <c r="J106" s="4">
        <f t="shared" si="22"/>
        <v>413813.70999999996</v>
      </c>
      <c r="K106" s="5">
        <f t="shared" si="23"/>
        <v>413814</v>
      </c>
      <c r="L106" s="6">
        <v>0.03</v>
      </c>
      <c r="M106" s="8">
        <v>205817</v>
      </c>
      <c r="N106" s="8">
        <v>223686</v>
      </c>
      <c r="O106" s="8">
        <v>253345</v>
      </c>
      <c r="P106" s="8">
        <v>268815</v>
      </c>
      <c r="Q106" s="8">
        <v>279200</v>
      </c>
      <c r="R106" s="8">
        <v>170797</v>
      </c>
      <c r="S106" s="8">
        <v>141768</v>
      </c>
      <c r="T106" s="8">
        <v>141020</v>
      </c>
      <c r="U106" s="8">
        <v>145718</v>
      </c>
      <c r="V106" s="8">
        <v>296435</v>
      </c>
      <c r="W106" s="8">
        <v>192020</v>
      </c>
      <c r="X106" s="8">
        <v>199229</v>
      </c>
      <c r="Y106" s="8">
        <f t="shared" si="39"/>
        <v>144059</v>
      </c>
      <c r="Z106" s="34">
        <f t="shared" si="24"/>
        <v>20.58</v>
      </c>
      <c r="AA106" s="34">
        <f t="shared" si="25"/>
        <v>34.81</v>
      </c>
      <c r="AB106" s="12">
        <f t="shared" si="40"/>
        <v>85149.847649999996</v>
      </c>
      <c r="AC106" s="12">
        <f t="shared" si="41"/>
        <v>85149.847649999996</v>
      </c>
      <c r="AD106" s="12">
        <f t="shared" si="42"/>
        <v>-0.15235000000393484</v>
      </c>
      <c r="AE106" s="8">
        <f t="shared" si="26"/>
        <v>85150</v>
      </c>
      <c r="AF106" s="12">
        <f t="shared" si="27"/>
        <v>0.15235000000393484</v>
      </c>
      <c r="AG106">
        <f t="shared" si="28"/>
        <v>20.58</v>
      </c>
      <c r="AH106" s="8">
        <f>ROUND(IF(L106=3%,$K$358*Ranking!K110,0),0)</f>
        <v>36823</v>
      </c>
      <c r="AI106" s="8">
        <f t="shared" si="29"/>
        <v>121973</v>
      </c>
      <c r="AJ106" s="8">
        <f t="shared" si="30"/>
        <v>36823</v>
      </c>
      <c r="AK106" s="8">
        <f t="shared" si="31"/>
        <v>121973</v>
      </c>
      <c r="AL106" s="34">
        <f t="shared" si="32"/>
        <v>29.48</v>
      </c>
      <c r="AM106" s="8">
        <f>IF(L106=3%,ROUND($K$360*Ranking!K110,0),0)</f>
        <v>22086</v>
      </c>
      <c r="AN106" s="29">
        <f t="shared" si="33"/>
        <v>144059</v>
      </c>
      <c r="AO106" s="29">
        <f t="shared" si="34"/>
        <v>22086</v>
      </c>
      <c r="AP106" s="8">
        <f t="shared" si="35"/>
        <v>144059</v>
      </c>
      <c r="AQ106" s="29">
        <f t="shared" si="36"/>
        <v>0</v>
      </c>
      <c r="AR106" s="34">
        <f t="shared" si="37"/>
        <v>34.81</v>
      </c>
      <c r="AS106" t="str">
        <f t="shared" si="38"/>
        <v/>
      </c>
      <c r="AT106" s="29">
        <v>0</v>
      </c>
      <c r="AU106" s="8">
        <f t="shared" si="43"/>
        <v>144059</v>
      </c>
    </row>
    <row r="107" spans="1:47" x14ac:dyDescent="0.2">
      <c r="A107">
        <v>106</v>
      </c>
      <c r="B107" s="7" t="s">
        <v>299</v>
      </c>
      <c r="C107" s="7" t="s">
        <v>10</v>
      </c>
      <c r="D107" s="3" t="s">
        <v>300</v>
      </c>
      <c r="E107">
        <v>0</v>
      </c>
      <c r="F107" s="4"/>
      <c r="G107" s="4"/>
      <c r="H107" s="4"/>
      <c r="I107" s="4"/>
      <c r="J107" s="4">
        <f t="shared" si="22"/>
        <v>0</v>
      </c>
      <c r="K107" s="5">
        <f t="shared" si="23"/>
        <v>0</v>
      </c>
      <c r="L107" s="6"/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f t="shared" si="39"/>
        <v>0</v>
      </c>
      <c r="Z107" s="34">
        <f t="shared" si="24"/>
        <v>0</v>
      </c>
      <c r="AA107" s="34">
        <f t="shared" si="25"/>
        <v>0</v>
      </c>
      <c r="AB107" s="12">
        <f t="shared" si="40"/>
        <v>0</v>
      </c>
      <c r="AC107" s="12">
        <f t="shared" si="41"/>
        <v>0</v>
      </c>
      <c r="AD107" s="12">
        <f t="shared" si="42"/>
        <v>0</v>
      </c>
      <c r="AE107" s="8">
        <f t="shared" si="26"/>
        <v>0</v>
      </c>
      <c r="AF107" s="12">
        <f t="shared" si="27"/>
        <v>0</v>
      </c>
      <c r="AG107">
        <f t="shared" si="28"/>
        <v>0</v>
      </c>
      <c r="AH107" s="8">
        <f>ROUND(IF(L107=3%,$K$358*Ranking!K111,0),0)</f>
        <v>0</v>
      </c>
      <c r="AI107" s="8">
        <f t="shared" si="29"/>
        <v>0</v>
      </c>
      <c r="AJ107" s="8">
        <f t="shared" si="30"/>
        <v>0</v>
      </c>
      <c r="AK107" s="8">
        <f t="shared" si="31"/>
        <v>0</v>
      </c>
      <c r="AL107" s="34">
        <f t="shared" si="32"/>
        <v>0</v>
      </c>
      <c r="AM107" s="8">
        <f>IF(L107=3%,ROUND($K$360*Ranking!K111,0),0)</f>
        <v>0</v>
      </c>
      <c r="AN107" s="29">
        <f t="shared" si="33"/>
        <v>0</v>
      </c>
      <c r="AO107" s="29">
        <f t="shared" si="34"/>
        <v>0</v>
      </c>
      <c r="AP107" s="8">
        <f t="shared" si="35"/>
        <v>0</v>
      </c>
      <c r="AQ107" s="29">
        <f t="shared" si="36"/>
        <v>0</v>
      </c>
      <c r="AR107" s="34">
        <f t="shared" si="37"/>
        <v>0</v>
      </c>
      <c r="AS107" t="str">
        <f t="shared" si="38"/>
        <v/>
      </c>
      <c r="AT107" s="29">
        <v>0</v>
      </c>
      <c r="AU107" s="8">
        <f t="shared" si="43"/>
        <v>0</v>
      </c>
    </row>
    <row r="108" spans="1:47" x14ac:dyDescent="0.2">
      <c r="A108">
        <v>107</v>
      </c>
      <c r="B108" s="7" t="s">
        <v>301</v>
      </c>
      <c r="C108" s="7" t="s">
        <v>10</v>
      </c>
      <c r="D108" s="3" t="s">
        <v>302</v>
      </c>
      <c r="E108">
        <v>2010</v>
      </c>
      <c r="F108" s="4">
        <v>588685.53</v>
      </c>
      <c r="G108" s="4">
        <v>4073.61</v>
      </c>
      <c r="H108" s="4">
        <v>0</v>
      </c>
      <c r="I108" s="4">
        <v>0</v>
      </c>
      <c r="J108" s="4">
        <f t="shared" si="22"/>
        <v>584611.92000000004</v>
      </c>
      <c r="K108" s="5">
        <f t="shared" si="23"/>
        <v>584612</v>
      </c>
      <c r="L108" s="6">
        <v>0.01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118680</v>
      </c>
      <c r="T108" s="8">
        <v>122041</v>
      </c>
      <c r="U108" s="8">
        <v>127104</v>
      </c>
      <c r="V108" s="8">
        <v>255091</v>
      </c>
      <c r="W108" s="8">
        <v>160203</v>
      </c>
      <c r="X108" s="8">
        <v>165668</v>
      </c>
      <c r="Y108" s="8">
        <f t="shared" si="39"/>
        <v>120295</v>
      </c>
      <c r="Z108" s="34">
        <f t="shared" si="24"/>
        <v>20.58</v>
      </c>
      <c r="AA108" s="34">
        <f t="shared" si="25"/>
        <v>20.58</v>
      </c>
      <c r="AB108" s="12">
        <f t="shared" si="40"/>
        <v>120294.68006</v>
      </c>
      <c r="AC108" s="12">
        <f t="shared" si="41"/>
        <v>120294.68006</v>
      </c>
      <c r="AD108" s="12">
        <f t="shared" si="42"/>
        <v>-0.31994000000122469</v>
      </c>
      <c r="AE108" s="8">
        <f t="shared" si="26"/>
        <v>120295</v>
      </c>
      <c r="AF108" s="12">
        <f t="shared" si="27"/>
        <v>0.31994000000122469</v>
      </c>
      <c r="AG108">
        <f t="shared" si="28"/>
        <v>20.58</v>
      </c>
      <c r="AH108" s="8">
        <f>ROUND(IF(L108=3%,$K$358*Ranking!K112,0),0)</f>
        <v>0</v>
      </c>
      <c r="AI108" s="8">
        <f t="shared" si="29"/>
        <v>120295</v>
      </c>
      <c r="AJ108" s="8">
        <f t="shared" si="30"/>
        <v>0</v>
      </c>
      <c r="AK108" s="8">
        <f t="shared" si="31"/>
        <v>120295</v>
      </c>
      <c r="AL108" s="34">
        <f t="shared" si="32"/>
        <v>20.58</v>
      </c>
      <c r="AM108" s="8">
        <f>IF(L108=3%,ROUND($K$360*Ranking!K112,0),0)</f>
        <v>0</v>
      </c>
      <c r="AN108" s="29">
        <f t="shared" si="33"/>
        <v>120295</v>
      </c>
      <c r="AO108" s="29">
        <f t="shared" si="34"/>
        <v>0</v>
      </c>
      <c r="AP108" s="8">
        <f t="shared" si="35"/>
        <v>120295</v>
      </c>
      <c r="AQ108" s="29">
        <f t="shared" si="36"/>
        <v>0</v>
      </c>
      <c r="AR108" s="34">
        <f t="shared" si="37"/>
        <v>20.58</v>
      </c>
      <c r="AS108" t="str">
        <f t="shared" si="38"/>
        <v/>
      </c>
      <c r="AT108" s="29">
        <v>0</v>
      </c>
      <c r="AU108" s="8">
        <f t="shared" si="43"/>
        <v>120295</v>
      </c>
    </row>
    <row r="109" spans="1:47" x14ac:dyDescent="0.2">
      <c r="A109">
        <v>108</v>
      </c>
      <c r="B109" s="7" t="s">
        <v>303</v>
      </c>
      <c r="C109" s="7" t="s">
        <v>10</v>
      </c>
      <c r="D109" s="3" t="s">
        <v>304</v>
      </c>
      <c r="E109">
        <v>2008</v>
      </c>
      <c r="F109" s="4">
        <v>64291.64</v>
      </c>
      <c r="G109" s="4">
        <v>686.41</v>
      </c>
      <c r="H109" s="4">
        <v>0</v>
      </c>
      <c r="I109" s="4">
        <v>0</v>
      </c>
      <c r="J109" s="4">
        <f t="shared" si="22"/>
        <v>63605.229999999996</v>
      </c>
      <c r="K109" s="5">
        <f t="shared" si="23"/>
        <v>63605</v>
      </c>
      <c r="L109" s="6">
        <v>0.03</v>
      </c>
      <c r="M109" s="8">
        <v>0</v>
      </c>
      <c r="N109" s="8">
        <v>0</v>
      </c>
      <c r="O109" s="8">
        <v>0</v>
      </c>
      <c r="P109" s="8">
        <v>0</v>
      </c>
      <c r="Q109" s="8">
        <v>46893.2</v>
      </c>
      <c r="R109" s="8">
        <v>49498</v>
      </c>
      <c r="S109" s="8">
        <v>51972</v>
      </c>
      <c r="T109" s="8">
        <v>53846</v>
      </c>
      <c r="U109" s="8">
        <v>54920</v>
      </c>
      <c r="V109" s="8">
        <v>56096</v>
      </c>
      <c r="W109" s="8">
        <v>59869</v>
      </c>
      <c r="X109" s="8">
        <v>60723</v>
      </c>
      <c r="Y109" s="8">
        <f t="shared" si="39"/>
        <v>63605</v>
      </c>
      <c r="Z109" s="34">
        <f t="shared" si="24"/>
        <v>20.58</v>
      </c>
      <c r="AA109" s="34">
        <f t="shared" si="25"/>
        <v>100</v>
      </c>
      <c r="AB109" s="12">
        <f t="shared" si="40"/>
        <v>13087.89954</v>
      </c>
      <c r="AC109" s="12">
        <f t="shared" si="41"/>
        <v>13087.89954</v>
      </c>
      <c r="AD109" s="12">
        <f t="shared" si="42"/>
        <v>-0.10045999999965716</v>
      </c>
      <c r="AE109" s="8">
        <f t="shared" si="26"/>
        <v>13088</v>
      </c>
      <c r="AF109" s="12">
        <f t="shared" si="27"/>
        <v>0.10045999999965716</v>
      </c>
      <c r="AG109">
        <f t="shared" si="28"/>
        <v>20.58</v>
      </c>
      <c r="AH109" s="8">
        <f>ROUND(IF(L109=3%,$K$358*Ranking!K113,0),0)</f>
        <v>47870</v>
      </c>
      <c r="AI109" s="8">
        <f t="shared" si="29"/>
        <v>60958</v>
      </c>
      <c r="AJ109" s="8">
        <f t="shared" si="30"/>
        <v>47870</v>
      </c>
      <c r="AK109" s="8">
        <f t="shared" si="31"/>
        <v>60958</v>
      </c>
      <c r="AL109" s="34">
        <f t="shared" si="32"/>
        <v>95.84</v>
      </c>
      <c r="AM109" s="8">
        <f>IF(L109=3%,ROUND($K$360*Ranking!K113,0),0)</f>
        <v>28712</v>
      </c>
      <c r="AN109" s="29">
        <f t="shared" si="33"/>
        <v>89670</v>
      </c>
      <c r="AO109" s="29">
        <f t="shared" si="34"/>
        <v>2647</v>
      </c>
      <c r="AP109" s="8">
        <f t="shared" si="35"/>
        <v>63605</v>
      </c>
      <c r="AQ109" s="29">
        <f t="shared" si="36"/>
        <v>0</v>
      </c>
      <c r="AR109" s="34">
        <f t="shared" si="37"/>
        <v>100</v>
      </c>
      <c r="AS109">
        <f t="shared" si="38"/>
        <v>1</v>
      </c>
      <c r="AT109" s="29">
        <v>0</v>
      </c>
      <c r="AU109" s="8">
        <f t="shared" si="43"/>
        <v>63605</v>
      </c>
    </row>
    <row r="110" spans="1:47" x14ac:dyDescent="0.2">
      <c r="A110">
        <v>109</v>
      </c>
      <c r="B110" s="7" t="s">
        <v>305</v>
      </c>
      <c r="C110" s="7" t="s">
        <v>10</v>
      </c>
      <c r="D110" s="3" t="s">
        <v>306</v>
      </c>
      <c r="E110">
        <v>2011</v>
      </c>
      <c r="F110" s="36">
        <v>0</v>
      </c>
      <c r="G110" s="4"/>
      <c r="H110" s="4"/>
      <c r="I110" s="4"/>
      <c r="J110" s="4">
        <f t="shared" si="22"/>
        <v>0</v>
      </c>
      <c r="K110" s="5">
        <f t="shared" si="23"/>
        <v>0</v>
      </c>
      <c r="L110" s="6">
        <v>1.4999999999999999E-2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1009</v>
      </c>
      <c r="V110" s="8">
        <v>2086</v>
      </c>
      <c r="W110" s="8">
        <v>1095</v>
      </c>
      <c r="X110" s="8">
        <v>1226</v>
      </c>
      <c r="Y110" s="8">
        <f t="shared" si="39"/>
        <v>0</v>
      </c>
      <c r="Z110" s="34">
        <f t="shared" si="24"/>
        <v>0</v>
      </c>
      <c r="AA110" s="34">
        <f t="shared" si="25"/>
        <v>0</v>
      </c>
      <c r="AB110" s="12">
        <f t="shared" si="40"/>
        <v>0</v>
      </c>
      <c r="AC110" s="12">
        <f t="shared" si="41"/>
        <v>0</v>
      </c>
      <c r="AD110" s="12">
        <f t="shared" si="42"/>
        <v>0</v>
      </c>
      <c r="AE110" s="8">
        <f t="shared" si="26"/>
        <v>0</v>
      </c>
      <c r="AF110" s="12">
        <f t="shared" si="27"/>
        <v>0</v>
      </c>
      <c r="AG110">
        <f t="shared" si="28"/>
        <v>0</v>
      </c>
      <c r="AH110" s="8">
        <f>ROUND(IF(L110=3%,$K$358*Ranking!K114,0),0)</f>
        <v>0</v>
      </c>
      <c r="AI110" s="8">
        <f t="shared" si="29"/>
        <v>0</v>
      </c>
      <c r="AJ110" s="8">
        <f t="shared" si="30"/>
        <v>0</v>
      </c>
      <c r="AK110" s="8">
        <f t="shared" si="31"/>
        <v>0</v>
      </c>
      <c r="AL110" s="34">
        <f t="shared" si="32"/>
        <v>0</v>
      </c>
      <c r="AM110" s="8">
        <f>IF(L110=3%,ROUND($K$360*Ranking!K114,0),0)</f>
        <v>0</v>
      </c>
      <c r="AN110" s="29">
        <f t="shared" si="33"/>
        <v>0</v>
      </c>
      <c r="AO110" s="29">
        <f t="shared" si="34"/>
        <v>0</v>
      </c>
      <c r="AP110" s="8">
        <f t="shared" si="35"/>
        <v>0</v>
      </c>
      <c r="AQ110" s="29">
        <f t="shared" si="36"/>
        <v>0</v>
      </c>
      <c r="AR110" s="34">
        <f t="shared" si="37"/>
        <v>0</v>
      </c>
      <c r="AS110" t="str">
        <f t="shared" si="38"/>
        <v/>
      </c>
      <c r="AT110" s="29">
        <v>0</v>
      </c>
      <c r="AU110" s="8">
        <f t="shared" si="43"/>
        <v>0</v>
      </c>
    </row>
    <row r="111" spans="1:47" x14ac:dyDescent="0.2">
      <c r="A111">
        <v>110</v>
      </c>
      <c r="B111" s="7" t="s">
        <v>54</v>
      </c>
      <c r="C111" s="7" t="s">
        <v>10</v>
      </c>
      <c r="D111" s="3" t="s">
        <v>55</v>
      </c>
      <c r="E111">
        <v>2003</v>
      </c>
      <c r="F111" s="4">
        <v>377276.46</v>
      </c>
      <c r="G111" s="4">
        <v>2484.44</v>
      </c>
      <c r="H111" s="4">
        <v>0</v>
      </c>
      <c r="I111" s="4">
        <v>0</v>
      </c>
      <c r="J111" s="4">
        <f t="shared" si="22"/>
        <v>374792.02</v>
      </c>
      <c r="K111" s="5">
        <f t="shared" si="23"/>
        <v>374792</v>
      </c>
      <c r="L111" s="6">
        <v>1.4999999999999999E-2</v>
      </c>
      <c r="M111" s="8">
        <v>173731</v>
      </c>
      <c r="N111" s="8">
        <v>198449</v>
      </c>
      <c r="O111" s="8">
        <v>216270</v>
      </c>
      <c r="P111" s="8">
        <v>247142</v>
      </c>
      <c r="Q111" s="8">
        <v>172804</v>
      </c>
      <c r="R111" s="8">
        <v>91904</v>
      </c>
      <c r="S111" s="8">
        <v>74066</v>
      </c>
      <c r="T111" s="8">
        <v>75210</v>
      </c>
      <c r="U111" s="8">
        <v>81145</v>
      </c>
      <c r="V111" s="8">
        <v>165839</v>
      </c>
      <c r="W111" s="8">
        <v>103326</v>
      </c>
      <c r="X111" s="8">
        <v>106986</v>
      </c>
      <c r="Y111" s="8">
        <f t="shared" si="39"/>
        <v>77120</v>
      </c>
      <c r="Z111" s="34">
        <f t="shared" si="24"/>
        <v>20.58</v>
      </c>
      <c r="AA111" s="34">
        <f t="shared" si="25"/>
        <v>20.58</v>
      </c>
      <c r="AB111" s="12">
        <f t="shared" si="40"/>
        <v>77120.352870000002</v>
      </c>
      <c r="AC111" s="12">
        <f t="shared" si="41"/>
        <v>77120.352870000002</v>
      </c>
      <c r="AD111" s="12">
        <f t="shared" si="42"/>
        <v>0.35287000000244007</v>
      </c>
      <c r="AE111" s="8">
        <f t="shared" si="26"/>
        <v>77120</v>
      </c>
      <c r="AF111" s="12">
        <f t="shared" si="27"/>
        <v>-0.35287000000244007</v>
      </c>
      <c r="AG111">
        <f t="shared" si="28"/>
        <v>20.58</v>
      </c>
      <c r="AH111" s="8">
        <f>ROUND(IF(L111=3%,$K$358*Ranking!K115,0),0)</f>
        <v>0</v>
      </c>
      <c r="AI111" s="8">
        <f t="shared" si="29"/>
        <v>77120</v>
      </c>
      <c r="AJ111" s="8">
        <f t="shared" si="30"/>
        <v>0</v>
      </c>
      <c r="AK111" s="8">
        <f t="shared" si="31"/>
        <v>77120</v>
      </c>
      <c r="AL111" s="34">
        <f t="shared" si="32"/>
        <v>20.58</v>
      </c>
      <c r="AM111" s="8">
        <f>IF(L111=3%,ROUND($K$360*Ranking!K115,0),0)</f>
        <v>0</v>
      </c>
      <c r="AN111" s="29">
        <f t="shared" si="33"/>
        <v>77120</v>
      </c>
      <c r="AO111" s="29">
        <f t="shared" si="34"/>
        <v>0</v>
      </c>
      <c r="AP111" s="8">
        <f t="shared" si="35"/>
        <v>77120</v>
      </c>
      <c r="AQ111" s="29">
        <f t="shared" si="36"/>
        <v>0</v>
      </c>
      <c r="AR111" s="34">
        <f t="shared" si="37"/>
        <v>20.58</v>
      </c>
      <c r="AS111" t="str">
        <f t="shared" si="38"/>
        <v/>
      </c>
      <c r="AT111" s="29">
        <v>0</v>
      </c>
      <c r="AU111" s="8">
        <f t="shared" si="43"/>
        <v>77120</v>
      </c>
    </row>
    <row r="112" spans="1:47" x14ac:dyDescent="0.2">
      <c r="A112">
        <v>111</v>
      </c>
      <c r="B112" s="7" t="s">
        <v>307</v>
      </c>
      <c r="C112" s="7" t="s">
        <v>10</v>
      </c>
      <c r="D112" s="3" t="s">
        <v>308</v>
      </c>
      <c r="E112">
        <v>0</v>
      </c>
      <c r="F112" s="4"/>
      <c r="G112" s="4"/>
      <c r="H112" s="4"/>
      <c r="I112" s="4"/>
      <c r="J112" s="4">
        <f t="shared" si="22"/>
        <v>0</v>
      </c>
      <c r="K112" s="5">
        <f t="shared" si="23"/>
        <v>0</v>
      </c>
      <c r="L112" s="6"/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f t="shared" si="39"/>
        <v>0</v>
      </c>
      <c r="Z112" s="34">
        <f t="shared" si="24"/>
        <v>0</v>
      </c>
      <c r="AA112" s="34">
        <f t="shared" si="25"/>
        <v>0</v>
      </c>
      <c r="AB112" s="12">
        <f t="shared" si="40"/>
        <v>0</v>
      </c>
      <c r="AC112" s="12">
        <f t="shared" si="41"/>
        <v>0</v>
      </c>
      <c r="AD112" s="12">
        <f t="shared" si="42"/>
        <v>0</v>
      </c>
      <c r="AE112" s="8">
        <f t="shared" si="26"/>
        <v>0</v>
      </c>
      <c r="AF112" s="12">
        <f t="shared" si="27"/>
        <v>0</v>
      </c>
      <c r="AG112">
        <f t="shared" si="28"/>
        <v>0</v>
      </c>
      <c r="AH112" s="8">
        <f>ROUND(IF(L112=3%,$K$358*Ranking!K116,0),0)</f>
        <v>0</v>
      </c>
      <c r="AI112" s="8">
        <f t="shared" si="29"/>
        <v>0</v>
      </c>
      <c r="AJ112" s="8">
        <f t="shared" si="30"/>
        <v>0</v>
      </c>
      <c r="AK112" s="8">
        <f t="shared" si="31"/>
        <v>0</v>
      </c>
      <c r="AL112" s="34">
        <f t="shared" si="32"/>
        <v>0</v>
      </c>
      <c r="AM112" s="8">
        <f>IF(L112=3%,ROUND($K$360*Ranking!K116,0),0)</f>
        <v>0</v>
      </c>
      <c r="AN112" s="29">
        <f t="shared" si="33"/>
        <v>0</v>
      </c>
      <c r="AO112" s="29">
        <f t="shared" si="34"/>
        <v>0</v>
      </c>
      <c r="AP112" s="8">
        <f t="shared" si="35"/>
        <v>0</v>
      </c>
      <c r="AQ112" s="29">
        <f t="shared" si="36"/>
        <v>0</v>
      </c>
      <c r="AR112" s="34">
        <f t="shared" si="37"/>
        <v>0</v>
      </c>
      <c r="AS112" t="str">
        <f t="shared" si="38"/>
        <v/>
      </c>
      <c r="AT112" s="29">
        <v>0</v>
      </c>
      <c r="AU112" s="8">
        <f t="shared" si="43"/>
        <v>0</v>
      </c>
    </row>
    <row r="113" spans="1:47" x14ac:dyDescent="0.2">
      <c r="A113">
        <v>112</v>
      </c>
      <c r="B113" s="7" t="s">
        <v>309</v>
      </c>
      <c r="C113" s="7" t="s">
        <v>10</v>
      </c>
      <c r="D113" s="3" t="s">
        <v>310</v>
      </c>
      <c r="E113">
        <v>2009</v>
      </c>
      <c r="F113" s="4">
        <v>19144.75</v>
      </c>
      <c r="G113" s="4">
        <v>173.38</v>
      </c>
      <c r="H113" s="4">
        <v>0</v>
      </c>
      <c r="I113" s="4">
        <v>0</v>
      </c>
      <c r="J113" s="4">
        <f t="shared" si="22"/>
        <v>18971.37</v>
      </c>
      <c r="K113" s="5">
        <f t="shared" si="23"/>
        <v>18971</v>
      </c>
      <c r="L113" s="6">
        <v>1.4999999999999999E-2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6226</v>
      </c>
      <c r="S113" s="8">
        <v>5503</v>
      </c>
      <c r="T113" s="8">
        <v>5529</v>
      </c>
      <c r="U113" s="8">
        <v>5714</v>
      </c>
      <c r="V113" s="8">
        <v>9576</v>
      </c>
      <c r="W113" s="8">
        <v>6055</v>
      </c>
      <c r="X113" s="8">
        <v>5524</v>
      </c>
      <c r="Y113" s="8">
        <f t="shared" si="39"/>
        <v>3904</v>
      </c>
      <c r="Z113" s="34">
        <f t="shared" si="24"/>
        <v>20.58</v>
      </c>
      <c r="AA113" s="34">
        <f t="shared" si="25"/>
        <v>20.58</v>
      </c>
      <c r="AB113" s="12">
        <f t="shared" si="40"/>
        <v>3903.6324500000001</v>
      </c>
      <c r="AC113" s="12">
        <f t="shared" si="41"/>
        <v>3903.6324500000001</v>
      </c>
      <c r="AD113" s="12">
        <f t="shared" si="42"/>
        <v>-0.36754999999993743</v>
      </c>
      <c r="AE113" s="8">
        <f t="shared" si="26"/>
        <v>3904</v>
      </c>
      <c r="AF113" s="12">
        <f t="shared" si="27"/>
        <v>0.36754999999993743</v>
      </c>
      <c r="AG113">
        <f t="shared" si="28"/>
        <v>20.58</v>
      </c>
      <c r="AH113" s="8">
        <f>ROUND(IF(L113=3%,$K$358*Ranking!K117,0),0)</f>
        <v>0</v>
      </c>
      <c r="AI113" s="8">
        <f t="shared" si="29"/>
        <v>3904</v>
      </c>
      <c r="AJ113" s="8">
        <f t="shared" si="30"/>
        <v>0</v>
      </c>
      <c r="AK113" s="8">
        <f t="shared" si="31"/>
        <v>3904</v>
      </c>
      <c r="AL113" s="34">
        <f t="shared" si="32"/>
        <v>20.58</v>
      </c>
      <c r="AM113" s="8">
        <f>IF(L113=3%,ROUND($K$360*Ranking!K117,0),0)</f>
        <v>0</v>
      </c>
      <c r="AN113" s="29">
        <f t="shared" si="33"/>
        <v>3904</v>
      </c>
      <c r="AO113" s="29">
        <f t="shared" si="34"/>
        <v>0</v>
      </c>
      <c r="AP113" s="8">
        <f t="shared" si="35"/>
        <v>3904</v>
      </c>
      <c r="AQ113" s="29">
        <f t="shared" si="36"/>
        <v>0</v>
      </c>
      <c r="AR113" s="34">
        <f t="shared" si="37"/>
        <v>20.58</v>
      </c>
      <c r="AS113" t="str">
        <f t="shared" si="38"/>
        <v/>
      </c>
      <c r="AT113" s="29">
        <v>0</v>
      </c>
      <c r="AU113" s="8">
        <f t="shared" si="43"/>
        <v>3904</v>
      </c>
    </row>
    <row r="114" spans="1:47" x14ac:dyDescent="0.2">
      <c r="A114">
        <v>113</v>
      </c>
      <c r="B114" s="7" t="s">
        <v>311</v>
      </c>
      <c r="C114" s="7" t="s">
        <v>10</v>
      </c>
      <c r="D114" s="3" t="s">
        <v>312</v>
      </c>
      <c r="E114">
        <v>2014</v>
      </c>
      <c r="F114" s="4">
        <v>443212</v>
      </c>
      <c r="G114" s="4">
        <v>3943</v>
      </c>
      <c r="H114" s="4">
        <v>0</v>
      </c>
      <c r="I114" s="4">
        <v>0</v>
      </c>
      <c r="J114" s="4">
        <f t="shared" si="22"/>
        <v>439269</v>
      </c>
      <c r="K114" s="5">
        <f t="shared" si="23"/>
        <v>439269</v>
      </c>
      <c r="L114" s="6">
        <v>0.03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189402</v>
      </c>
      <c r="X114" s="8">
        <v>187026</v>
      </c>
      <c r="Y114" s="8">
        <f t="shared" si="39"/>
        <v>137515</v>
      </c>
      <c r="Z114" s="34">
        <f t="shared" si="24"/>
        <v>20.58</v>
      </c>
      <c r="AA114" s="34">
        <f t="shared" si="25"/>
        <v>31.31</v>
      </c>
      <c r="AB114" s="12">
        <f t="shared" si="40"/>
        <v>90387.682459999996</v>
      </c>
      <c r="AC114" s="12">
        <f t="shared" si="41"/>
        <v>90387.682459999996</v>
      </c>
      <c r="AD114" s="12">
        <f t="shared" si="42"/>
        <v>-0.31754000000364613</v>
      </c>
      <c r="AE114" s="8">
        <f t="shared" si="26"/>
        <v>90388</v>
      </c>
      <c r="AF114" s="12">
        <f t="shared" si="27"/>
        <v>0.31754000000364613</v>
      </c>
      <c r="AG114">
        <f t="shared" si="28"/>
        <v>20.58</v>
      </c>
      <c r="AH114" s="8">
        <f>ROUND(IF(L114=3%,$K$358*Ranking!K118,0),0)</f>
        <v>29458</v>
      </c>
      <c r="AI114" s="8">
        <f t="shared" si="29"/>
        <v>119846</v>
      </c>
      <c r="AJ114" s="8">
        <f t="shared" si="30"/>
        <v>29458</v>
      </c>
      <c r="AK114" s="8">
        <f t="shared" si="31"/>
        <v>119846</v>
      </c>
      <c r="AL114" s="34">
        <f t="shared" si="32"/>
        <v>27.28</v>
      </c>
      <c r="AM114" s="8">
        <f>IF(L114=3%,ROUND($K$360*Ranking!K118,0),0)</f>
        <v>17669</v>
      </c>
      <c r="AN114" s="29">
        <f t="shared" si="33"/>
        <v>137515</v>
      </c>
      <c r="AO114" s="29">
        <f t="shared" si="34"/>
        <v>17669</v>
      </c>
      <c r="AP114" s="8">
        <f t="shared" si="35"/>
        <v>137515</v>
      </c>
      <c r="AQ114" s="29">
        <f t="shared" si="36"/>
        <v>0</v>
      </c>
      <c r="AR114" s="34">
        <f t="shared" si="37"/>
        <v>31.31</v>
      </c>
      <c r="AS114" t="str">
        <f t="shared" si="38"/>
        <v/>
      </c>
      <c r="AT114" s="29">
        <v>0</v>
      </c>
      <c r="AU114" s="8">
        <f t="shared" si="43"/>
        <v>137515</v>
      </c>
    </row>
    <row r="115" spans="1:47" x14ac:dyDescent="0.2">
      <c r="A115">
        <v>114</v>
      </c>
      <c r="B115" s="7" t="s">
        <v>313</v>
      </c>
      <c r="C115" s="7" t="s">
        <v>10</v>
      </c>
      <c r="D115" s="3" t="s">
        <v>314</v>
      </c>
      <c r="E115">
        <v>0</v>
      </c>
      <c r="F115" s="4"/>
      <c r="G115" s="4"/>
      <c r="H115" s="4"/>
      <c r="I115" s="4"/>
      <c r="J115" s="4">
        <f t="shared" si="22"/>
        <v>0</v>
      </c>
      <c r="K115" s="5">
        <f t="shared" si="23"/>
        <v>0</v>
      </c>
      <c r="L115" s="6"/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f t="shared" si="39"/>
        <v>0</v>
      </c>
      <c r="Z115" s="34">
        <f t="shared" si="24"/>
        <v>0</v>
      </c>
      <c r="AA115" s="34">
        <f t="shared" si="25"/>
        <v>0</v>
      </c>
      <c r="AB115" s="12">
        <f t="shared" si="40"/>
        <v>0</v>
      </c>
      <c r="AC115" s="12">
        <f t="shared" si="41"/>
        <v>0</v>
      </c>
      <c r="AD115" s="12">
        <f t="shared" si="42"/>
        <v>0</v>
      </c>
      <c r="AE115" s="8">
        <f t="shared" si="26"/>
        <v>0</v>
      </c>
      <c r="AF115" s="12">
        <f t="shared" si="27"/>
        <v>0</v>
      </c>
      <c r="AG115">
        <f t="shared" si="28"/>
        <v>0</v>
      </c>
      <c r="AH115" s="8">
        <f>ROUND(IF(L115=3%,$K$358*Ranking!K119,0),0)</f>
        <v>0</v>
      </c>
      <c r="AI115" s="8">
        <f t="shared" si="29"/>
        <v>0</v>
      </c>
      <c r="AJ115" s="8">
        <f t="shared" si="30"/>
        <v>0</v>
      </c>
      <c r="AK115" s="8">
        <f t="shared" si="31"/>
        <v>0</v>
      </c>
      <c r="AL115" s="34">
        <f t="shared" si="32"/>
        <v>0</v>
      </c>
      <c r="AM115" s="8">
        <f>IF(L115=3%,ROUND($K$360*Ranking!K119,0),0)</f>
        <v>0</v>
      </c>
      <c r="AN115" s="29">
        <f t="shared" si="33"/>
        <v>0</v>
      </c>
      <c r="AO115" s="29">
        <f t="shared" si="34"/>
        <v>0</v>
      </c>
      <c r="AP115" s="8">
        <f t="shared" si="35"/>
        <v>0</v>
      </c>
      <c r="AQ115" s="29">
        <f t="shared" si="36"/>
        <v>0</v>
      </c>
      <c r="AR115" s="34">
        <f t="shared" si="37"/>
        <v>0</v>
      </c>
      <c r="AS115" t="str">
        <f t="shared" si="38"/>
        <v/>
      </c>
      <c r="AT115" s="29">
        <v>0</v>
      </c>
      <c r="AU115" s="8">
        <f t="shared" si="43"/>
        <v>0</v>
      </c>
    </row>
    <row r="116" spans="1:47" x14ac:dyDescent="0.2">
      <c r="A116">
        <v>115</v>
      </c>
      <c r="B116" s="7" t="s">
        <v>315</v>
      </c>
      <c r="C116" s="7" t="s">
        <v>10</v>
      </c>
      <c r="D116" s="3" t="s">
        <v>316</v>
      </c>
      <c r="E116">
        <v>2006</v>
      </c>
      <c r="F116" s="4">
        <v>640920.86</v>
      </c>
      <c r="G116" s="4">
        <v>7574.62</v>
      </c>
      <c r="H116" s="4">
        <v>0</v>
      </c>
      <c r="I116" s="4">
        <v>0</v>
      </c>
      <c r="J116" s="4">
        <f t="shared" si="22"/>
        <v>633346.24</v>
      </c>
      <c r="K116" s="5">
        <f t="shared" si="23"/>
        <v>633346</v>
      </c>
      <c r="L116" s="6">
        <v>0.03</v>
      </c>
      <c r="M116" s="8">
        <v>0</v>
      </c>
      <c r="N116" s="8">
        <v>0</v>
      </c>
      <c r="O116" s="8">
        <v>472312</v>
      </c>
      <c r="P116" s="8">
        <v>495171</v>
      </c>
      <c r="Q116" s="8">
        <v>435948</v>
      </c>
      <c r="R116" s="8">
        <v>252335</v>
      </c>
      <c r="S116" s="8">
        <v>199379</v>
      </c>
      <c r="T116" s="8">
        <v>198435</v>
      </c>
      <c r="U116" s="8">
        <v>200938</v>
      </c>
      <c r="V116" s="8">
        <v>394391</v>
      </c>
      <c r="W116" s="8">
        <v>244253</v>
      </c>
      <c r="X116" s="8">
        <v>254600</v>
      </c>
      <c r="Y116" s="8">
        <f t="shared" si="39"/>
        <v>183341</v>
      </c>
      <c r="Z116" s="34">
        <f t="shared" si="24"/>
        <v>20.58</v>
      </c>
      <c r="AA116" s="34">
        <f t="shared" si="25"/>
        <v>28.95</v>
      </c>
      <c r="AB116" s="12">
        <f t="shared" si="40"/>
        <v>130322.59762</v>
      </c>
      <c r="AC116" s="12">
        <f t="shared" si="41"/>
        <v>130322.59762</v>
      </c>
      <c r="AD116" s="12">
        <f t="shared" si="42"/>
        <v>-0.402379999999539</v>
      </c>
      <c r="AE116" s="8">
        <f t="shared" si="26"/>
        <v>130323</v>
      </c>
      <c r="AF116" s="12">
        <f t="shared" si="27"/>
        <v>0.402379999999539</v>
      </c>
      <c r="AG116">
        <f t="shared" si="28"/>
        <v>20.58</v>
      </c>
      <c r="AH116" s="8">
        <f>ROUND(IF(L116=3%,$K$358*Ranking!K120,0),0)</f>
        <v>33141</v>
      </c>
      <c r="AI116" s="8">
        <f t="shared" si="29"/>
        <v>163464</v>
      </c>
      <c r="AJ116" s="8">
        <f t="shared" si="30"/>
        <v>33141</v>
      </c>
      <c r="AK116" s="8">
        <f t="shared" si="31"/>
        <v>163464</v>
      </c>
      <c r="AL116" s="34">
        <f t="shared" si="32"/>
        <v>25.81</v>
      </c>
      <c r="AM116" s="8">
        <f>IF(L116=3%,ROUND($K$360*Ranking!K120,0),0)</f>
        <v>19877</v>
      </c>
      <c r="AN116" s="29">
        <f t="shared" si="33"/>
        <v>183341</v>
      </c>
      <c r="AO116" s="29">
        <f t="shared" si="34"/>
        <v>19877</v>
      </c>
      <c r="AP116" s="8">
        <f t="shared" si="35"/>
        <v>183341</v>
      </c>
      <c r="AQ116" s="29">
        <f t="shared" si="36"/>
        <v>0</v>
      </c>
      <c r="AR116" s="34">
        <f t="shared" si="37"/>
        <v>28.95</v>
      </c>
      <c r="AS116" t="str">
        <f t="shared" si="38"/>
        <v/>
      </c>
      <c r="AT116" s="29">
        <v>0</v>
      </c>
      <c r="AU116" s="8">
        <f t="shared" si="43"/>
        <v>183341</v>
      </c>
    </row>
    <row r="117" spans="1:47" x14ac:dyDescent="0.2">
      <c r="A117">
        <v>116</v>
      </c>
      <c r="B117" s="7" t="s">
        <v>317</v>
      </c>
      <c r="C117" s="7" t="s">
        <v>10</v>
      </c>
      <c r="D117" s="3" t="s">
        <v>318</v>
      </c>
      <c r="E117">
        <v>2005</v>
      </c>
      <c r="F117" s="4">
        <v>281170</v>
      </c>
      <c r="G117" s="4">
        <v>1875.31</v>
      </c>
      <c r="H117" s="4">
        <v>0</v>
      </c>
      <c r="I117" s="4">
        <v>0</v>
      </c>
      <c r="J117" s="4">
        <f t="shared" si="22"/>
        <v>279294.69</v>
      </c>
      <c r="K117" s="5">
        <f t="shared" si="23"/>
        <v>279295</v>
      </c>
      <c r="L117" s="6">
        <v>0.03</v>
      </c>
      <c r="M117" s="8">
        <v>0</v>
      </c>
      <c r="N117" s="8">
        <v>172706</v>
      </c>
      <c r="O117" s="8">
        <v>190636</v>
      </c>
      <c r="P117" s="8">
        <v>203102</v>
      </c>
      <c r="Q117" s="8">
        <v>213772.04</v>
      </c>
      <c r="R117" s="8">
        <v>168423</v>
      </c>
      <c r="S117" s="8">
        <v>134182</v>
      </c>
      <c r="T117" s="8">
        <v>134636</v>
      </c>
      <c r="U117" s="8">
        <v>131800</v>
      </c>
      <c r="V117" s="8">
        <v>236003</v>
      </c>
      <c r="W117" s="8">
        <v>175056</v>
      </c>
      <c r="X117" s="8">
        <v>173251</v>
      </c>
      <c r="Y117" s="8">
        <f t="shared" si="39"/>
        <v>128161</v>
      </c>
      <c r="Z117" s="34">
        <f t="shared" si="24"/>
        <v>20.58</v>
      </c>
      <c r="AA117" s="34">
        <f t="shared" si="25"/>
        <v>45.89</v>
      </c>
      <c r="AB117" s="12">
        <f t="shared" si="40"/>
        <v>57470.087290000003</v>
      </c>
      <c r="AC117" s="12">
        <f t="shared" si="41"/>
        <v>57470.087290000003</v>
      </c>
      <c r="AD117" s="12">
        <f t="shared" si="42"/>
        <v>8.7290000003122259E-2</v>
      </c>
      <c r="AE117" s="8">
        <f t="shared" si="26"/>
        <v>57470</v>
      </c>
      <c r="AF117" s="12">
        <f t="shared" si="27"/>
        <v>-8.7290000003122259E-2</v>
      </c>
      <c r="AG117">
        <f t="shared" si="28"/>
        <v>20.58</v>
      </c>
      <c r="AH117" s="8">
        <f>ROUND(IF(L117=3%,$K$358*Ranking!K121,0),0)</f>
        <v>44188</v>
      </c>
      <c r="AI117" s="8">
        <f t="shared" si="29"/>
        <v>101658</v>
      </c>
      <c r="AJ117" s="8">
        <f t="shared" si="30"/>
        <v>44188</v>
      </c>
      <c r="AK117" s="8">
        <f t="shared" si="31"/>
        <v>101658</v>
      </c>
      <c r="AL117" s="34">
        <f t="shared" si="32"/>
        <v>36.4</v>
      </c>
      <c r="AM117" s="8">
        <f>IF(L117=3%,ROUND($K$360*Ranking!K121,0),0)</f>
        <v>26503</v>
      </c>
      <c r="AN117" s="29">
        <f t="shared" si="33"/>
        <v>128161</v>
      </c>
      <c r="AO117" s="29">
        <f t="shared" si="34"/>
        <v>26503</v>
      </c>
      <c r="AP117" s="8">
        <f t="shared" si="35"/>
        <v>128161</v>
      </c>
      <c r="AQ117" s="29">
        <f t="shared" si="36"/>
        <v>0</v>
      </c>
      <c r="AR117" s="34">
        <f t="shared" si="37"/>
        <v>45.89</v>
      </c>
      <c r="AS117" t="str">
        <f t="shared" si="38"/>
        <v/>
      </c>
      <c r="AT117" s="29">
        <v>0</v>
      </c>
      <c r="AU117" s="8">
        <f t="shared" si="43"/>
        <v>128161</v>
      </c>
    </row>
    <row r="118" spans="1:47" x14ac:dyDescent="0.2">
      <c r="A118">
        <v>117</v>
      </c>
      <c r="B118" s="7" t="s">
        <v>319</v>
      </c>
      <c r="C118" s="7" t="s">
        <v>10</v>
      </c>
      <c r="D118" s="3" t="s">
        <v>320</v>
      </c>
      <c r="E118">
        <v>2005</v>
      </c>
      <c r="F118" s="4">
        <v>238335.78</v>
      </c>
      <c r="G118" s="4">
        <v>990.28</v>
      </c>
      <c r="H118" s="4">
        <v>33.049999999999997</v>
      </c>
      <c r="I118" s="4">
        <v>0</v>
      </c>
      <c r="J118" s="4">
        <f t="shared" si="22"/>
        <v>237312.45</v>
      </c>
      <c r="K118" s="5">
        <f t="shared" si="23"/>
        <v>237312</v>
      </c>
      <c r="L118" s="6">
        <v>0.03</v>
      </c>
      <c r="M118" s="8">
        <v>0</v>
      </c>
      <c r="N118" s="8">
        <v>151427</v>
      </c>
      <c r="O118" s="8">
        <v>161487</v>
      </c>
      <c r="P118" s="8">
        <v>168943</v>
      </c>
      <c r="Q118" s="8">
        <v>182056</v>
      </c>
      <c r="R118" s="8">
        <v>137803</v>
      </c>
      <c r="S118" s="8">
        <v>109214</v>
      </c>
      <c r="T118" s="8">
        <v>110568</v>
      </c>
      <c r="U118" s="8">
        <v>114358</v>
      </c>
      <c r="V118" s="8">
        <v>216018</v>
      </c>
      <c r="W118" s="8">
        <v>143638</v>
      </c>
      <c r="X118" s="8">
        <v>140147</v>
      </c>
      <c r="Y118" s="8">
        <f t="shared" si="39"/>
        <v>101849</v>
      </c>
      <c r="Z118" s="34">
        <f t="shared" si="24"/>
        <v>20.58</v>
      </c>
      <c r="AA118" s="34">
        <f t="shared" si="25"/>
        <v>42.92</v>
      </c>
      <c r="AB118" s="12">
        <f t="shared" si="40"/>
        <v>48831.312250000003</v>
      </c>
      <c r="AC118" s="12">
        <f t="shared" si="41"/>
        <v>48831.312250000003</v>
      </c>
      <c r="AD118" s="12">
        <f t="shared" si="42"/>
        <v>0.31225000000267755</v>
      </c>
      <c r="AE118" s="8">
        <f t="shared" si="26"/>
        <v>48831</v>
      </c>
      <c r="AF118" s="12">
        <f t="shared" si="27"/>
        <v>-0.31225000000267755</v>
      </c>
      <c r="AG118">
        <f t="shared" si="28"/>
        <v>20.58</v>
      </c>
      <c r="AH118" s="8">
        <f>ROUND(IF(L118=3%,$K$358*Ranking!K122,0),0)</f>
        <v>33141</v>
      </c>
      <c r="AI118" s="8">
        <f t="shared" si="29"/>
        <v>81972</v>
      </c>
      <c r="AJ118" s="8">
        <f t="shared" si="30"/>
        <v>33141</v>
      </c>
      <c r="AK118" s="8">
        <f t="shared" si="31"/>
        <v>81972</v>
      </c>
      <c r="AL118" s="34">
        <f t="shared" si="32"/>
        <v>34.54</v>
      </c>
      <c r="AM118" s="8">
        <f>IF(L118=3%,ROUND($K$360*Ranking!K122,0),0)</f>
        <v>19877</v>
      </c>
      <c r="AN118" s="29">
        <f t="shared" si="33"/>
        <v>101849</v>
      </c>
      <c r="AO118" s="29">
        <f t="shared" si="34"/>
        <v>19877</v>
      </c>
      <c r="AP118" s="8">
        <f t="shared" si="35"/>
        <v>101849</v>
      </c>
      <c r="AQ118" s="29">
        <f t="shared" si="36"/>
        <v>0</v>
      </c>
      <c r="AR118" s="34">
        <f t="shared" si="37"/>
        <v>42.92</v>
      </c>
      <c r="AS118" t="str">
        <f t="shared" si="38"/>
        <v/>
      </c>
      <c r="AT118" s="29">
        <v>0</v>
      </c>
      <c r="AU118" s="8">
        <f t="shared" si="43"/>
        <v>101849</v>
      </c>
    </row>
    <row r="119" spans="1:47" x14ac:dyDescent="0.2">
      <c r="A119">
        <v>118</v>
      </c>
      <c r="B119" s="7" t="s">
        <v>321</v>
      </c>
      <c r="C119" s="7" t="s">
        <v>10</v>
      </c>
      <c r="D119" s="3" t="s">
        <v>322</v>
      </c>
      <c r="E119">
        <v>0</v>
      </c>
      <c r="F119" s="4"/>
      <c r="G119" s="4"/>
      <c r="H119" s="4"/>
      <c r="I119" s="4"/>
      <c r="J119" s="4">
        <f t="shared" si="22"/>
        <v>0</v>
      </c>
      <c r="K119" s="5">
        <f t="shared" si="23"/>
        <v>0</v>
      </c>
      <c r="L119" s="6"/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f t="shared" si="39"/>
        <v>0</v>
      </c>
      <c r="Z119" s="34">
        <f t="shared" si="24"/>
        <v>0</v>
      </c>
      <c r="AA119" s="34">
        <f t="shared" si="25"/>
        <v>0</v>
      </c>
      <c r="AB119" s="12">
        <f t="shared" si="40"/>
        <v>0</v>
      </c>
      <c r="AC119" s="12">
        <f t="shared" si="41"/>
        <v>0</v>
      </c>
      <c r="AD119" s="12">
        <f t="shared" si="42"/>
        <v>0</v>
      </c>
      <c r="AE119" s="8">
        <f t="shared" si="26"/>
        <v>0</v>
      </c>
      <c r="AF119" s="12">
        <f t="shared" si="27"/>
        <v>0</v>
      </c>
      <c r="AG119">
        <f t="shared" si="28"/>
        <v>0</v>
      </c>
      <c r="AH119" s="8">
        <f>ROUND(IF(L119=3%,$K$358*Ranking!K123,0),0)</f>
        <v>0</v>
      </c>
      <c r="AI119" s="8">
        <f t="shared" si="29"/>
        <v>0</v>
      </c>
      <c r="AJ119" s="8">
        <f t="shared" si="30"/>
        <v>0</v>
      </c>
      <c r="AK119" s="8">
        <f t="shared" si="31"/>
        <v>0</v>
      </c>
      <c r="AL119" s="34">
        <f t="shared" si="32"/>
        <v>0</v>
      </c>
      <c r="AM119" s="8">
        <f>IF(L119=3%,ROUND($K$360*Ranking!K123,0),0)</f>
        <v>0</v>
      </c>
      <c r="AN119" s="29">
        <f t="shared" si="33"/>
        <v>0</v>
      </c>
      <c r="AO119" s="29">
        <f t="shared" si="34"/>
        <v>0</v>
      </c>
      <c r="AP119" s="8">
        <f t="shared" si="35"/>
        <v>0</v>
      </c>
      <c r="AQ119" s="29">
        <f t="shared" si="36"/>
        <v>0</v>
      </c>
      <c r="AR119" s="34">
        <f t="shared" si="37"/>
        <v>0</v>
      </c>
      <c r="AS119" t="str">
        <f t="shared" si="38"/>
        <v/>
      </c>
      <c r="AT119" s="29">
        <v>0</v>
      </c>
      <c r="AU119" s="8">
        <f t="shared" si="43"/>
        <v>0</v>
      </c>
    </row>
    <row r="120" spans="1:47" x14ac:dyDescent="0.2">
      <c r="A120">
        <v>119</v>
      </c>
      <c r="B120" s="7" t="s">
        <v>323</v>
      </c>
      <c r="C120" s="7" t="s">
        <v>10</v>
      </c>
      <c r="D120" s="3" t="s">
        <v>324</v>
      </c>
      <c r="E120">
        <v>2006</v>
      </c>
      <c r="F120" s="4">
        <v>404636.11</v>
      </c>
      <c r="G120" s="4">
        <v>9729</v>
      </c>
      <c r="H120" s="4">
        <v>31.6</v>
      </c>
      <c r="I120" s="4">
        <v>0</v>
      </c>
      <c r="J120" s="4">
        <f t="shared" si="22"/>
        <v>394875.51</v>
      </c>
      <c r="K120" s="5">
        <f t="shared" si="23"/>
        <v>394876</v>
      </c>
      <c r="L120" s="6">
        <v>0.02</v>
      </c>
      <c r="M120" s="8">
        <v>0</v>
      </c>
      <c r="N120" s="8">
        <v>0</v>
      </c>
      <c r="O120" s="8">
        <v>287075</v>
      </c>
      <c r="P120" s="8">
        <v>306399</v>
      </c>
      <c r="Q120" s="8">
        <v>218638</v>
      </c>
      <c r="R120" s="8">
        <v>122482</v>
      </c>
      <c r="S120" s="8">
        <v>95793</v>
      </c>
      <c r="T120" s="8">
        <v>94689</v>
      </c>
      <c r="U120" s="8">
        <v>92708</v>
      </c>
      <c r="V120" s="8">
        <v>177992</v>
      </c>
      <c r="W120" s="8">
        <v>110529</v>
      </c>
      <c r="X120" s="8">
        <v>108316</v>
      </c>
      <c r="Y120" s="8">
        <f t="shared" si="39"/>
        <v>81253</v>
      </c>
      <c r="Z120" s="34">
        <f t="shared" si="24"/>
        <v>20.58</v>
      </c>
      <c r="AA120" s="34">
        <f t="shared" si="25"/>
        <v>20.58</v>
      </c>
      <c r="AB120" s="12">
        <f t="shared" si="40"/>
        <v>81253.005560000005</v>
      </c>
      <c r="AC120" s="12">
        <f t="shared" si="41"/>
        <v>81253.005560000005</v>
      </c>
      <c r="AD120" s="12">
        <f t="shared" si="42"/>
        <v>5.5600000050617382E-3</v>
      </c>
      <c r="AE120" s="8">
        <f t="shared" si="26"/>
        <v>81253</v>
      </c>
      <c r="AF120" s="12">
        <f t="shared" si="27"/>
        <v>-5.5600000050617382E-3</v>
      </c>
      <c r="AG120">
        <f t="shared" si="28"/>
        <v>20.58</v>
      </c>
      <c r="AH120" s="8">
        <f>ROUND(IF(L120=3%,$K$358*Ranking!K124,0),0)</f>
        <v>0</v>
      </c>
      <c r="AI120" s="8">
        <f t="shared" si="29"/>
        <v>81253</v>
      </c>
      <c r="AJ120" s="8">
        <f t="shared" si="30"/>
        <v>0</v>
      </c>
      <c r="AK120" s="8">
        <f t="shared" si="31"/>
        <v>81253</v>
      </c>
      <c r="AL120" s="34">
        <f t="shared" si="32"/>
        <v>20.58</v>
      </c>
      <c r="AM120" s="8">
        <f>IF(L120=3%,ROUND($K$360*Ranking!K124,0),0)</f>
        <v>0</v>
      </c>
      <c r="AN120" s="29">
        <f t="shared" si="33"/>
        <v>81253</v>
      </c>
      <c r="AO120" s="29">
        <f t="shared" si="34"/>
        <v>0</v>
      </c>
      <c r="AP120" s="8">
        <f t="shared" si="35"/>
        <v>81253</v>
      </c>
      <c r="AQ120" s="29">
        <f t="shared" si="36"/>
        <v>0</v>
      </c>
      <c r="AR120" s="34">
        <f t="shared" si="37"/>
        <v>20.58</v>
      </c>
      <c r="AS120" t="str">
        <f t="shared" si="38"/>
        <v/>
      </c>
      <c r="AT120" s="29">
        <v>0</v>
      </c>
      <c r="AU120" s="8">
        <f t="shared" si="43"/>
        <v>81253</v>
      </c>
    </row>
    <row r="121" spans="1:47" x14ac:dyDescent="0.2">
      <c r="A121">
        <v>120</v>
      </c>
      <c r="B121" s="7" t="s">
        <v>56</v>
      </c>
      <c r="C121" s="7" t="s">
        <v>10</v>
      </c>
      <c r="D121" s="3" t="s">
        <v>57</v>
      </c>
      <c r="E121">
        <v>2002</v>
      </c>
      <c r="F121" s="4">
        <v>64363.07</v>
      </c>
      <c r="G121" s="4">
        <v>388.25</v>
      </c>
      <c r="H121" s="4">
        <v>0</v>
      </c>
      <c r="I121" s="4">
        <v>0</v>
      </c>
      <c r="J121" s="4">
        <f t="shared" si="22"/>
        <v>63974.82</v>
      </c>
      <c r="K121" s="5">
        <f t="shared" si="23"/>
        <v>63975</v>
      </c>
      <c r="L121" s="6">
        <v>0.01</v>
      </c>
      <c r="M121" s="8">
        <v>31117</v>
      </c>
      <c r="N121" s="8">
        <v>38372</v>
      </c>
      <c r="O121" s="8">
        <v>44128</v>
      </c>
      <c r="P121" s="8">
        <v>46603</v>
      </c>
      <c r="Q121" s="8">
        <v>35067</v>
      </c>
      <c r="R121" s="8">
        <v>17748</v>
      </c>
      <c r="S121" s="8">
        <v>14820</v>
      </c>
      <c r="T121" s="8">
        <v>14368</v>
      </c>
      <c r="U121" s="8">
        <v>15076</v>
      </c>
      <c r="V121" s="8">
        <v>29622</v>
      </c>
      <c r="W121" s="8">
        <v>18308</v>
      </c>
      <c r="X121" s="8">
        <v>18199</v>
      </c>
      <c r="Y121" s="8">
        <f t="shared" si="39"/>
        <v>13164</v>
      </c>
      <c r="Z121" s="34">
        <f t="shared" si="24"/>
        <v>20.58</v>
      </c>
      <c r="AA121" s="34">
        <f t="shared" si="25"/>
        <v>20.58</v>
      </c>
      <c r="AB121" s="12">
        <f t="shared" si="40"/>
        <v>13164.03385</v>
      </c>
      <c r="AC121" s="12">
        <f t="shared" si="41"/>
        <v>13164.03385</v>
      </c>
      <c r="AD121" s="12">
        <f t="shared" si="42"/>
        <v>3.3849999999802094E-2</v>
      </c>
      <c r="AE121" s="8">
        <f t="shared" si="26"/>
        <v>13164</v>
      </c>
      <c r="AF121" s="12">
        <f t="shared" si="27"/>
        <v>-3.3849999999802094E-2</v>
      </c>
      <c r="AG121">
        <f t="shared" si="28"/>
        <v>20.58</v>
      </c>
      <c r="AH121" s="8">
        <f>ROUND(IF(L121=3%,$K$358*Ranking!K125,0),0)</f>
        <v>0</v>
      </c>
      <c r="AI121" s="8">
        <f t="shared" si="29"/>
        <v>13164</v>
      </c>
      <c r="AJ121" s="8">
        <f t="shared" si="30"/>
        <v>0</v>
      </c>
      <c r="AK121" s="8">
        <f t="shared" si="31"/>
        <v>13164</v>
      </c>
      <c r="AL121" s="34">
        <f t="shared" si="32"/>
        <v>20.58</v>
      </c>
      <c r="AM121" s="8">
        <f>IF(L121=3%,ROUND($K$360*Ranking!K125,0),0)</f>
        <v>0</v>
      </c>
      <c r="AN121" s="29">
        <f t="shared" si="33"/>
        <v>13164</v>
      </c>
      <c r="AO121" s="29">
        <f t="shared" si="34"/>
        <v>0</v>
      </c>
      <c r="AP121" s="8">
        <f t="shared" si="35"/>
        <v>13164</v>
      </c>
      <c r="AQ121" s="29">
        <f t="shared" si="36"/>
        <v>0</v>
      </c>
      <c r="AR121" s="34">
        <f t="shared" si="37"/>
        <v>20.58</v>
      </c>
      <c r="AS121" t="str">
        <f t="shared" si="38"/>
        <v/>
      </c>
      <c r="AT121" s="29">
        <v>0</v>
      </c>
      <c r="AU121" s="8">
        <f t="shared" si="43"/>
        <v>13164</v>
      </c>
    </row>
    <row r="122" spans="1:47" x14ac:dyDescent="0.2">
      <c r="A122">
        <v>121</v>
      </c>
      <c r="B122" s="7" t="s">
        <v>325</v>
      </c>
      <c r="C122" s="7" t="s">
        <v>10</v>
      </c>
      <c r="D122" s="3" t="s">
        <v>326</v>
      </c>
      <c r="E122">
        <v>0</v>
      </c>
      <c r="F122" s="4"/>
      <c r="G122" s="4"/>
      <c r="H122" s="4"/>
      <c r="I122" s="4"/>
      <c r="J122" s="4">
        <f t="shared" si="22"/>
        <v>0</v>
      </c>
      <c r="K122" s="5">
        <f t="shared" si="23"/>
        <v>0</v>
      </c>
      <c r="L122" s="6"/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f t="shared" si="39"/>
        <v>0</v>
      </c>
      <c r="Z122" s="34">
        <f t="shared" si="24"/>
        <v>0</v>
      </c>
      <c r="AA122" s="34">
        <f t="shared" si="25"/>
        <v>0</v>
      </c>
      <c r="AB122" s="12">
        <f t="shared" si="40"/>
        <v>0</v>
      </c>
      <c r="AC122" s="12">
        <f t="shared" si="41"/>
        <v>0</v>
      </c>
      <c r="AD122" s="12">
        <f t="shared" si="42"/>
        <v>0</v>
      </c>
      <c r="AE122" s="8">
        <f t="shared" si="26"/>
        <v>0</v>
      </c>
      <c r="AF122" s="12">
        <f t="shared" si="27"/>
        <v>0</v>
      </c>
      <c r="AG122">
        <f t="shared" si="28"/>
        <v>0</v>
      </c>
      <c r="AH122" s="8">
        <f>ROUND(IF(L122=3%,$K$358*Ranking!K126,0),0)</f>
        <v>0</v>
      </c>
      <c r="AI122" s="8">
        <f t="shared" si="29"/>
        <v>0</v>
      </c>
      <c r="AJ122" s="8">
        <f t="shared" si="30"/>
        <v>0</v>
      </c>
      <c r="AK122" s="8">
        <f t="shared" si="31"/>
        <v>0</v>
      </c>
      <c r="AL122" s="34">
        <f t="shared" si="32"/>
        <v>0</v>
      </c>
      <c r="AM122" s="8">
        <f>IF(L122=3%,ROUND($K$360*Ranking!K126,0),0)</f>
        <v>0</v>
      </c>
      <c r="AN122" s="29">
        <f t="shared" si="33"/>
        <v>0</v>
      </c>
      <c r="AO122" s="29">
        <f t="shared" si="34"/>
        <v>0</v>
      </c>
      <c r="AP122" s="8">
        <f t="shared" si="35"/>
        <v>0</v>
      </c>
      <c r="AQ122" s="29">
        <f t="shared" si="36"/>
        <v>0</v>
      </c>
      <c r="AR122" s="34">
        <f t="shared" si="37"/>
        <v>0</v>
      </c>
      <c r="AS122" t="str">
        <f t="shared" si="38"/>
        <v/>
      </c>
      <c r="AT122" s="29">
        <v>0</v>
      </c>
      <c r="AU122" s="8">
        <f t="shared" si="43"/>
        <v>0</v>
      </c>
    </row>
    <row r="123" spans="1:47" x14ac:dyDescent="0.2">
      <c r="A123">
        <v>122</v>
      </c>
      <c r="B123" s="7" t="s">
        <v>327</v>
      </c>
      <c r="C123" s="7" t="s">
        <v>10</v>
      </c>
      <c r="D123" s="3" t="s">
        <v>328</v>
      </c>
      <c r="E123">
        <v>2006</v>
      </c>
      <c r="F123" s="4">
        <v>983282.51</v>
      </c>
      <c r="G123" s="4">
        <v>26054.11</v>
      </c>
      <c r="H123" s="4">
        <v>2942.71</v>
      </c>
      <c r="I123" s="4">
        <v>0</v>
      </c>
      <c r="J123" s="4">
        <f t="shared" si="22"/>
        <v>954285.69000000006</v>
      </c>
      <c r="K123" s="5">
        <f t="shared" si="23"/>
        <v>954286</v>
      </c>
      <c r="L123" s="6">
        <v>0.03</v>
      </c>
      <c r="M123" s="8">
        <v>0</v>
      </c>
      <c r="N123" s="8">
        <v>0</v>
      </c>
      <c r="O123" s="8">
        <v>599138</v>
      </c>
      <c r="P123" s="8">
        <v>631824</v>
      </c>
      <c r="Q123" s="8">
        <v>517713</v>
      </c>
      <c r="R123" s="8">
        <v>291996</v>
      </c>
      <c r="S123" s="8">
        <v>243120</v>
      </c>
      <c r="T123" s="8">
        <v>238335</v>
      </c>
      <c r="U123" s="8">
        <v>251590</v>
      </c>
      <c r="V123" s="8">
        <v>521682</v>
      </c>
      <c r="W123" s="8">
        <v>320149</v>
      </c>
      <c r="X123" s="8">
        <v>318721</v>
      </c>
      <c r="Y123" s="8">
        <f t="shared" si="39"/>
        <v>237598</v>
      </c>
      <c r="Z123" s="34">
        <f t="shared" si="24"/>
        <v>20.58</v>
      </c>
      <c r="AA123" s="34">
        <f t="shared" si="25"/>
        <v>24.9</v>
      </c>
      <c r="AB123" s="12">
        <f t="shared" si="40"/>
        <v>196361.91021999999</v>
      </c>
      <c r="AC123" s="12">
        <f t="shared" si="41"/>
        <v>196361.91021999999</v>
      </c>
      <c r="AD123" s="12">
        <f t="shared" si="42"/>
        <v>-8.9780000009341165E-2</v>
      </c>
      <c r="AE123" s="8">
        <f t="shared" si="26"/>
        <v>196362</v>
      </c>
      <c r="AF123" s="12">
        <f t="shared" si="27"/>
        <v>8.9780000009341165E-2</v>
      </c>
      <c r="AG123">
        <f t="shared" si="28"/>
        <v>20.58</v>
      </c>
      <c r="AH123" s="8">
        <f>ROUND(IF(L123=3%,$K$358*Ranking!K127,0),0)</f>
        <v>25776</v>
      </c>
      <c r="AI123" s="8">
        <f t="shared" si="29"/>
        <v>222138</v>
      </c>
      <c r="AJ123" s="8">
        <f t="shared" si="30"/>
        <v>25776</v>
      </c>
      <c r="AK123" s="8">
        <f t="shared" si="31"/>
        <v>222138</v>
      </c>
      <c r="AL123" s="34">
        <f t="shared" si="32"/>
        <v>23.28</v>
      </c>
      <c r="AM123" s="8">
        <f>IF(L123=3%,ROUND($K$360*Ranking!K127,0),0)</f>
        <v>15460</v>
      </c>
      <c r="AN123" s="29">
        <f t="shared" si="33"/>
        <v>237598</v>
      </c>
      <c r="AO123" s="29">
        <f t="shared" si="34"/>
        <v>15460</v>
      </c>
      <c r="AP123" s="8">
        <f t="shared" si="35"/>
        <v>237598</v>
      </c>
      <c r="AQ123" s="29">
        <f t="shared" si="36"/>
        <v>0</v>
      </c>
      <c r="AR123" s="34">
        <f t="shared" si="37"/>
        <v>24.9</v>
      </c>
      <c r="AS123" t="str">
        <f t="shared" si="38"/>
        <v/>
      </c>
      <c r="AT123" s="29">
        <v>0</v>
      </c>
      <c r="AU123" s="8">
        <f t="shared" si="43"/>
        <v>237598</v>
      </c>
    </row>
    <row r="124" spans="1:47" x14ac:dyDescent="0.2">
      <c r="A124">
        <v>123</v>
      </c>
      <c r="B124" s="7" t="s">
        <v>329</v>
      </c>
      <c r="C124" s="7" t="s">
        <v>10</v>
      </c>
      <c r="D124" s="3" t="s">
        <v>330</v>
      </c>
      <c r="E124">
        <v>2009</v>
      </c>
      <c r="F124" s="4">
        <v>188922.7</v>
      </c>
      <c r="G124" s="4">
        <v>2930.8</v>
      </c>
      <c r="H124" s="4">
        <v>26.92</v>
      </c>
      <c r="I124" s="4">
        <v>0</v>
      </c>
      <c r="J124" s="4">
        <f t="shared" si="22"/>
        <v>185964.98</v>
      </c>
      <c r="K124" s="5">
        <f t="shared" si="23"/>
        <v>185965</v>
      </c>
      <c r="L124" s="6">
        <v>1.4999999999999999E-2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49615</v>
      </c>
      <c r="S124" s="8">
        <v>39760</v>
      </c>
      <c r="T124" s="8">
        <v>39658</v>
      </c>
      <c r="U124" s="8">
        <v>39836</v>
      </c>
      <c r="V124" s="8">
        <v>85740</v>
      </c>
      <c r="W124" s="8">
        <v>50899</v>
      </c>
      <c r="X124" s="8">
        <v>50678</v>
      </c>
      <c r="Y124" s="8">
        <f t="shared" si="39"/>
        <v>38266</v>
      </c>
      <c r="Z124" s="34">
        <f t="shared" si="24"/>
        <v>20.58</v>
      </c>
      <c r="AA124" s="34">
        <f t="shared" si="25"/>
        <v>20.58</v>
      </c>
      <c r="AB124" s="12">
        <f t="shared" si="40"/>
        <v>38265.721839999998</v>
      </c>
      <c r="AC124" s="12">
        <f t="shared" si="41"/>
        <v>38265.721839999998</v>
      </c>
      <c r="AD124" s="12">
        <f t="shared" si="42"/>
        <v>-0.27816000000166241</v>
      </c>
      <c r="AE124" s="8">
        <f t="shared" si="26"/>
        <v>38266</v>
      </c>
      <c r="AF124" s="12">
        <f t="shared" si="27"/>
        <v>0.27816000000166241</v>
      </c>
      <c r="AG124">
        <f t="shared" si="28"/>
        <v>20.58</v>
      </c>
      <c r="AH124" s="8">
        <f>ROUND(IF(L124=3%,$K$358*Ranking!K128,0),0)</f>
        <v>0</v>
      </c>
      <c r="AI124" s="8">
        <f t="shared" si="29"/>
        <v>38266</v>
      </c>
      <c r="AJ124" s="8">
        <f t="shared" si="30"/>
        <v>0</v>
      </c>
      <c r="AK124" s="8">
        <f t="shared" si="31"/>
        <v>38266</v>
      </c>
      <c r="AL124" s="34">
        <f t="shared" si="32"/>
        <v>20.58</v>
      </c>
      <c r="AM124" s="8">
        <f>IF(L124=3%,ROUND($K$360*Ranking!K128,0),0)</f>
        <v>0</v>
      </c>
      <c r="AN124" s="29">
        <f t="shared" si="33"/>
        <v>38266</v>
      </c>
      <c r="AO124" s="29">
        <f t="shared" si="34"/>
        <v>0</v>
      </c>
      <c r="AP124" s="8">
        <f t="shared" si="35"/>
        <v>38266</v>
      </c>
      <c r="AQ124" s="29">
        <f t="shared" si="36"/>
        <v>0</v>
      </c>
      <c r="AR124" s="34">
        <f t="shared" si="37"/>
        <v>20.58</v>
      </c>
      <c r="AS124" t="str">
        <f t="shared" si="38"/>
        <v/>
      </c>
      <c r="AT124" s="29">
        <v>0</v>
      </c>
      <c r="AU124" s="8">
        <f t="shared" si="43"/>
        <v>38266</v>
      </c>
    </row>
    <row r="125" spans="1:47" x14ac:dyDescent="0.2">
      <c r="A125">
        <v>124</v>
      </c>
      <c r="B125" s="7" t="s">
        <v>331</v>
      </c>
      <c r="C125" s="7" t="s">
        <v>10</v>
      </c>
      <c r="D125" s="3" t="s">
        <v>332</v>
      </c>
      <c r="E125">
        <v>0</v>
      </c>
      <c r="F125" s="4"/>
      <c r="G125" s="4"/>
      <c r="H125" s="4"/>
      <c r="I125" s="4"/>
      <c r="J125" s="4">
        <f t="shared" si="22"/>
        <v>0</v>
      </c>
      <c r="K125" s="5">
        <f t="shared" si="23"/>
        <v>0</v>
      </c>
      <c r="L125" s="6"/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f t="shared" si="39"/>
        <v>0</v>
      </c>
      <c r="Z125" s="34">
        <f t="shared" si="24"/>
        <v>0</v>
      </c>
      <c r="AA125" s="34">
        <f t="shared" si="25"/>
        <v>0</v>
      </c>
      <c r="AB125" s="12">
        <f t="shared" si="40"/>
        <v>0</v>
      </c>
      <c r="AC125" s="12">
        <f t="shared" si="41"/>
        <v>0</v>
      </c>
      <c r="AD125" s="12">
        <f t="shared" si="42"/>
        <v>0</v>
      </c>
      <c r="AE125" s="8">
        <f t="shared" si="26"/>
        <v>0</v>
      </c>
      <c r="AF125" s="12">
        <f t="shared" si="27"/>
        <v>0</v>
      </c>
      <c r="AG125">
        <f t="shared" si="28"/>
        <v>0</v>
      </c>
      <c r="AH125" s="8">
        <f>ROUND(IF(L125=3%,$K$358*Ranking!K129,0),0)</f>
        <v>0</v>
      </c>
      <c r="AI125" s="8">
        <f t="shared" si="29"/>
        <v>0</v>
      </c>
      <c r="AJ125" s="8">
        <f t="shared" si="30"/>
        <v>0</v>
      </c>
      <c r="AK125" s="8">
        <f t="shared" si="31"/>
        <v>0</v>
      </c>
      <c r="AL125" s="34">
        <f t="shared" si="32"/>
        <v>0</v>
      </c>
      <c r="AM125" s="8">
        <f>IF(L125=3%,ROUND($K$360*Ranking!K129,0),0)</f>
        <v>0</v>
      </c>
      <c r="AN125" s="29">
        <f t="shared" si="33"/>
        <v>0</v>
      </c>
      <c r="AO125" s="29">
        <f t="shared" si="34"/>
        <v>0</v>
      </c>
      <c r="AP125" s="8">
        <f t="shared" si="35"/>
        <v>0</v>
      </c>
      <c r="AQ125" s="29">
        <f t="shared" si="36"/>
        <v>0</v>
      </c>
      <c r="AR125" s="34">
        <f t="shared" si="37"/>
        <v>0</v>
      </c>
      <c r="AS125" t="str">
        <f t="shared" si="38"/>
        <v/>
      </c>
      <c r="AT125" s="29">
        <v>0</v>
      </c>
      <c r="AU125" s="8">
        <f t="shared" si="43"/>
        <v>0</v>
      </c>
    </row>
    <row r="126" spans="1:47" x14ac:dyDescent="0.2">
      <c r="A126">
        <v>125</v>
      </c>
      <c r="B126" s="7" t="s">
        <v>58</v>
      </c>
      <c r="C126" s="7" t="s">
        <v>10</v>
      </c>
      <c r="D126" s="3" t="s">
        <v>59</v>
      </c>
      <c r="E126">
        <v>2002</v>
      </c>
      <c r="F126" s="4">
        <v>211686.02</v>
      </c>
      <c r="G126" s="4">
        <v>280.97000000000003</v>
      </c>
      <c r="H126" s="4">
        <v>0</v>
      </c>
      <c r="I126" s="4">
        <v>0</v>
      </c>
      <c r="J126" s="4">
        <f t="shared" si="22"/>
        <v>211405.05</v>
      </c>
      <c r="K126" s="5">
        <f t="shared" si="23"/>
        <v>211405</v>
      </c>
      <c r="L126" s="6">
        <v>1.0999999999999999E-2</v>
      </c>
      <c r="M126" s="8">
        <v>119516</v>
      </c>
      <c r="N126" s="8">
        <v>127763</v>
      </c>
      <c r="O126" s="8">
        <v>140647</v>
      </c>
      <c r="P126" s="8">
        <v>149257</v>
      </c>
      <c r="Q126" s="8">
        <v>111122</v>
      </c>
      <c r="R126" s="8">
        <v>59989</v>
      </c>
      <c r="S126" s="8">
        <v>47991</v>
      </c>
      <c r="T126" s="8">
        <v>48200</v>
      </c>
      <c r="U126" s="8">
        <v>49536</v>
      </c>
      <c r="V126" s="8">
        <v>99463</v>
      </c>
      <c r="W126" s="8">
        <v>61623</v>
      </c>
      <c r="X126" s="8">
        <v>60746</v>
      </c>
      <c r="Y126" s="8">
        <f t="shared" si="39"/>
        <v>43500</v>
      </c>
      <c r="Z126" s="34">
        <f t="shared" si="24"/>
        <v>20.58</v>
      </c>
      <c r="AA126" s="34">
        <f t="shared" si="25"/>
        <v>20.58</v>
      </c>
      <c r="AB126" s="12">
        <f t="shared" si="40"/>
        <v>43500.470119999998</v>
      </c>
      <c r="AC126" s="12">
        <f t="shared" si="41"/>
        <v>43500.470119999998</v>
      </c>
      <c r="AD126" s="12">
        <f t="shared" si="42"/>
        <v>0.4701199999981327</v>
      </c>
      <c r="AE126" s="8">
        <f t="shared" si="26"/>
        <v>43500</v>
      </c>
      <c r="AF126" s="12">
        <f t="shared" si="27"/>
        <v>-0.4701199999981327</v>
      </c>
      <c r="AG126">
        <f t="shared" si="28"/>
        <v>20.58</v>
      </c>
      <c r="AH126" s="8">
        <f>ROUND(IF(L126=3%,$K$358*Ranking!K130,0),0)</f>
        <v>0</v>
      </c>
      <c r="AI126" s="8">
        <f t="shared" si="29"/>
        <v>43500</v>
      </c>
      <c r="AJ126" s="8">
        <f t="shared" si="30"/>
        <v>0</v>
      </c>
      <c r="AK126" s="8">
        <f t="shared" si="31"/>
        <v>43500</v>
      </c>
      <c r="AL126" s="34">
        <f t="shared" si="32"/>
        <v>20.58</v>
      </c>
      <c r="AM126" s="8">
        <f>IF(L126=3%,ROUND($K$360*Ranking!K130,0),0)</f>
        <v>0</v>
      </c>
      <c r="AN126" s="29">
        <f t="shared" si="33"/>
        <v>43500</v>
      </c>
      <c r="AO126" s="29">
        <f t="shared" si="34"/>
        <v>0</v>
      </c>
      <c r="AP126" s="8">
        <f t="shared" si="35"/>
        <v>43500</v>
      </c>
      <c r="AQ126" s="29">
        <f t="shared" si="36"/>
        <v>0</v>
      </c>
      <c r="AR126" s="34">
        <f t="shared" si="37"/>
        <v>20.58</v>
      </c>
      <c r="AS126" t="str">
        <f t="shared" si="38"/>
        <v/>
      </c>
      <c r="AT126" s="29">
        <v>0</v>
      </c>
      <c r="AU126" s="8">
        <f t="shared" si="43"/>
        <v>43500</v>
      </c>
    </row>
    <row r="127" spans="1:47" x14ac:dyDescent="0.2">
      <c r="A127">
        <v>126</v>
      </c>
      <c r="B127" s="7" t="s">
        <v>333</v>
      </c>
      <c r="C127" s="7" t="s">
        <v>10</v>
      </c>
      <c r="D127" s="3" t="s">
        <v>334</v>
      </c>
      <c r="E127">
        <v>2006</v>
      </c>
      <c r="F127" s="4">
        <v>1287789.07</v>
      </c>
      <c r="G127" s="4">
        <v>6853.47</v>
      </c>
      <c r="H127" s="4">
        <v>823.36</v>
      </c>
      <c r="I127" s="4">
        <v>0</v>
      </c>
      <c r="J127" s="4">
        <f t="shared" si="22"/>
        <v>1280112.24</v>
      </c>
      <c r="K127" s="5">
        <f t="shared" si="23"/>
        <v>1280112</v>
      </c>
      <c r="L127" s="6">
        <v>0.03</v>
      </c>
      <c r="M127" s="8">
        <v>0</v>
      </c>
      <c r="N127" s="8">
        <v>840098</v>
      </c>
      <c r="O127" s="8">
        <v>869128</v>
      </c>
      <c r="P127" s="8">
        <v>889799</v>
      </c>
      <c r="Q127" s="8">
        <v>679025</v>
      </c>
      <c r="R127" s="8">
        <v>374846</v>
      </c>
      <c r="S127" s="8">
        <v>308926</v>
      </c>
      <c r="T127" s="8">
        <v>317848</v>
      </c>
      <c r="U127" s="8">
        <v>332568</v>
      </c>
      <c r="V127" s="8">
        <v>655141</v>
      </c>
      <c r="W127" s="8">
        <v>408014</v>
      </c>
      <c r="X127" s="8">
        <v>415633</v>
      </c>
      <c r="Y127" s="8">
        <f t="shared" si="39"/>
        <v>298753</v>
      </c>
      <c r="Z127" s="34">
        <f t="shared" si="24"/>
        <v>20.58</v>
      </c>
      <c r="AA127" s="34">
        <f t="shared" si="25"/>
        <v>23.34</v>
      </c>
      <c r="AB127" s="12">
        <f t="shared" si="40"/>
        <v>263406.60726000002</v>
      </c>
      <c r="AC127" s="12">
        <f t="shared" si="41"/>
        <v>263406.60726000002</v>
      </c>
      <c r="AD127" s="12">
        <f t="shared" si="42"/>
        <v>-0.3927399999811314</v>
      </c>
      <c r="AE127" s="8">
        <f t="shared" si="26"/>
        <v>263407</v>
      </c>
      <c r="AF127" s="12">
        <f t="shared" si="27"/>
        <v>0.3927399999811314</v>
      </c>
      <c r="AG127">
        <f t="shared" si="28"/>
        <v>20.58</v>
      </c>
      <c r="AH127" s="8">
        <f>ROUND(IF(L127=3%,$K$358*Ranking!K131,0),0)</f>
        <v>22094</v>
      </c>
      <c r="AI127" s="8">
        <f t="shared" si="29"/>
        <v>285501</v>
      </c>
      <c r="AJ127" s="8">
        <f t="shared" si="30"/>
        <v>22094</v>
      </c>
      <c r="AK127" s="8">
        <f t="shared" si="31"/>
        <v>285501</v>
      </c>
      <c r="AL127" s="34">
        <f t="shared" si="32"/>
        <v>22.3</v>
      </c>
      <c r="AM127" s="8">
        <f>IF(L127=3%,ROUND($K$360*Ranking!K131,0),0)</f>
        <v>13252</v>
      </c>
      <c r="AN127" s="29">
        <f t="shared" si="33"/>
        <v>298753</v>
      </c>
      <c r="AO127" s="29">
        <f t="shared" si="34"/>
        <v>13252</v>
      </c>
      <c r="AP127" s="8">
        <f t="shared" si="35"/>
        <v>298753</v>
      </c>
      <c r="AQ127" s="29">
        <f t="shared" si="36"/>
        <v>0</v>
      </c>
      <c r="AR127" s="34">
        <f t="shared" si="37"/>
        <v>23.34</v>
      </c>
      <c r="AS127" t="str">
        <f t="shared" si="38"/>
        <v/>
      </c>
      <c r="AT127" s="29">
        <v>0</v>
      </c>
      <c r="AU127" s="8">
        <f t="shared" si="43"/>
        <v>298753</v>
      </c>
    </row>
    <row r="128" spans="1:47" x14ac:dyDescent="0.2">
      <c r="A128">
        <v>127</v>
      </c>
      <c r="B128" s="7" t="s">
        <v>335</v>
      </c>
      <c r="C128" s="7" t="s">
        <v>10</v>
      </c>
      <c r="D128" s="3" t="s">
        <v>336</v>
      </c>
      <c r="E128">
        <v>2008</v>
      </c>
      <c r="F128" s="4">
        <v>138243.10999999999</v>
      </c>
      <c r="G128" s="4">
        <v>34.92</v>
      </c>
      <c r="H128" s="4">
        <v>0</v>
      </c>
      <c r="I128" s="4">
        <v>0</v>
      </c>
      <c r="J128" s="4">
        <f t="shared" si="22"/>
        <v>138208.18999999997</v>
      </c>
      <c r="K128" s="5">
        <f t="shared" si="23"/>
        <v>138208</v>
      </c>
      <c r="L128" s="6">
        <v>0.03</v>
      </c>
      <c r="M128" s="8">
        <v>0</v>
      </c>
      <c r="N128" s="8">
        <v>0</v>
      </c>
      <c r="O128" s="8">
        <v>0</v>
      </c>
      <c r="P128" s="8">
        <v>0</v>
      </c>
      <c r="Q128" s="8">
        <v>102585.82</v>
      </c>
      <c r="R128" s="8">
        <v>107598</v>
      </c>
      <c r="S128" s="8">
        <v>109504</v>
      </c>
      <c r="T128" s="8">
        <v>92659</v>
      </c>
      <c r="U128" s="8">
        <v>101244</v>
      </c>
      <c r="V128" s="8">
        <v>129225</v>
      </c>
      <c r="W128" s="8">
        <v>131917</v>
      </c>
      <c r="X128" s="8">
        <v>129092</v>
      </c>
      <c r="Y128" s="8">
        <f t="shared" si="39"/>
        <v>93239</v>
      </c>
      <c r="Z128" s="34">
        <f t="shared" si="24"/>
        <v>20.58</v>
      </c>
      <c r="AA128" s="34">
        <f t="shared" si="25"/>
        <v>67.459999999999994</v>
      </c>
      <c r="AB128" s="12">
        <f t="shared" si="40"/>
        <v>28438.84002</v>
      </c>
      <c r="AC128" s="12">
        <f t="shared" si="41"/>
        <v>28438.84002</v>
      </c>
      <c r="AD128" s="12">
        <f t="shared" si="42"/>
        <v>-0.15998000000035972</v>
      </c>
      <c r="AE128" s="8">
        <f t="shared" si="26"/>
        <v>28439</v>
      </c>
      <c r="AF128" s="12">
        <f t="shared" si="27"/>
        <v>0.15998000000035972</v>
      </c>
      <c r="AG128">
        <f t="shared" si="28"/>
        <v>20.58</v>
      </c>
      <c r="AH128" s="8">
        <f>ROUND(IF(L128=3%,$K$358*Ranking!K132,0),0)</f>
        <v>40505</v>
      </c>
      <c r="AI128" s="8">
        <f t="shared" si="29"/>
        <v>68944</v>
      </c>
      <c r="AJ128" s="8">
        <f t="shared" si="30"/>
        <v>40505</v>
      </c>
      <c r="AK128" s="8">
        <f t="shared" si="31"/>
        <v>68944</v>
      </c>
      <c r="AL128" s="34">
        <f t="shared" si="32"/>
        <v>49.88</v>
      </c>
      <c r="AM128" s="8">
        <f>IF(L128=3%,ROUND($K$360*Ranking!K132,0),0)</f>
        <v>24295</v>
      </c>
      <c r="AN128" s="29">
        <f t="shared" si="33"/>
        <v>93239</v>
      </c>
      <c r="AO128" s="29">
        <f t="shared" si="34"/>
        <v>24295</v>
      </c>
      <c r="AP128" s="8">
        <f t="shared" si="35"/>
        <v>93239</v>
      </c>
      <c r="AQ128" s="29">
        <f t="shared" si="36"/>
        <v>0</v>
      </c>
      <c r="AR128" s="34">
        <f t="shared" si="37"/>
        <v>67.459999999999994</v>
      </c>
      <c r="AS128" t="str">
        <f t="shared" si="38"/>
        <v/>
      </c>
      <c r="AT128" s="29">
        <v>0</v>
      </c>
      <c r="AU128" s="8">
        <f t="shared" si="43"/>
        <v>93239</v>
      </c>
    </row>
    <row r="129" spans="1:47" x14ac:dyDescent="0.2">
      <c r="A129">
        <v>128</v>
      </c>
      <c r="B129" s="7" t="s">
        <v>337</v>
      </c>
      <c r="C129" s="7" t="s">
        <v>10</v>
      </c>
      <c r="D129" s="3" t="s">
        <v>338</v>
      </c>
      <c r="E129">
        <v>0</v>
      </c>
      <c r="F129" s="4"/>
      <c r="G129" s="4"/>
      <c r="H129" s="4"/>
      <c r="I129" s="4"/>
      <c r="J129" s="4">
        <f t="shared" si="22"/>
        <v>0</v>
      </c>
      <c r="K129" s="5">
        <f t="shared" si="23"/>
        <v>0</v>
      </c>
      <c r="L129" s="6"/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f t="shared" si="39"/>
        <v>0</v>
      </c>
      <c r="Z129" s="34">
        <f t="shared" si="24"/>
        <v>0</v>
      </c>
      <c r="AA129" s="34">
        <f t="shared" si="25"/>
        <v>0</v>
      </c>
      <c r="AB129" s="12">
        <f t="shared" si="40"/>
        <v>0</v>
      </c>
      <c r="AC129" s="12">
        <f t="shared" si="41"/>
        <v>0</v>
      </c>
      <c r="AD129" s="12">
        <f t="shared" si="42"/>
        <v>0</v>
      </c>
      <c r="AE129" s="8">
        <f t="shared" si="26"/>
        <v>0</v>
      </c>
      <c r="AF129" s="12">
        <f t="shared" si="27"/>
        <v>0</v>
      </c>
      <c r="AG129">
        <f t="shared" si="28"/>
        <v>0</v>
      </c>
      <c r="AH129" s="8">
        <f>ROUND(IF(L129=3%,$K$358*Ranking!K133,0),0)</f>
        <v>0</v>
      </c>
      <c r="AI129" s="8">
        <f t="shared" si="29"/>
        <v>0</v>
      </c>
      <c r="AJ129" s="8">
        <f t="shared" si="30"/>
        <v>0</v>
      </c>
      <c r="AK129" s="8">
        <f t="shared" si="31"/>
        <v>0</v>
      </c>
      <c r="AL129" s="34">
        <f t="shared" si="32"/>
        <v>0</v>
      </c>
      <c r="AM129" s="8">
        <f>IF(L129=3%,ROUND($K$360*Ranking!K133,0),0)</f>
        <v>0</v>
      </c>
      <c r="AN129" s="29">
        <f t="shared" si="33"/>
        <v>0</v>
      </c>
      <c r="AO129" s="29">
        <f t="shared" si="34"/>
        <v>0</v>
      </c>
      <c r="AP129" s="8">
        <f t="shared" si="35"/>
        <v>0</v>
      </c>
      <c r="AQ129" s="29">
        <f t="shared" si="36"/>
        <v>0</v>
      </c>
      <c r="AR129" s="34">
        <f t="shared" si="37"/>
        <v>0</v>
      </c>
      <c r="AS129" t="str">
        <f t="shared" si="38"/>
        <v/>
      </c>
      <c r="AT129" s="29">
        <v>0</v>
      </c>
      <c r="AU129" s="8">
        <f t="shared" si="43"/>
        <v>0</v>
      </c>
    </row>
    <row r="130" spans="1:47" x14ac:dyDescent="0.2">
      <c r="A130">
        <v>129</v>
      </c>
      <c r="B130" s="7" t="s">
        <v>339</v>
      </c>
      <c r="C130" s="7" t="s">
        <v>10</v>
      </c>
      <c r="D130" s="3" t="s">
        <v>340</v>
      </c>
      <c r="E130">
        <v>0</v>
      </c>
      <c r="F130" s="4"/>
      <c r="G130" s="4"/>
      <c r="H130" s="4"/>
      <c r="I130" s="4"/>
      <c r="J130" s="4">
        <f t="shared" ref="J130:J193" si="44">F130-G130-H130+I130</f>
        <v>0</v>
      </c>
      <c r="K130" s="5">
        <f t="shared" ref="K130:K193" si="45">ROUND(J130,0)</f>
        <v>0</v>
      </c>
      <c r="L130" s="6"/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f t="shared" si="39"/>
        <v>0</v>
      </c>
      <c r="Z130" s="34">
        <f t="shared" ref="Z130:Z193" si="46">AG130</f>
        <v>0</v>
      </c>
      <c r="AA130" s="34">
        <f t="shared" ref="AA130:AA193" si="47">AR130</f>
        <v>0</v>
      </c>
      <c r="AB130" s="12">
        <f t="shared" si="40"/>
        <v>0</v>
      </c>
      <c r="AC130" s="12">
        <f t="shared" si="41"/>
        <v>0</v>
      </c>
      <c r="AD130" s="12">
        <f t="shared" si="42"/>
        <v>0</v>
      </c>
      <c r="AE130" s="8">
        <f t="shared" ref="AE130:AE193" si="48">ROUND(AB130,0)</f>
        <v>0</v>
      </c>
      <c r="AF130" s="12">
        <f t="shared" ref="AF130:AF193" si="49">AE130-AB130</f>
        <v>0</v>
      </c>
      <c r="AG130">
        <f t="shared" ref="AG130:AG193" si="50">IF(AE130&gt;0,ROUND((AE130/K130)*100,2),0)</f>
        <v>0</v>
      </c>
      <c r="AH130" s="8">
        <f>ROUND(IF(L130=3%,$K$358*Ranking!K134,0),0)</f>
        <v>0</v>
      </c>
      <c r="AI130" s="8">
        <f t="shared" ref="AI130:AI193" si="51">AH130+AE130</f>
        <v>0</v>
      </c>
      <c r="AJ130" s="8">
        <f t="shared" ref="AJ130:AJ193" si="52">IF(AI130&gt;K130,K130-AE130,AH130)</f>
        <v>0</v>
      </c>
      <c r="AK130" s="8">
        <f t="shared" ref="AK130:AK193" si="53">AE130+AJ130</f>
        <v>0</v>
      </c>
      <c r="AL130" s="34">
        <f t="shared" ref="AL130:AL193" si="54">IF(K130&gt;0,ROUND(AK130/K130*100,2),0)</f>
        <v>0</v>
      </c>
      <c r="AM130" s="8">
        <f>IF(L130=3%,ROUND($K$360*Ranking!K134,0),0)</f>
        <v>0</v>
      </c>
      <c r="AN130" s="29">
        <f t="shared" ref="AN130:AN193" si="55">AK130+AM130</f>
        <v>0</v>
      </c>
      <c r="AO130" s="29">
        <f t="shared" ref="AO130:AO193" si="56">IF(AN130&gt;K130,K130-AK130,AM130)</f>
        <v>0</v>
      </c>
      <c r="AP130" s="8">
        <f t="shared" ref="AP130:AP193" si="57">AK130+AO130</f>
        <v>0</v>
      </c>
      <c r="AQ130" s="29">
        <f t="shared" ref="AQ130:AQ193" si="58">IF(AP130&gt;K130,1,0)</f>
        <v>0</v>
      </c>
      <c r="AR130" s="34">
        <f t="shared" ref="AR130:AR193" si="59">IF(AP130&gt;0,ROUND(AP130/K130*100,2),0)</f>
        <v>0</v>
      </c>
      <c r="AS130" t="str">
        <f t="shared" ref="AS130:AS193" si="60">IF(AR130=100,1,"")</f>
        <v/>
      </c>
      <c r="AT130" s="29">
        <v>0</v>
      </c>
      <c r="AU130" s="8">
        <f t="shared" si="43"/>
        <v>0</v>
      </c>
    </row>
    <row r="131" spans="1:47" x14ac:dyDescent="0.2">
      <c r="A131">
        <v>130</v>
      </c>
      <c r="B131" s="7" t="s">
        <v>341</v>
      </c>
      <c r="C131" s="7" t="s">
        <v>10</v>
      </c>
      <c r="D131" s="3" t="s">
        <v>342</v>
      </c>
      <c r="E131">
        <v>0</v>
      </c>
      <c r="F131" s="4"/>
      <c r="G131" s="4"/>
      <c r="H131" s="4"/>
      <c r="I131" s="4"/>
      <c r="J131" s="4">
        <f t="shared" si="44"/>
        <v>0</v>
      </c>
      <c r="K131" s="5">
        <f t="shared" si="45"/>
        <v>0</v>
      </c>
      <c r="L131" s="6"/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f t="shared" ref="Y131:Y194" si="61">AU131</f>
        <v>0</v>
      </c>
      <c r="Z131" s="34">
        <f t="shared" si="46"/>
        <v>0</v>
      </c>
      <c r="AA131" s="34">
        <f t="shared" si="47"/>
        <v>0</v>
      </c>
      <c r="AB131" s="12">
        <f t="shared" ref="AB131:AB194" si="62">ROUND(($K$356/$K$354)*K131,5)</f>
        <v>0</v>
      </c>
      <c r="AC131" s="12">
        <f t="shared" ref="AC131:AC194" si="63">ROUND(($K$356/$K$354)*K131,5)</f>
        <v>0</v>
      </c>
      <c r="AD131" s="12">
        <f t="shared" ref="AD131:AD194" si="64">AC131-AE131</f>
        <v>0</v>
      </c>
      <c r="AE131" s="8">
        <f t="shared" si="48"/>
        <v>0</v>
      </c>
      <c r="AF131" s="12">
        <f t="shared" si="49"/>
        <v>0</v>
      </c>
      <c r="AG131">
        <f t="shared" si="50"/>
        <v>0</v>
      </c>
      <c r="AH131" s="8">
        <f>ROUND(IF(L131=3%,$K$358*Ranking!K135,0),0)</f>
        <v>0</v>
      </c>
      <c r="AI131" s="8">
        <f t="shared" si="51"/>
        <v>0</v>
      </c>
      <c r="AJ131" s="8">
        <f t="shared" si="52"/>
        <v>0</v>
      </c>
      <c r="AK131" s="8">
        <f t="shared" si="53"/>
        <v>0</v>
      </c>
      <c r="AL131" s="34">
        <f t="shared" si="54"/>
        <v>0</v>
      </c>
      <c r="AM131" s="8">
        <f>IF(L131=3%,ROUND($K$360*Ranking!K135,0),0)</f>
        <v>0</v>
      </c>
      <c r="AN131" s="29">
        <f t="shared" si="55"/>
        <v>0</v>
      </c>
      <c r="AO131" s="29">
        <f t="shared" si="56"/>
        <v>0</v>
      </c>
      <c r="AP131" s="8">
        <f t="shared" si="57"/>
        <v>0</v>
      </c>
      <c r="AQ131" s="29">
        <f t="shared" si="58"/>
        <v>0</v>
      </c>
      <c r="AR131" s="34">
        <f t="shared" si="59"/>
        <v>0</v>
      </c>
      <c r="AS131" t="str">
        <f t="shared" si="60"/>
        <v/>
      </c>
      <c r="AT131" s="29">
        <v>0</v>
      </c>
      <c r="AU131" s="8">
        <f t="shared" ref="AU131:AU194" si="65">AP131+AT131</f>
        <v>0</v>
      </c>
    </row>
    <row r="132" spans="1:47" x14ac:dyDescent="0.2">
      <c r="A132">
        <v>131</v>
      </c>
      <c r="B132" s="7" t="s">
        <v>60</v>
      </c>
      <c r="C132" s="7" t="s">
        <v>10</v>
      </c>
      <c r="D132" s="3" t="s">
        <v>61</v>
      </c>
      <c r="E132">
        <v>2002</v>
      </c>
      <c r="F132" s="4">
        <v>994867.26</v>
      </c>
      <c r="G132" s="4">
        <v>15918.86</v>
      </c>
      <c r="H132" s="4">
        <v>225.49</v>
      </c>
      <c r="I132" s="4">
        <v>0</v>
      </c>
      <c r="J132" s="4">
        <f t="shared" si="44"/>
        <v>978722.91</v>
      </c>
      <c r="K132" s="5">
        <f t="shared" si="45"/>
        <v>978723</v>
      </c>
      <c r="L132" s="6">
        <v>1.4999999999999999E-2</v>
      </c>
      <c r="M132" s="8">
        <v>483468</v>
      </c>
      <c r="N132" s="8">
        <v>530396</v>
      </c>
      <c r="O132" s="8">
        <v>592087</v>
      </c>
      <c r="P132" s="8">
        <v>633009</v>
      </c>
      <c r="Q132" s="8">
        <v>448874</v>
      </c>
      <c r="R132" s="8">
        <v>238819</v>
      </c>
      <c r="S132" s="8">
        <v>206450</v>
      </c>
      <c r="T132" s="8">
        <v>207475</v>
      </c>
      <c r="U132" s="8">
        <v>211900</v>
      </c>
      <c r="V132" s="8">
        <v>434996</v>
      </c>
      <c r="W132" s="8">
        <v>272995</v>
      </c>
      <c r="X132" s="8">
        <v>277637</v>
      </c>
      <c r="Y132" s="8">
        <f t="shared" si="61"/>
        <v>201390</v>
      </c>
      <c r="Z132" s="34">
        <f t="shared" si="46"/>
        <v>20.58</v>
      </c>
      <c r="AA132" s="34">
        <f t="shared" si="47"/>
        <v>20.58</v>
      </c>
      <c r="AB132" s="12">
        <f t="shared" si="62"/>
        <v>201390.27278999999</v>
      </c>
      <c r="AC132" s="12">
        <f t="shared" si="63"/>
        <v>201390.27278999999</v>
      </c>
      <c r="AD132" s="12">
        <f t="shared" si="64"/>
        <v>0.27278999998816289</v>
      </c>
      <c r="AE132" s="8">
        <f t="shared" si="48"/>
        <v>201390</v>
      </c>
      <c r="AF132" s="12">
        <f t="shared" si="49"/>
        <v>-0.27278999998816289</v>
      </c>
      <c r="AG132">
        <f t="shared" si="50"/>
        <v>20.58</v>
      </c>
      <c r="AH132" s="8">
        <f>ROUND(IF(L132=3%,$K$358*Ranking!K136,0),0)</f>
        <v>0</v>
      </c>
      <c r="AI132" s="8">
        <f t="shared" si="51"/>
        <v>201390</v>
      </c>
      <c r="AJ132" s="8">
        <f t="shared" si="52"/>
        <v>0</v>
      </c>
      <c r="AK132" s="8">
        <f t="shared" si="53"/>
        <v>201390</v>
      </c>
      <c r="AL132" s="34">
        <f t="shared" si="54"/>
        <v>20.58</v>
      </c>
      <c r="AM132" s="8">
        <f>IF(L132=3%,ROUND($K$360*Ranking!K136,0),0)</f>
        <v>0</v>
      </c>
      <c r="AN132" s="29">
        <f t="shared" si="55"/>
        <v>201390</v>
      </c>
      <c r="AO132" s="29">
        <f t="shared" si="56"/>
        <v>0</v>
      </c>
      <c r="AP132" s="8">
        <f t="shared" si="57"/>
        <v>201390</v>
      </c>
      <c r="AQ132" s="29">
        <f t="shared" si="58"/>
        <v>0</v>
      </c>
      <c r="AR132" s="34">
        <f t="shared" si="59"/>
        <v>20.58</v>
      </c>
      <c r="AS132" t="str">
        <f t="shared" si="60"/>
        <v/>
      </c>
      <c r="AT132" s="29">
        <v>0</v>
      </c>
      <c r="AU132" s="8">
        <f t="shared" si="65"/>
        <v>201390</v>
      </c>
    </row>
    <row r="133" spans="1:47" x14ac:dyDescent="0.2">
      <c r="A133">
        <v>132</v>
      </c>
      <c r="B133" s="7" t="s">
        <v>343</v>
      </c>
      <c r="C133" s="7" t="s">
        <v>10</v>
      </c>
      <c r="D133" s="3" t="s">
        <v>344</v>
      </c>
      <c r="E133">
        <v>0</v>
      </c>
      <c r="F133" s="4"/>
      <c r="G133" s="4"/>
      <c r="H133" s="4"/>
      <c r="I133" s="4"/>
      <c r="J133" s="4">
        <f t="shared" si="44"/>
        <v>0</v>
      </c>
      <c r="K133" s="5">
        <f t="shared" si="45"/>
        <v>0</v>
      </c>
      <c r="L133" s="6"/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f t="shared" si="61"/>
        <v>0</v>
      </c>
      <c r="Z133" s="34">
        <f t="shared" si="46"/>
        <v>0</v>
      </c>
      <c r="AA133" s="34">
        <f t="shared" si="47"/>
        <v>0</v>
      </c>
      <c r="AB133" s="12">
        <f t="shared" si="62"/>
        <v>0</v>
      </c>
      <c r="AC133" s="12">
        <f t="shared" si="63"/>
        <v>0</v>
      </c>
      <c r="AD133" s="12">
        <f t="shared" si="64"/>
        <v>0</v>
      </c>
      <c r="AE133" s="8">
        <f t="shared" si="48"/>
        <v>0</v>
      </c>
      <c r="AF133" s="12">
        <f t="shared" si="49"/>
        <v>0</v>
      </c>
      <c r="AG133">
        <f t="shared" si="50"/>
        <v>0</v>
      </c>
      <c r="AH133" s="8">
        <f>ROUND(IF(L133=3%,$K$358*Ranking!K137,0),0)</f>
        <v>0</v>
      </c>
      <c r="AI133" s="8">
        <f t="shared" si="51"/>
        <v>0</v>
      </c>
      <c r="AJ133" s="8">
        <f t="shared" si="52"/>
        <v>0</v>
      </c>
      <c r="AK133" s="8">
        <f t="shared" si="53"/>
        <v>0</v>
      </c>
      <c r="AL133" s="34">
        <f t="shared" si="54"/>
        <v>0</v>
      </c>
      <c r="AM133" s="8">
        <f>IF(L133=3%,ROUND($K$360*Ranking!K137,0),0)</f>
        <v>0</v>
      </c>
      <c r="AN133" s="29">
        <f t="shared" si="55"/>
        <v>0</v>
      </c>
      <c r="AO133" s="29">
        <f t="shared" si="56"/>
        <v>0</v>
      </c>
      <c r="AP133" s="8">
        <f t="shared" si="57"/>
        <v>0</v>
      </c>
      <c r="AQ133" s="29">
        <f t="shared" si="58"/>
        <v>0</v>
      </c>
      <c r="AR133" s="34">
        <f t="shared" si="59"/>
        <v>0</v>
      </c>
      <c r="AS133" t="str">
        <f t="shared" si="60"/>
        <v/>
      </c>
      <c r="AT133" s="29">
        <v>0</v>
      </c>
      <c r="AU133" s="8">
        <f t="shared" si="65"/>
        <v>0</v>
      </c>
    </row>
    <row r="134" spans="1:47" x14ac:dyDescent="0.2">
      <c r="A134">
        <v>133</v>
      </c>
      <c r="B134" s="7" t="s">
        <v>345</v>
      </c>
      <c r="C134" s="7" t="s">
        <v>10</v>
      </c>
      <c r="D134" s="3" t="s">
        <v>346</v>
      </c>
      <c r="E134">
        <v>0</v>
      </c>
      <c r="F134" s="4"/>
      <c r="G134" s="4"/>
      <c r="H134" s="4"/>
      <c r="I134" s="4"/>
      <c r="J134" s="4">
        <f t="shared" si="44"/>
        <v>0</v>
      </c>
      <c r="K134" s="5">
        <f t="shared" si="45"/>
        <v>0</v>
      </c>
      <c r="L134" s="6"/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f t="shared" si="61"/>
        <v>0</v>
      </c>
      <c r="Z134" s="34">
        <f t="shared" si="46"/>
        <v>0</v>
      </c>
      <c r="AA134" s="34">
        <f t="shared" si="47"/>
        <v>0</v>
      </c>
      <c r="AB134" s="12">
        <f t="shared" si="62"/>
        <v>0</v>
      </c>
      <c r="AC134" s="12">
        <f t="shared" si="63"/>
        <v>0</v>
      </c>
      <c r="AD134" s="12">
        <f t="shared" si="64"/>
        <v>0</v>
      </c>
      <c r="AE134" s="8">
        <f t="shared" si="48"/>
        <v>0</v>
      </c>
      <c r="AF134" s="12">
        <f t="shared" si="49"/>
        <v>0</v>
      </c>
      <c r="AG134">
        <f t="shared" si="50"/>
        <v>0</v>
      </c>
      <c r="AH134" s="8">
        <f>ROUND(IF(L134=3%,$K$358*Ranking!K138,0),0)</f>
        <v>0</v>
      </c>
      <c r="AI134" s="8">
        <f t="shared" si="51"/>
        <v>0</v>
      </c>
      <c r="AJ134" s="8">
        <f t="shared" si="52"/>
        <v>0</v>
      </c>
      <c r="AK134" s="8">
        <f t="shared" si="53"/>
        <v>0</v>
      </c>
      <c r="AL134" s="34">
        <f t="shared" si="54"/>
        <v>0</v>
      </c>
      <c r="AM134" s="8">
        <f>IF(L134=3%,ROUND($K$360*Ranking!K138,0),0)</f>
        <v>0</v>
      </c>
      <c r="AN134" s="29">
        <f t="shared" si="55"/>
        <v>0</v>
      </c>
      <c r="AO134" s="29">
        <f t="shared" si="56"/>
        <v>0</v>
      </c>
      <c r="AP134" s="8">
        <f t="shared" si="57"/>
        <v>0</v>
      </c>
      <c r="AQ134" s="29">
        <f t="shared" si="58"/>
        <v>0</v>
      </c>
      <c r="AR134" s="34">
        <f t="shared" si="59"/>
        <v>0</v>
      </c>
      <c r="AS134" t="str">
        <f t="shared" si="60"/>
        <v/>
      </c>
      <c r="AT134" s="29">
        <v>0</v>
      </c>
      <c r="AU134" s="8">
        <f t="shared" si="65"/>
        <v>0</v>
      </c>
    </row>
    <row r="135" spans="1:47" x14ac:dyDescent="0.2">
      <c r="A135">
        <v>134</v>
      </c>
      <c r="B135" s="7" t="s">
        <v>347</v>
      </c>
      <c r="C135" s="7" t="s">
        <v>10</v>
      </c>
      <c r="D135" s="3" t="s">
        <v>348</v>
      </c>
      <c r="E135">
        <v>0</v>
      </c>
      <c r="F135" s="4"/>
      <c r="G135" s="4"/>
      <c r="H135" s="4"/>
      <c r="I135" s="4"/>
      <c r="J135" s="4">
        <f t="shared" si="44"/>
        <v>0</v>
      </c>
      <c r="K135" s="5">
        <f t="shared" si="45"/>
        <v>0</v>
      </c>
      <c r="L135" s="6"/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f t="shared" si="61"/>
        <v>0</v>
      </c>
      <c r="Z135" s="34">
        <f t="shared" si="46"/>
        <v>0</v>
      </c>
      <c r="AA135" s="34">
        <f t="shared" si="47"/>
        <v>0</v>
      </c>
      <c r="AB135" s="12">
        <f t="shared" si="62"/>
        <v>0</v>
      </c>
      <c r="AC135" s="12">
        <f t="shared" si="63"/>
        <v>0</v>
      </c>
      <c r="AD135" s="12">
        <f t="shared" si="64"/>
        <v>0</v>
      </c>
      <c r="AE135" s="8">
        <f t="shared" si="48"/>
        <v>0</v>
      </c>
      <c r="AF135" s="12">
        <f t="shared" si="49"/>
        <v>0</v>
      </c>
      <c r="AG135">
        <f t="shared" si="50"/>
        <v>0</v>
      </c>
      <c r="AH135" s="8">
        <f>ROUND(IF(L135=3%,$K$358*Ranking!K139,0),0)</f>
        <v>0</v>
      </c>
      <c r="AI135" s="8">
        <f t="shared" si="51"/>
        <v>0</v>
      </c>
      <c r="AJ135" s="8">
        <f t="shared" si="52"/>
        <v>0</v>
      </c>
      <c r="AK135" s="8">
        <f t="shared" si="53"/>
        <v>0</v>
      </c>
      <c r="AL135" s="34">
        <f t="shared" si="54"/>
        <v>0</v>
      </c>
      <c r="AM135" s="8">
        <f>IF(L135=3%,ROUND($K$360*Ranking!K139,0),0)</f>
        <v>0</v>
      </c>
      <c r="AN135" s="29">
        <f t="shared" si="55"/>
        <v>0</v>
      </c>
      <c r="AO135" s="29">
        <f t="shared" si="56"/>
        <v>0</v>
      </c>
      <c r="AP135" s="8">
        <f t="shared" si="57"/>
        <v>0</v>
      </c>
      <c r="AQ135" s="29">
        <f t="shared" si="58"/>
        <v>0</v>
      </c>
      <c r="AR135" s="34">
        <f t="shared" si="59"/>
        <v>0</v>
      </c>
      <c r="AS135" t="str">
        <f t="shared" si="60"/>
        <v/>
      </c>
      <c r="AT135" s="29">
        <v>0</v>
      </c>
      <c r="AU135" s="8">
        <f t="shared" si="65"/>
        <v>0</v>
      </c>
    </row>
    <row r="136" spans="1:47" x14ac:dyDescent="0.2">
      <c r="A136">
        <v>135</v>
      </c>
      <c r="B136" s="7" t="s">
        <v>349</v>
      </c>
      <c r="C136" s="7" t="s">
        <v>10</v>
      </c>
      <c r="D136" s="3" t="s">
        <v>350</v>
      </c>
      <c r="E136">
        <v>0</v>
      </c>
      <c r="F136" s="4"/>
      <c r="G136" s="4"/>
      <c r="H136" s="4"/>
      <c r="I136" s="4"/>
      <c r="J136" s="4">
        <f t="shared" si="44"/>
        <v>0</v>
      </c>
      <c r="K136" s="5">
        <f t="shared" si="45"/>
        <v>0</v>
      </c>
      <c r="L136" s="6"/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f t="shared" si="61"/>
        <v>0</v>
      </c>
      <c r="Z136" s="34">
        <f t="shared" si="46"/>
        <v>0</v>
      </c>
      <c r="AA136" s="34">
        <f t="shared" si="47"/>
        <v>0</v>
      </c>
      <c r="AB136" s="12">
        <f t="shared" si="62"/>
        <v>0</v>
      </c>
      <c r="AC136" s="12">
        <f t="shared" si="63"/>
        <v>0</v>
      </c>
      <c r="AD136" s="12">
        <f t="shared" si="64"/>
        <v>0</v>
      </c>
      <c r="AE136" s="8">
        <f t="shared" si="48"/>
        <v>0</v>
      </c>
      <c r="AF136" s="12">
        <f t="shared" si="49"/>
        <v>0</v>
      </c>
      <c r="AG136">
        <f t="shared" si="50"/>
        <v>0</v>
      </c>
      <c r="AH136" s="8">
        <f>ROUND(IF(L136=3%,$K$358*Ranking!K140,0),0)</f>
        <v>0</v>
      </c>
      <c r="AI136" s="8">
        <f t="shared" si="51"/>
        <v>0</v>
      </c>
      <c r="AJ136" s="8">
        <f t="shared" si="52"/>
        <v>0</v>
      </c>
      <c r="AK136" s="8">
        <f t="shared" si="53"/>
        <v>0</v>
      </c>
      <c r="AL136" s="34">
        <f t="shared" si="54"/>
        <v>0</v>
      </c>
      <c r="AM136" s="8">
        <f>IF(L136=3%,ROUND($K$360*Ranking!K140,0),0)</f>
        <v>0</v>
      </c>
      <c r="AN136" s="29">
        <f t="shared" si="55"/>
        <v>0</v>
      </c>
      <c r="AO136" s="29">
        <f t="shared" si="56"/>
        <v>0</v>
      </c>
      <c r="AP136" s="8">
        <f t="shared" si="57"/>
        <v>0</v>
      </c>
      <c r="AQ136" s="29">
        <f t="shared" si="58"/>
        <v>0</v>
      </c>
      <c r="AR136" s="34">
        <f t="shared" si="59"/>
        <v>0</v>
      </c>
      <c r="AS136" t="str">
        <f t="shared" si="60"/>
        <v/>
      </c>
      <c r="AT136" s="29">
        <v>0</v>
      </c>
      <c r="AU136" s="8">
        <f t="shared" si="65"/>
        <v>0</v>
      </c>
    </row>
    <row r="137" spans="1:47" x14ac:dyDescent="0.2">
      <c r="A137">
        <v>136</v>
      </c>
      <c r="B137" s="7" t="s">
        <v>62</v>
      </c>
      <c r="C137" s="7" t="s">
        <v>10</v>
      </c>
      <c r="D137" s="3" t="s">
        <v>63</v>
      </c>
      <c r="E137">
        <v>2002</v>
      </c>
      <c r="F137" s="4">
        <v>484201.63</v>
      </c>
      <c r="G137" s="4">
        <v>3841.17</v>
      </c>
      <c r="H137" s="4">
        <v>0</v>
      </c>
      <c r="I137" s="4">
        <v>0</v>
      </c>
      <c r="J137" s="4">
        <f t="shared" si="44"/>
        <v>480360.46</v>
      </c>
      <c r="K137" s="5">
        <f t="shared" si="45"/>
        <v>480360</v>
      </c>
      <c r="L137" s="6">
        <v>1.4999999999999999E-2</v>
      </c>
      <c r="M137" s="8">
        <v>269739</v>
      </c>
      <c r="N137" s="8">
        <v>284723</v>
      </c>
      <c r="O137" s="8">
        <v>308110</v>
      </c>
      <c r="P137" s="8">
        <v>333121</v>
      </c>
      <c r="Q137" s="8">
        <v>233157</v>
      </c>
      <c r="R137" s="8">
        <v>123058</v>
      </c>
      <c r="S137" s="8">
        <v>100227</v>
      </c>
      <c r="T137" s="8">
        <v>102570</v>
      </c>
      <c r="U137" s="8">
        <v>105320</v>
      </c>
      <c r="V137" s="8">
        <v>213999</v>
      </c>
      <c r="W137" s="8">
        <v>132352</v>
      </c>
      <c r="X137" s="8">
        <v>132763</v>
      </c>
      <c r="Y137" s="8">
        <f t="shared" si="61"/>
        <v>98843</v>
      </c>
      <c r="Z137" s="34">
        <f t="shared" si="46"/>
        <v>20.58</v>
      </c>
      <c r="AA137" s="34">
        <f t="shared" si="47"/>
        <v>20.58</v>
      </c>
      <c r="AB137" s="12">
        <f t="shared" si="62"/>
        <v>98842.912079999995</v>
      </c>
      <c r="AC137" s="12">
        <f t="shared" si="63"/>
        <v>98842.912079999995</v>
      </c>
      <c r="AD137" s="12">
        <f t="shared" si="64"/>
        <v>-8.7920000005397014E-2</v>
      </c>
      <c r="AE137" s="8">
        <f t="shared" si="48"/>
        <v>98843</v>
      </c>
      <c r="AF137" s="12">
        <f t="shared" si="49"/>
        <v>8.7920000005397014E-2</v>
      </c>
      <c r="AG137">
        <f t="shared" si="50"/>
        <v>20.58</v>
      </c>
      <c r="AH137" s="8">
        <f>ROUND(IF(L137=3%,$K$358*Ranking!K141,0),0)</f>
        <v>0</v>
      </c>
      <c r="AI137" s="8">
        <f t="shared" si="51"/>
        <v>98843</v>
      </c>
      <c r="AJ137" s="8">
        <f t="shared" si="52"/>
        <v>0</v>
      </c>
      <c r="AK137" s="8">
        <f t="shared" si="53"/>
        <v>98843</v>
      </c>
      <c r="AL137" s="34">
        <f t="shared" si="54"/>
        <v>20.58</v>
      </c>
      <c r="AM137" s="8">
        <f>IF(L137=3%,ROUND($K$360*Ranking!K141,0),0)</f>
        <v>0</v>
      </c>
      <c r="AN137" s="29">
        <f t="shared" si="55"/>
        <v>98843</v>
      </c>
      <c r="AO137" s="29">
        <f t="shared" si="56"/>
        <v>0</v>
      </c>
      <c r="AP137" s="8">
        <f t="shared" si="57"/>
        <v>98843</v>
      </c>
      <c r="AQ137" s="29">
        <f t="shared" si="58"/>
        <v>0</v>
      </c>
      <c r="AR137" s="34">
        <f t="shared" si="59"/>
        <v>20.58</v>
      </c>
      <c r="AS137" t="str">
        <f t="shared" si="60"/>
        <v/>
      </c>
      <c r="AT137" s="29">
        <v>0</v>
      </c>
      <c r="AU137" s="8">
        <f t="shared" si="65"/>
        <v>98843</v>
      </c>
    </row>
    <row r="138" spans="1:47" x14ac:dyDescent="0.2">
      <c r="A138">
        <v>137</v>
      </c>
      <c r="B138" s="7" t="s">
        <v>351</v>
      </c>
      <c r="C138" s="7" t="s">
        <v>10</v>
      </c>
      <c r="D138" s="3" t="s">
        <v>352</v>
      </c>
      <c r="E138">
        <v>0</v>
      </c>
      <c r="F138" s="4"/>
      <c r="G138" s="4"/>
      <c r="H138" s="4"/>
      <c r="I138" s="4"/>
      <c r="J138" s="4">
        <f t="shared" si="44"/>
        <v>0</v>
      </c>
      <c r="K138" s="5">
        <f t="shared" si="45"/>
        <v>0</v>
      </c>
      <c r="L138" s="6"/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f t="shared" si="61"/>
        <v>0</v>
      </c>
      <c r="Z138" s="34">
        <f t="shared" si="46"/>
        <v>0</v>
      </c>
      <c r="AA138" s="34">
        <f t="shared" si="47"/>
        <v>0</v>
      </c>
      <c r="AB138" s="12">
        <f t="shared" si="62"/>
        <v>0</v>
      </c>
      <c r="AC138" s="12">
        <f t="shared" si="63"/>
        <v>0</v>
      </c>
      <c r="AD138" s="12">
        <f t="shared" si="64"/>
        <v>0</v>
      </c>
      <c r="AE138" s="8">
        <f t="shared" si="48"/>
        <v>0</v>
      </c>
      <c r="AF138" s="12">
        <f t="shared" si="49"/>
        <v>0</v>
      </c>
      <c r="AG138">
        <f t="shared" si="50"/>
        <v>0</v>
      </c>
      <c r="AH138" s="8">
        <f>ROUND(IF(L138=3%,$K$358*Ranking!K142,0),0)</f>
        <v>0</v>
      </c>
      <c r="AI138" s="8">
        <f t="shared" si="51"/>
        <v>0</v>
      </c>
      <c r="AJ138" s="8">
        <f t="shared" si="52"/>
        <v>0</v>
      </c>
      <c r="AK138" s="8">
        <f t="shared" si="53"/>
        <v>0</v>
      </c>
      <c r="AL138" s="34">
        <f t="shared" si="54"/>
        <v>0</v>
      </c>
      <c r="AM138" s="8">
        <f>IF(L138=3%,ROUND($K$360*Ranking!K142,0),0)</f>
        <v>0</v>
      </c>
      <c r="AN138" s="29">
        <f t="shared" si="55"/>
        <v>0</v>
      </c>
      <c r="AO138" s="29">
        <f t="shared" si="56"/>
        <v>0</v>
      </c>
      <c r="AP138" s="8">
        <f t="shared" si="57"/>
        <v>0</v>
      </c>
      <c r="AQ138" s="29">
        <f t="shared" si="58"/>
        <v>0</v>
      </c>
      <c r="AR138" s="34">
        <f t="shared" si="59"/>
        <v>0</v>
      </c>
      <c r="AS138" t="str">
        <f t="shared" si="60"/>
        <v/>
      </c>
      <c r="AT138" s="29">
        <v>0</v>
      </c>
      <c r="AU138" s="8">
        <f t="shared" si="65"/>
        <v>0</v>
      </c>
    </row>
    <row r="139" spans="1:47" x14ac:dyDescent="0.2">
      <c r="A139">
        <v>138</v>
      </c>
      <c r="B139" s="7" t="s">
        <v>353</v>
      </c>
      <c r="C139" s="7" t="s">
        <v>10</v>
      </c>
      <c r="D139" s="3" t="s">
        <v>354</v>
      </c>
      <c r="E139">
        <v>0</v>
      </c>
      <c r="F139" s="4"/>
      <c r="G139" s="4"/>
      <c r="H139" s="4"/>
      <c r="I139" s="4"/>
      <c r="J139" s="4">
        <f t="shared" si="44"/>
        <v>0</v>
      </c>
      <c r="K139" s="5">
        <f t="shared" si="45"/>
        <v>0</v>
      </c>
      <c r="L139" s="6"/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f t="shared" si="61"/>
        <v>0</v>
      </c>
      <c r="Z139" s="34">
        <f t="shared" si="46"/>
        <v>0</v>
      </c>
      <c r="AA139" s="34">
        <f t="shared" si="47"/>
        <v>0</v>
      </c>
      <c r="AB139" s="12">
        <f t="shared" si="62"/>
        <v>0</v>
      </c>
      <c r="AC139" s="12">
        <f t="shared" si="63"/>
        <v>0</v>
      </c>
      <c r="AD139" s="12">
        <f t="shared" si="64"/>
        <v>0</v>
      </c>
      <c r="AE139" s="8">
        <f t="shared" si="48"/>
        <v>0</v>
      </c>
      <c r="AF139" s="12">
        <f t="shared" si="49"/>
        <v>0</v>
      </c>
      <c r="AG139">
        <f t="shared" si="50"/>
        <v>0</v>
      </c>
      <c r="AH139" s="8">
        <f>ROUND(IF(L139=3%,$K$358*Ranking!K143,0),0)</f>
        <v>0</v>
      </c>
      <c r="AI139" s="8">
        <f t="shared" si="51"/>
        <v>0</v>
      </c>
      <c r="AJ139" s="8">
        <f t="shared" si="52"/>
        <v>0</v>
      </c>
      <c r="AK139" s="8">
        <f t="shared" si="53"/>
        <v>0</v>
      </c>
      <c r="AL139" s="34">
        <f t="shared" si="54"/>
        <v>0</v>
      </c>
      <c r="AM139" s="8">
        <f>IF(L139=3%,ROUND($K$360*Ranking!K143,0),0)</f>
        <v>0</v>
      </c>
      <c r="AN139" s="29">
        <f t="shared" si="55"/>
        <v>0</v>
      </c>
      <c r="AO139" s="29">
        <f t="shared" si="56"/>
        <v>0</v>
      </c>
      <c r="AP139" s="8">
        <f t="shared" si="57"/>
        <v>0</v>
      </c>
      <c r="AQ139" s="29">
        <f t="shared" si="58"/>
        <v>0</v>
      </c>
      <c r="AR139" s="34">
        <f t="shared" si="59"/>
        <v>0</v>
      </c>
      <c r="AS139" t="str">
        <f t="shared" si="60"/>
        <v/>
      </c>
      <c r="AT139" s="29">
        <v>0</v>
      </c>
      <c r="AU139" s="8">
        <f t="shared" si="65"/>
        <v>0</v>
      </c>
    </row>
    <row r="140" spans="1:47" x14ac:dyDescent="0.2">
      <c r="A140">
        <v>139</v>
      </c>
      <c r="B140" s="7" t="s">
        <v>64</v>
      </c>
      <c r="C140" s="7" t="s">
        <v>10</v>
      </c>
      <c r="D140" s="3" t="s">
        <v>65</v>
      </c>
      <c r="E140">
        <v>2002</v>
      </c>
      <c r="F140" s="4">
        <v>881475.85</v>
      </c>
      <c r="G140" s="4">
        <v>8982.33</v>
      </c>
      <c r="H140" s="4">
        <v>0</v>
      </c>
      <c r="I140" s="4">
        <v>0</v>
      </c>
      <c r="J140" s="4">
        <f t="shared" si="44"/>
        <v>872493.52</v>
      </c>
      <c r="K140" s="5">
        <f t="shared" si="45"/>
        <v>872494</v>
      </c>
      <c r="L140" s="6">
        <v>0.02</v>
      </c>
      <c r="M140" s="8">
        <v>513429</v>
      </c>
      <c r="N140" s="8">
        <v>532714</v>
      </c>
      <c r="O140" s="8">
        <v>584113</v>
      </c>
      <c r="P140" s="8">
        <v>668633</v>
      </c>
      <c r="Q140" s="8">
        <v>446697</v>
      </c>
      <c r="R140" s="8">
        <v>236716</v>
      </c>
      <c r="S140" s="8">
        <v>187390</v>
      </c>
      <c r="T140" s="8">
        <v>185785</v>
      </c>
      <c r="U140" s="8">
        <v>187081</v>
      </c>
      <c r="V140" s="8">
        <v>390679</v>
      </c>
      <c r="W140" s="8">
        <v>252354</v>
      </c>
      <c r="X140" s="8">
        <v>247774</v>
      </c>
      <c r="Y140" s="8">
        <f t="shared" si="61"/>
        <v>179532</v>
      </c>
      <c r="Z140" s="34">
        <f t="shared" si="46"/>
        <v>20.58</v>
      </c>
      <c r="AA140" s="34">
        <f t="shared" si="47"/>
        <v>20.58</v>
      </c>
      <c r="AB140" s="12">
        <f t="shared" si="62"/>
        <v>179531.70066</v>
      </c>
      <c r="AC140" s="12">
        <f t="shared" si="63"/>
        <v>179531.70066</v>
      </c>
      <c r="AD140" s="12">
        <f t="shared" si="64"/>
        <v>-0.29933999999775551</v>
      </c>
      <c r="AE140" s="8">
        <f t="shared" si="48"/>
        <v>179532</v>
      </c>
      <c r="AF140" s="12">
        <f t="shared" si="49"/>
        <v>0.29933999999775551</v>
      </c>
      <c r="AG140">
        <f t="shared" si="50"/>
        <v>20.58</v>
      </c>
      <c r="AH140" s="8">
        <f>ROUND(IF(L140=3%,$K$358*Ranking!K144,0),0)</f>
        <v>0</v>
      </c>
      <c r="AI140" s="8">
        <f t="shared" si="51"/>
        <v>179532</v>
      </c>
      <c r="AJ140" s="8">
        <f t="shared" si="52"/>
        <v>0</v>
      </c>
      <c r="AK140" s="8">
        <f t="shared" si="53"/>
        <v>179532</v>
      </c>
      <c r="AL140" s="34">
        <f t="shared" si="54"/>
        <v>20.58</v>
      </c>
      <c r="AM140" s="8">
        <f>IF(L140=3%,ROUND($K$360*Ranking!K144,0),0)</f>
        <v>0</v>
      </c>
      <c r="AN140" s="29">
        <f t="shared" si="55"/>
        <v>179532</v>
      </c>
      <c r="AO140" s="29">
        <f t="shared" si="56"/>
        <v>0</v>
      </c>
      <c r="AP140" s="8">
        <f t="shared" si="57"/>
        <v>179532</v>
      </c>
      <c r="AQ140" s="29">
        <f t="shared" si="58"/>
        <v>0</v>
      </c>
      <c r="AR140" s="34">
        <f t="shared" si="59"/>
        <v>20.58</v>
      </c>
      <c r="AS140" t="str">
        <f t="shared" si="60"/>
        <v/>
      </c>
      <c r="AT140" s="29">
        <v>0</v>
      </c>
      <c r="AU140" s="8">
        <f t="shared" si="65"/>
        <v>179532</v>
      </c>
    </row>
    <row r="141" spans="1:47" x14ac:dyDescent="0.2">
      <c r="A141">
        <v>140</v>
      </c>
      <c r="B141" s="7" t="s">
        <v>355</v>
      </c>
      <c r="C141" s="7" t="s">
        <v>10</v>
      </c>
      <c r="D141" s="3" t="s">
        <v>356</v>
      </c>
      <c r="E141">
        <v>2007</v>
      </c>
      <c r="F141" s="4">
        <v>47932.44</v>
      </c>
      <c r="G141" s="4">
        <v>84.35</v>
      </c>
      <c r="H141" s="4">
        <v>0</v>
      </c>
      <c r="I141" s="4">
        <v>0</v>
      </c>
      <c r="J141" s="4">
        <f t="shared" si="44"/>
        <v>47848.090000000004</v>
      </c>
      <c r="K141" s="5">
        <f t="shared" si="45"/>
        <v>47848</v>
      </c>
      <c r="L141" s="6">
        <v>1.4999999999999999E-2</v>
      </c>
      <c r="M141" s="8">
        <v>0</v>
      </c>
      <c r="N141" s="8">
        <v>0</v>
      </c>
      <c r="O141" s="8">
        <v>0</v>
      </c>
      <c r="P141" s="8">
        <v>42536</v>
      </c>
      <c r="Q141" s="8">
        <v>31809</v>
      </c>
      <c r="R141" s="8">
        <v>16131</v>
      </c>
      <c r="S141" s="8">
        <v>12442</v>
      </c>
      <c r="T141" s="8">
        <v>10976</v>
      </c>
      <c r="U141" s="8">
        <v>12173</v>
      </c>
      <c r="V141" s="8">
        <v>27798</v>
      </c>
      <c r="W141" s="8">
        <v>14425</v>
      </c>
      <c r="X141" s="8">
        <v>14645</v>
      </c>
      <c r="Y141" s="8">
        <f t="shared" si="61"/>
        <v>9846</v>
      </c>
      <c r="Z141" s="34">
        <f t="shared" si="46"/>
        <v>20.58</v>
      </c>
      <c r="AA141" s="34">
        <f t="shared" si="47"/>
        <v>20.58</v>
      </c>
      <c r="AB141" s="12">
        <f t="shared" si="62"/>
        <v>9845.6067500000008</v>
      </c>
      <c r="AC141" s="12">
        <f t="shared" si="63"/>
        <v>9845.6067500000008</v>
      </c>
      <c r="AD141" s="12">
        <f t="shared" si="64"/>
        <v>-0.39324999999917054</v>
      </c>
      <c r="AE141" s="8">
        <f t="shared" si="48"/>
        <v>9846</v>
      </c>
      <c r="AF141" s="12">
        <f t="shared" si="49"/>
        <v>0.39324999999917054</v>
      </c>
      <c r="AG141">
        <f t="shared" si="50"/>
        <v>20.58</v>
      </c>
      <c r="AH141" s="8">
        <f>ROUND(IF(L141=3%,$K$358*Ranking!K145,0),0)</f>
        <v>0</v>
      </c>
      <c r="AI141" s="8">
        <f t="shared" si="51"/>
        <v>9846</v>
      </c>
      <c r="AJ141" s="8">
        <f t="shared" si="52"/>
        <v>0</v>
      </c>
      <c r="AK141" s="8">
        <f t="shared" si="53"/>
        <v>9846</v>
      </c>
      <c r="AL141" s="34">
        <f t="shared" si="54"/>
        <v>20.58</v>
      </c>
      <c r="AM141" s="8">
        <f>IF(L141=3%,ROUND($K$360*Ranking!K145,0),0)</f>
        <v>0</v>
      </c>
      <c r="AN141" s="29">
        <f t="shared" si="55"/>
        <v>9846</v>
      </c>
      <c r="AO141" s="29">
        <f t="shared" si="56"/>
        <v>0</v>
      </c>
      <c r="AP141" s="8">
        <f t="shared" si="57"/>
        <v>9846</v>
      </c>
      <c r="AQ141" s="29">
        <f t="shared" si="58"/>
        <v>0</v>
      </c>
      <c r="AR141" s="34">
        <f t="shared" si="59"/>
        <v>20.58</v>
      </c>
      <c r="AS141" t="str">
        <f t="shared" si="60"/>
        <v/>
      </c>
      <c r="AT141" s="29">
        <v>0</v>
      </c>
      <c r="AU141" s="8">
        <f t="shared" si="65"/>
        <v>9846</v>
      </c>
    </row>
    <row r="142" spans="1:47" x14ac:dyDescent="0.2">
      <c r="A142">
        <v>141</v>
      </c>
      <c r="B142" s="7" t="s">
        <v>357</v>
      </c>
      <c r="C142" s="7" t="s">
        <v>10</v>
      </c>
      <c r="D142" s="3" t="s">
        <v>358</v>
      </c>
      <c r="E142">
        <v>2008</v>
      </c>
      <c r="F142" s="4">
        <v>448960.52</v>
      </c>
      <c r="G142" s="4">
        <v>1899.5</v>
      </c>
      <c r="H142" s="4">
        <v>1954.09</v>
      </c>
      <c r="I142" s="4">
        <v>0</v>
      </c>
      <c r="J142" s="4">
        <f t="shared" si="44"/>
        <v>445106.93</v>
      </c>
      <c r="K142" s="5">
        <f t="shared" si="45"/>
        <v>445107</v>
      </c>
      <c r="L142" s="6">
        <v>0.01</v>
      </c>
      <c r="M142" s="8">
        <v>0</v>
      </c>
      <c r="N142" s="8">
        <v>0</v>
      </c>
      <c r="O142" s="8">
        <v>0</v>
      </c>
      <c r="P142" s="8">
        <v>0</v>
      </c>
      <c r="Q142" s="8">
        <v>208351</v>
      </c>
      <c r="R142" s="8">
        <v>113384</v>
      </c>
      <c r="S142" s="8">
        <v>94183</v>
      </c>
      <c r="T142" s="8">
        <v>95107</v>
      </c>
      <c r="U142" s="8">
        <v>100521</v>
      </c>
      <c r="V142" s="8">
        <v>206079</v>
      </c>
      <c r="W142" s="8">
        <v>129309</v>
      </c>
      <c r="X142" s="8">
        <v>126658</v>
      </c>
      <c r="Y142" s="8">
        <f t="shared" si="61"/>
        <v>91589</v>
      </c>
      <c r="Z142" s="34">
        <f t="shared" si="46"/>
        <v>20.58</v>
      </c>
      <c r="AA142" s="34">
        <f t="shared" si="47"/>
        <v>20.58</v>
      </c>
      <c r="AB142" s="12">
        <f t="shared" si="62"/>
        <v>91588.958419999995</v>
      </c>
      <c r="AC142" s="12">
        <f t="shared" si="63"/>
        <v>91588.958419999995</v>
      </c>
      <c r="AD142" s="12">
        <f t="shared" si="64"/>
        <v>-4.1580000004614703E-2</v>
      </c>
      <c r="AE142" s="8">
        <f t="shared" si="48"/>
        <v>91589</v>
      </c>
      <c r="AF142" s="12">
        <f t="shared" si="49"/>
        <v>4.1580000004614703E-2</v>
      </c>
      <c r="AG142">
        <f t="shared" si="50"/>
        <v>20.58</v>
      </c>
      <c r="AH142" s="8">
        <f>ROUND(IF(L142=3%,$K$358*Ranking!K146,0),0)</f>
        <v>0</v>
      </c>
      <c r="AI142" s="8">
        <f t="shared" si="51"/>
        <v>91589</v>
      </c>
      <c r="AJ142" s="8">
        <f t="shared" si="52"/>
        <v>0</v>
      </c>
      <c r="AK142" s="8">
        <f t="shared" si="53"/>
        <v>91589</v>
      </c>
      <c r="AL142" s="34">
        <f t="shared" si="54"/>
        <v>20.58</v>
      </c>
      <c r="AM142" s="8">
        <f>IF(L142=3%,ROUND($K$360*Ranking!K146,0),0)</f>
        <v>0</v>
      </c>
      <c r="AN142" s="29">
        <f t="shared" si="55"/>
        <v>91589</v>
      </c>
      <c r="AO142" s="29">
        <f t="shared" si="56"/>
        <v>0</v>
      </c>
      <c r="AP142" s="8">
        <f t="shared" si="57"/>
        <v>91589</v>
      </c>
      <c r="AQ142" s="29">
        <f t="shared" si="58"/>
        <v>0</v>
      </c>
      <c r="AR142" s="34">
        <f t="shared" si="59"/>
        <v>20.58</v>
      </c>
      <c r="AS142" t="str">
        <f t="shared" si="60"/>
        <v/>
      </c>
      <c r="AT142" s="29">
        <v>0</v>
      </c>
      <c r="AU142" s="8">
        <f t="shared" si="65"/>
        <v>91589</v>
      </c>
    </row>
    <row r="143" spans="1:47" x14ac:dyDescent="0.2">
      <c r="A143">
        <v>142</v>
      </c>
      <c r="B143" s="7" t="s">
        <v>359</v>
      </c>
      <c r="C143" s="7" t="s">
        <v>10</v>
      </c>
      <c r="D143" s="3" t="s">
        <v>360</v>
      </c>
      <c r="E143">
        <v>0</v>
      </c>
      <c r="F143" s="4"/>
      <c r="G143" s="4"/>
      <c r="H143" s="4"/>
      <c r="I143" s="4"/>
      <c r="J143" s="4">
        <f t="shared" si="44"/>
        <v>0</v>
      </c>
      <c r="K143" s="5">
        <f t="shared" si="45"/>
        <v>0</v>
      </c>
      <c r="L143" s="6"/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f t="shared" si="61"/>
        <v>0</v>
      </c>
      <c r="Z143" s="34">
        <f t="shared" si="46"/>
        <v>0</v>
      </c>
      <c r="AA143" s="34">
        <f t="shared" si="47"/>
        <v>0</v>
      </c>
      <c r="AB143" s="12">
        <f t="shared" si="62"/>
        <v>0</v>
      </c>
      <c r="AC143" s="12">
        <f t="shared" si="63"/>
        <v>0</v>
      </c>
      <c r="AD143" s="12">
        <f t="shared" si="64"/>
        <v>0</v>
      </c>
      <c r="AE143" s="8">
        <f t="shared" si="48"/>
        <v>0</v>
      </c>
      <c r="AF143" s="12">
        <f t="shared" si="49"/>
        <v>0</v>
      </c>
      <c r="AG143">
        <f t="shared" si="50"/>
        <v>0</v>
      </c>
      <c r="AH143" s="8">
        <f>ROUND(IF(L143=3%,$K$358*Ranking!K147,0),0)</f>
        <v>0</v>
      </c>
      <c r="AI143" s="8">
        <f t="shared" si="51"/>
        <v>0</v>
      </c>
      <c r="AJ143" s="8">
        <f t="shared" si="52"/>
        <v>0</v>
      </c>
      <c r="AK143" s="8">
        <f t="shared" si="53"/>
        <v>0</v>
      </c>
      <c r="AL143" s="34">
        <f t="shared" si="54"/>
        <v>0</v>
      </c>
      <c r="AM143" s="8">
        <f>IF(L143=3%,ROUND($K$360*Ranking!K147,0),0)</f>
        <v>0</v>
      </c>
      <c r="AN143" s="29">
        <f t="shared" si="55"/>
        <v>0</v>
      </c>
      <c r="AO143" s="29">
        <f t="shared" si="56"/>
        <v>0</v>
      </c>
      <c r="AP143" s="8">
        <f t="shared" si="57"/>
        <v>0</v>
      </c>
      <c r="AQ143" s="29">
        <f t="shared" si="58"/>
        <v>0</v>
      </c>
      <c r="AR143" s="34">
        <f t="shared" si="59"/>
        <v>0</v>
      </c>
      <c r="AS143" t="str">
        <f t="shared" si="60"/>
        <v/>
      </c>
      <c r="AT143" s="29">
        <v>0</v>
      </c>
      <c r="AU143" s="8">
        <f t="shared" si="65"/>
        <v>0</v>
      </c>
    </row>
    <row r="144" spans="1:47" x14ac:dyDescent="0.2">
      <c r="A144">
        <v>143</v>
      </c>
      <c r="B144" s="7" t="s">
        <v>361</v>
      </c>
      <c r="C144" s="7" t="s">
        <v>10</v>
      </c>
      <c r="D144" s="3" t="s">
        <v>362</v>
      </c>
      <c r="E144">
        <v>0</v>
      </c>
      <c r="F144" s="4"/>
      <c r="G144" s="4"/>
      <c r="H144" s="4"/>
      <c r="I144" s="4"/>
      <c r="J144" s="4">
        <f t="shared" si="44"/>
        <v>0</v>
      </c>
      <c r="K144" s="5">
        <f t="shared" si="45"/>
        <v>0</v>
      </c>
      <c r="L144" s="6"/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f t="shared" si="61"/>
        <v>0</v>
      </c>
      <c r="Z144" s="34">
        <f t="shared" si="46"/>
        <v>0</v>
      </c>
      <c r="AA144" s="34">
        <f t="shared" si="47"/>
        <v>0</v>
      </c>
      <c r="AB144" s="12">
        <f t="shared" si="62"/>
        <v>0</v>
      </c>
      <c r="AC144" s="12">
        <f t="shared" si="63"/>
        <v>0</v>
      </c>
      <c r="AD144" s="12">
        <f t="shared" si="64"/>
        <v>0</v>
      </c>
      <c r="AE144" s="8">
        <f t="shared" si="48"/>
        <v>0</v>
      </c>
      <c r="AF144" s="12">
        <f t="shared" si="49"/>
        <v>0</v>
      </c>
      <c r="AG144">
        <f t="shared" si="50"/>
        <v>0</v>
      </c>
      <c r="AH144" s="8">
        <f>ROUND(IF(L144=3%,$K$358*Ranking!K148,0),0)</f>
        <v>0</v>
      </c>
      <c r="AI144" s="8">
        <f t="shared" si="51"/>
        <v>0</v>
      </c>
      <c r="AJ144" s="8">
        <f t="shared" si="52"/>
        <v>0</v>
      </c>
      <c r="AK144" s="8">
        <f t="shared" si="53"/>
        <v>0</v>
      </c>
      <c r="AL144" s="34">
        <f t="shared" si="54"/>
        <v>0</v>
      </c>
      <c r="AM144" s="8">
        <f>IF(L144=3%,ROUND($K$360*Ranking!K148,0),0)</f>
        <v>0</v>
      </c>
      <c r="AN144" s="29">
        <f t="shared" si="55"/>
        <v>0</v>
      </c>
      <c r="AO144" s="29">
        <f t="shared" si="56"/>
        <v>0</v>
      </c>
      <c r="AP144" s="8">
        <f t="shared" si="57"/>
        <v>0</v>
      </c>
      <c r="AQ144" s="29">
        <f t="shared" si="58"/>
        <v>0</v>
      </c>
      <c r="AR144" s="34">
        <f t="shared" si="59"/>
        <v>0</v>
      </c>
      <c r="AS144" t="str">
        <f t="shared" si="60"/>
        <v/>
      </c>
      <c r="AT144" s="29">
        <v>0</v>
      </c>
      <c r="AU144" s="8">
        <f t="shared" si="65"/>
        <v>0</v>
      </c>
    </row>
    <row r="145" spans="1:47" x14ac:dyDescent="0.2">
      <c r="A145">
        <v>144</v>
      </c>
      <c r="B145" s="7" t="s">
        <v>363</v>
      </c>
      <c r="C145" s="7" t="s">
        <v>10</v>
      </c>
      <c r="D145" s="3" t="s">
        <v>364</v>
      </c>
      <c r="E145">
        <v>0</v>
      </c>
      <c r="F145" s="4"/>
      <c r="G145" s="4"/>
      <c r="H145" s="4"/>
      <c r="I145" s="4"/>
      <c r="J145" s="4">
        <f t="shared" si="44"/>
        <v>0</v>
      </c>
      <c r="K145" s="5">
        <f t="shared" si="45"/>
        <v>0</v>
      </c>
      <c r="L145" s="6"/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f t="shared" si="61"/>
        <v>0</v>
      </c>
      <c r="Z145" s="34">
        <f t="shared" si="46"/>
        <v>0</v>
      </c>
      <c r="AA145" s="34">
        <f t="shared" si="47"/>
        <v>0</v>
      </c>
      <c r="AB145" s="12">
        <f t="shared" si="62"/>
        <v>0</v>
      </c>
      <c r="AC145" s="12">
        <f t="shared" si="63"/>
        <v>0</v>
      </c>
      <c r="AD145" s="12">
        <f t="shared" si="64"/>
        <v>0</v>
      </c>
      <c r="AE145" s="8">
        <f t="shared" si="48"/>
        <v>0</v>
      </c>
      <c r="AF145" s="12">
        <f t="shared" si="49"/>
        <v>0</v>
      </c>
      <c r="AG145">
        <f t="shared" si="50"/>
        <v>0</v>
      </c>
      <c r="AH145" s="8">
        <f>ROUND(IF(L145=3%,$K$358*Ranking!K149,0),0)</f>
        <v>0</v>
      </c>
      <c r="AI145" s="8">
        <f t="shared" si="51"/>
        <v>0</v>
      </c>
      <c r="AJ145" s="8">
        <f t="shared" si="52"/>
        <v>0</v>
      </c>
      <c r="AK145" s="8">
        <f t="shared" si="53"/>
        <v>0</v>
      </c>
      <c r="AL145" s="34">
        <f t="shared" si="54"/>
        <v>0</v>
      </c>
      <c r="AM145" s="8">
        <f>IF(L145=3%,ROUND($K$360*Ranking!K149,0),0)</f>
        <v>0</v>
      </c>
      <c r="AN145" s="29">
        <f t="shared" si="55"/>
        <v>0</v>
      </c>
      <c r="AO145" s="29">
        <f t="shared" si="56"/>
        <v>0</v>
      </c>
      <c r="AP145" s="8">
        <f t="shared" si="57"/>
        <v>0</v>
      </c>
      <c r="AQ145" s="29">
        <f t="shared" si="58"/>
        <v>0</v>
      </c>
      <c r="AR145" s="34">
        <f t="shared" si="59"/>
        <v>0</v>
      </c>
      <c r="AS145" t="str">
        <f t="shared" si="60"/>
        <v/>
      </c>
      <c r="AT145" s="29">
        <v>0</v>
      </c>
      <c r="AU145" s="8">
        <f t="shared" si="65"/>
        <v>0</v>
      </c>
    </row>
    <row r="146" spans="1:47" x14ac:dyDescent="0.2">
      <c r="A146">
        <v>145</v>
      </c>
      <c r="B146" s="7" t="s">
        <v>365</v>
      </c>
      <c r="C146" s="7" t="s">
        <v>10</v>
      </c>
      <c r="D146" s="3" t="s">
        <v>366</v>
      </c>
      <c r="E146">
        <v>2006</v>
      </c>
      <c r="F146" s="4">
        <v>205961.62</v>
      </c>
      <c r="G146" s="4">
        <v>2463.84</v>
      </c>
      <c r="H146" s="4">
        <v>2567.3000000000002</v>
      </c>
      <c r="I146" s="4">
        <v>0</v>
      </c>
      <c r="J146" s="4">
        <f t="shared" si="44"/>
        <v>200930.48</v>
      </c>
      <c r="K146" s="5">
        <f t="shared" si="45"/>
        <v>200930</v>
      </c>
      <c r="L146" s="6">
        <v>0.01</v>
      </c>
      <c r="M146" s="8">
        <v>0</v>
      </c>
      <c r="N146" s="8">
        <v>0</v>
      </c>
      <c r="O146" s="8">
        <v>416612</v>
      </c>
      <c r="P146" s="8">
        <v>462790</v>
      </c>
      <c r="Q146" s="8">
        <v>425016</v>
      </c>
      <c r="R146" s="8">
        <v>240443</v>
      </c>
      <c r="S146" s="8">
        <v>192919</v>
      </c>
      <c r="T146" s="8">
        <v>193356</v>
      </c>
      <c r="U146" s="8">
        <v>196677</v>
      </c>
      <c r="V146" s="8">
        <v>400253</v>
      </c>
      <c r="W146" s="8">
        <v>58365</v>
      </c>
      <c r="X146" s="8">
        <v>56770</v>
      </c>
      <c r="Y146" s="8">
        <f t="shared" si="61"/>
        <v>41345</v>
      </c>
      <c r="Z146" s="34">
        <f t="shared" si="46"/>
        <v>20.58</v>
      </c>
      <c r="AA146" s="34">
        <f t="shared" si="47"/>
        <v>20.58</v>
      </c>
      <c r="AB146" s="12">
        <f t="shared" si="62"/>
        <v>41345.046060000001</v>
      </c>
      <c r="AC146" s="12">
        <f t="shared" si="63"/>
        <v>41345.046060000001</v>
      </c>
      <c r="AD146" s="12">
        <f t="shared" si="64"/>
        <v>4.6060000000579748E-2</v>
      </c>
      <c r="AE146" s="8">
        <f t="shared" si="48"/>
        <v>41345</v>
      </c>
      <c r="AF146" s="12">
        <f t="shared" si="49"/>
        <v>-4.6060000000579748E-2</v>
      </c>
      <c r="AG146">
        <f t="shared" si="50"/>
        <v>20.58</v>
      </c>
      <c r="AH146" s="8">
        <f>ROUND(IF(L146=3%,$K$358*Ranking!K150,0),0)</f>
        <v>0</v>
      </c>
      <c r="AI146" s="8">
        <f t="shared" si="51"/>
        <v>41345</v>
      </c>
      <c r="AJ146" s="8">
        <f t="shared" si="52"/>
        <v>0</v>
      </c>
      <c r="AK146" s="8">
        <f t="shared" si="53"/>
        <v>41345</v>
      </c>
      <c r="AL146" s="34">
        <f t="shared" si="54"/>
        <v>20.58</v>
      </c>
      <c r="AM146" s="8">
        <f>IF(L146=3%,ROUND($K$360*Ranking!K150,0),0)</f>
        <v>0</v>
      </c>
      <c r="AN146" s="29">
        <f t="shared" si="55"/>
        <v>41345</v>
      </c>
      <c r="AO146" s="29">
        <f t="shared" si="56"/>
        <v>0</v>
      </c>
      <c r="AP146" s="8">
        <f t="shared" si="57"/>
        <v>41345</v>
      </c>
      <c r="AQ146" s="29">
        <f t="shared" si="58"/>
        <v>0</v>
      </c>
      <c r="AR146" s="34">
        <f t="shared" si="59"/>
        <v>20.58</v>
      </c>
      <c r="AS146" t="str">
        <f t="shared" si="60"/>
        <v/>
      </c>
      <c r="AT146" s="29">
        <v>0</v>
      </c>
      <c r="AU146" s="8">
        <f t="shared" si="65"/>
        <v>41345</v>
      </c>
    </row>
    <row r="147" spans="1:47" x14ac:dyDescent="0.2">
      <c r="A147">
        <v>146</v>
      </c>
      <c r="B147" s="7" t="s">
        <v>367</v>
      </c>
      <c r="C147" s="7" t="s">
        <v>10</v>
      </c>
      <c r="D147" s="3" t="s">
        <v>368</v>
      </c>
      <c r="E147">
        <v>0</v>
      </c>
      <c r="F147" s="4"/>
      <c r="G147" s="4"/>
      <c r="H147" s="4"/>
      <c r="I147" s="4"/>
      <c r="J147" s="4">
        <f t="shared" si="44"/>
        <v>0</v>
      </c>
      <c r="K147" s="5">
        <f t="shared" si="45"/>
        <v>0</v>
      </c>
      <c r="L147" s="6"/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f t="shared" si="61"/>
        <v>0</v>
      </c>
      <c r="Z147" s="34">
        <f t="shared" si="46"/>
        <v>0</v>
      </c>
      <c r="AA147" s="34">
        <f t="shared" si="47"/>
        <v>0</v>
      </c>
      <c r="AB147" s="12">
        <f t="shared" si="62"/>
        <v>0</v>
      </c>
      <c r="AC147" s="12">
        <f t="shared" si="63"/>
        <v>0</v>
      </c>
      <c r="AD147" s="12">
        <f t="shared" si="64"/>
        <v>0</v>
      </c>
      <c r="AE147" s="8">
        <f t="shared" si="48"/>
        <v>0</v>
      </c>
      <c r="AF147" s="12">
        <f t="shared" si="49"/>
        <v>0</v>
      </c>
      <c r="AG147">
        <f t="shared" si="50"/>
        <v>0</v>
      </c>
      <c r="AH147" s="8">
        <f>ROUND(IF(L147=3%,$K$358*Ranking!K151,0),0)</f>
        <v>0</v>
      </c>
      <c r="AI147" s="8">
        <f t="shared" si="51"/>
        <v>0</v>
      </c>
      <c r="AJ147" s="8">
        <f t="shared" si="52"/>
        <v>0</v>
      </c>
      <c r="AK147" s="8">
        <f t="shared" si="53"/>
        <v>0</v>
      </c>
      <c r="AL147" s="34">
        <f t="shared" si="54"/>
        <v>0</v>
      </c>
      <c r="AM147" s="8">
        <f>IF(L147=3%,ROUND($K$360*Ranking!K151,0),0)</f>
        <v>0</v>
      </c>
      <c r="AN147" s="29">
        <f t="shared" si="55"/>
        <v>0</v>
      </c>
      <c r="AO147" s="29">
        <f t="shared" si="56"/>
        <v>0</v>
      </c>
      <c r="AP147" s="8">
        <f t="shared" si="57"/>
        <v>0</v>
      </c>
      <c r="AQ147" s="29">
        <f t="shared" si="58"/>
        <v>0</v>
      </c>
      <c r="AR147" s="34">
        <f t="shared" si="59"/>
        <v>0</v>
      </c>
      <c r="AS147" t="str">
        <f t="shared" si="60"/>
        <v/>
      </c>
      <c r="AT147" s="29">
        <v>0</v>
      </c>
      <c r="AU147" s="8">
        <f t="shared" si="65"/>
        <v>0</v>
      </c>
    </row>
    <row r="148" spans="1:47" x14ac:dyDescent="0.2">
      <c r="A148">
        <v>147</v>
      </c>
      <c r="B148" s="7" t="s">
        <v>369</v>
      </c>
      <c r="C148" s="7" t="s">
        <v>10</v>
      </c>
      <c r="D148" s="3" t="s">
        <v>370</v>
      </c>
      <c r="E148">
        <v>0</v>
      </c>
      <c r="F148" s="4"/>
      <c r="G148" s="4"/>
      <c r="H148" s="4"/>
      <c r="I148" s="4"/>
      <c r="J148" s="4">
        <f t="shared" si="44"/>
        <v>0</v>
      </c>
      <c r="K148" s="5">
        <f t="shared" si="45"/>
        <v>0</v>
      </c>
      <c r="L148" s="6"/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f t="shared" si="61"/>
        <v>0</v>
      </c>
      <c r="Z148" s="34">
        <f t="shared" si="46"/>
        <v>0</v>
      </c>
      <c r="AA148" s="34">
        <f t="shared" si="47"/>
        <v>0</v>
      </c>
      <c r="AB148" s="12">
        <f t="shared" si="62"/>
        <v>0</v>
      </c>
      <c r="AC148" s="12">
        <f t="shared" si="63"/>
        <v>0</v>
      </c>
      <c r="AD148" s="12">
        <f t="shared" si="64"/>
        <v>0</v>
      </c>
      <c r="AE148" s="8">
        <f t="shared" si="48"/>
        <v>0</v>
      </c>
      <c r="AF148" s="12">
        <f t="shared" si="49"/>
        <v>0</v>
      </c>
      <c r="AG148">
        <f t="shared" si="50"/>
        <v>0</v>
      </c>
      <c r="AH148" s="8">
        <f>ROUND(IF(L148=3%,$K$358*Ranking!K152,0),0)</f>
        <v>0</v>
      </c>
      <c r="AI148" s="8">
        <f t="shared" si="51"/>
        <v>0</v>
      </c>
      <c r="AJ148" s="8">
        <f t="shared" si="52"/>
        <v>0</v>
      </c>
      <c r="AK148" s="8">
        <f t="shared" si="53"/>
        <v>0</v>
      </c>
      <c r="AL148" s="34">
        <f t="shared" si="54"/>
        <v>0</v>
      </c>
      <c r="AM148" s="8">
        <f>IF(L148=3%,ROUND($K$360*Ranking!K152,0),0)</f>
        <v>0</v>
      </c>
      <c r="AN148" s="29">
        <f t="shared" si="55"/>
        <v>0</v>
      </c>
      <c r="AO148" s="29">
        <f t="shared" si="56"/>
        <v>0</v>
      </c>
      <c r="AP148" s="8">
        <f t="shared" si="57"/>
        <v>0</v>
      </c>
      <c r="AQ148" s="29">
        <f t="shared" si="58"/>
        <v>0</v>
      </c>
      <c r="AR148" s="34">
        <f t="shared" si="59"/>
        <v>0</v>
      </c>
      <c r="AS148" t="str">
        <f t="shared" si="60"/>
        <v/>
      </c>
      <c r="AT148" s="29">
        <v>0</v>
      </c>
      <c r="AU148" s="8">
        <f t="shared" si="65"/>
        <v>0</v>
      </c>
    </row>
    <row r="149" spans="1:47" x14ac:dyDescent="0.2">
      <c r="A149">
        <v>148</v>
      </c>
      <c r="B149" s="7" t="s">
        <v>371</v>
      </c>
      <c r="C149" s="7" t="s">
        <v>10</v>
      </c>
      <c r="D149" s="3" t="s">
        <v>372</v>
      </c>
      <c r="E149">
        <v>0</v>
      </c>
      <c r="F149" s="4"/>
      <c r="G149" s="4"/>
      <c r="H149" s="4"/>
      <c r="I149" s="4"/>
      <c r="J149" s="4">
        <f t="shared" si="44"/>
        <v>0</v>
      </c>
      <c r="K149" s="5">
        <f t="shared" si="45"/>
        <v>0</v>
      </c>
      <c r="L149" s="6"/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f t="shared" si="61"/>
        <v>0</v>
      </c>
      <c r="Z149" s="34">
        <f t="shared" si="46"/>
        <v>0</v>
      </c>
      <c r="AA149" s="34">
        <f t="shared" si="47"/>
        <v>0</v>
      </c>
      <c r="AB149" s="12">
        <f t="shared" si="62"/>
        <v>0</v>
      </c>
      <c r="AC149" s="12">
        <f t="shared" si="63"/>
        <v>0</v>
      </c>
      <c r="AD149" s="12">
        <f t="shared" si="64"/>
        <v>0</v>
      </c>
      <c r="AE149" s="8">
        <f t="shared" si="48"/>
        <v>0</v>
      </c>
      <c r="AF149" s="12">
        <f t="shared" si="49"/>
        <v>0</v>
      </c>
      <c r="AG149">
        <f t="shared" si="50"/>
        <v>0</v>
      </c>
      <c r="AH149" s="8">
        <f>ROUND(IF(L149=3%,$K$358*Ranking!K153,0),0)</f>
        <v>0</v>
      </c>
      <c r="AI149" s="8">
        <f t="shared" si="51"/>
        <v>0</v>
      </c>
      <c r="AJ149" s="8">
        <f t="shared" si="52"/>
        <v>0</v>
      </c>
      <c r="AK149" s="8">
        <f t="shared" si="53"/>
        <v>0</v>
      </c>
      <c r="AL149" s="34">
        <f t="shared" si="54"/>
        <v>0</v>
      </c>
      <c r="AM149" s="8">
        <f>IF(L149=3%,ROUND($K$360*Ranking!K153,0),0)</f>
        <v>0</v>
      </c>
      <c r="AN149" s="29">
        <f t="shared" si="55"/>
        <v>0</v>
      </c>
      <c r="AO149" s="29">
        <f t="shared" si="56"/>
        <v>0</v>
      </c>
      <c r="AP149" s="8">
        <f t="shared" si="57"/>
        <v>0</v>
      </c>
      <c r="AQ149" s="29">
        <f t="shared" si="58"/>
        <v>0</v>
      </c>
      <c r="AR149" s="34">
        <f t="shared" si="59"/>
        <v>0</v>
      </c>
      <c r="AS149" t="str">
        <f t="shared" si="60"/>
        <v/>
      </c>
      <c r="AT149" s="29">
        <v>0</v>
      </c>
      <c r="AU149" s="8">
        <f t="shared" si="65"/>
        <v>0</v>
      </c>
    </row>
    <row r="150" spans="1:47" x14ac:dyDescent="0.2">
      <c r="A150">
        <v>149</v>
      </c>
      <c r="B150" s="7" t="s">
        <v>373</v>
      </c>
      <c r="C150" s="7" t="s">
        <v>10</v>
      </c>
      <c r="D150" s="3" t="s">
        <v>374</v>
      </c>
      <c r="E150">
        <v>0</v>
      </c>
      <c r="F150" s="4"/>
      <c r="G150" s="4"/>
      <c r="H150" s="4"/>
      <c r="I150" s="4"/>
      <c r="J150" s="4">
        <f t="shared" si="44"/>
        <v>0</v>
      </c>
      <c r="K150" s="5">
        <f t="shared" si="45"/>
        <v>0</v>
      </c>
      <c r="L150" s="6"/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f t="shared" si="61"/>
        <v>0</v>
      </c>
      <c r="Z150" s="34">
        <f t="shared" si="46"/>
        <v>0</v>
      </c>
      <c r="AA150" s="34">
        <f t="shared" si="47"/>
        <v>0</v>
      </c>
      <c r="AB150" s="12">
        <f t="shared" si="62"/>
        <v>0</v>
      </c>
      <c r="AC150" s="12">
        <f t="shared" si="63"/>
        <v>0</v>
      </c>
      <c r="AD150" s="12">
        <f t="shared" si="64"/>
        <v>0</v>
      </c>
      <c r="AE150" s="8">
        <f t="shared" si="48"/>
        <v>0</v>
      </c>
      <c r="AF150" s="12">
        <f t="shared" si="49"/>
        <v>0</v>
      </c>
      <c r="AG150">
        <f t="shared" si="50"/>
        <v>0</v>
      </c>
      <c r="AH150" s="8">
        <f>ROUND(IF(L150=3%,$K$358*Ranking!K154,0),0)</f>
        <v>0</v>
      </c>
      <c r="AI150" s="8">
        <f t="shared" si="51"/>
        <v>0</v>
      </c>
      <c r="AJ150" s="8">
        <f t="shared" si="52"/>
        <v>0</v>
      </c>
      <c r="AK150" s="8">
        <f t="shared" si="53"/>
        <v>0</v>
      </c>
      <c r="AL150" s="34">
        <f t="shared" si="54"/>
        <v>0</v>
      </c>
      <c r="AM150" s="8">
        <f>IF(L150=3%,ROUND($K$360*Ranking!K154,0),0)</f>
        <v>0</v>
      </c>
      <c r="AN150" s="29">
        <f t="shared" si="55"/>
        <v>0</v>
      </c>
      <c r="AO150" s="29">
        <f t="shared" si="56"/>
        <v>0</v>
      </c>
      <c r="AP150" s="8">
        <f t="shared" si="57"/>
        <v>0</v>
      </c>
      <c r="AQ150" s="29">
        <f t="shared" si="58"/>
        <v>0</v>
      </c>
      <c r="AR150" s="34">
        <f t="shared" si="59"/>
        <v>0</v>
      </c>
      <c r="AS150" t="str">
        <f t="shared" si="60"/>
        <v/>
      </c>
      <c r="AT150" s="29">
        <v>0</v>
      </c>
      <c r="AU150" s="8">
        <f t="shared" si="65"/>
        <v>0</v>
      </c>
    </row>
    <row r="151" spans="1:47" x14ac:dyDescent="0.2">
      <c r="A151">
        <v>150</v>
      </c>
      <c r="B151" s="7" t="s">
        <v>375</v>
      </c>
      <c r="C151" s="7" t="s">
        <v>10</v>
      </c>
      <c r="D151" s="3" t="s">
        <v>376</v>
      </c>
      <c r="E151">
        <v>0</v>
      </c>
      <c r="F151" s="4"/>
      <c r="G151" s="4"/>
      <c r="H151" s="4"/>
      <c r="I151" s="4"/>
      <c r="J151" s="4">
        <f t="shared" si="44"/>
        <v>0</v>
      </c>
      <c r="K151" s="5">
        <f t="shared" si="45"/>
        <v>0</v>
      </c>
      <c r="L151" s="6"/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f t="shared" si="61"/>
        <v>0</v>
      </c>
      <c r="Z151" s="34">
        <f t="shared" si="46"/>
        <v>0</v>
      </c>
      <c r="AA151" s="34">
        <f t="shared" si="47"/>
        <v>0</v>
      </c>
      <c r="AB151" s="12">
        <f t="shared" si="62"/>
        <v>0</v>
      </c>
      <c r="AC151" s="12">
        <f t="shared" si="63"/>
        <v>0</v>
      </c>
      <c r="AD151" s="12">
        <f t="shared" si="64"/>
        <v>0</v>
      </c>
      <c r="AE151" s="8">
        <f t="shared" si="48"/>
        <v>0</v>
      </c>
      <c r="AF151" s="12">
        <f t="shared" si="49"/>
        <v>0</v>
      </c>
      <c r="AG151">
        <f t="shared" si="50"/>
        <v>0</v>
      </c>
      <c r="AH151" s="8">
        <f>ROUND(IF(L151=3%,$K$358*Ranking!K155,0),0)</f>
        <v>0</v>
      </c>
      <c r="AI151" s="8">
        <f t="shared" si="51"/>
        <v>0</v>
      </c>
      <c r="AJ151" s="8">
        <f t="shared" si="52"/>
        <v>0</v>
      </c>
      <c r="AK151" s="8">
        <f t="shared" si="53"/>
        <v>0</v>
      </c>
      <c r="AL151" s="34">
        <f t="shared" si="54"/>
        <v>0</v>
      </c>
      <c r="AM151" s="8">
        <f>IF(L151=3%,ROUND($K$360*Ranking!K155,0),0)</f>
        <v>0</v>
      </c>
      <c r="AN151" s="29">
        <f t="shared" si="55"/>
        <v>0</v>
      </c>
      <c r="AO151" s="29">
        <f t="shared" si="56"/>
        <v>0</v>
      </c>
      <c r="AP151" s="8">
        <f t="shared" si="57"/>
        <v>0</v>
      </c>
      <c r="AQ151" s="29">
        <f t="shared" si="58"/>
        <v>0</v>
      </c>
      <c r="AR151" s="34">
        <f t="shared" si="59"/>
        <v>0</v>
      </c>
      <c r="AS151" t="str">
        <f t="shared" si="60"/>
        <v/>
      </c>
      <c r="AT151" s="29">
        <v>0</v>
      </c>
      <c r="AU151" s="8">
        <f t="shared" si="65"/>
        <v>0</v>
      </c>
    </row>
    <row r="152" spans="1:47" x14ac:dyDescent="0.2">
      <c r="A152">
        <v>151</v>
      </c>
      <c r="B152" s="7" t="s">
        <v>377</v>
      </c>
      <c r="C152" s="7" t="s">
        <v>10</v>
      </c>
      <c r="D152" s="3" t="s">
        <v>378</v>
      </c>
      <c r="E152">
        <v>0</v>
      </c>
      <c r="F152" s="4"/>
      <c r="G152" s="4"/>
      <c r="H152" s="4"/>
      <c r="I152" s="4"/>
      <c r="J152" s="4">
        <f t="shared" si="44"/>
        <v>0</v>
      </c>
      <c r="K152" s="5">
        <f t="shared" si="45"/>
        <v>0</v>
      </c>
      <c r="L152" s="6"/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f t="shared" si="61"/>
        <v>0</v>
      </c>
      <c r="Z152" s="34">
        <f t="shared" si="46"/>
        <v>0</v>
      </c>
      <c r="AA152" s="34">
        <f t="shared" si="47"/>
        <v>0</v>
      </c>
      <c r="AB152" s="12">
        <f t="shared" si="62"/>
        <v>0</v>
      </c>
      <c r="AC152" s="12">
        <f t="shared" si="63"/>
        <v>0</v>
      </c>
      <c r="AD152" s="12">
        <f t="shared" si="64"/>
        <v>0</v>
      </c>
      <c r="AE152" s="8">
        <f t="shared" si="48"/>
        <v>0</v>
      </c>
      <c r="AF152" s="12">
        <f t="shared" si="49"/>
        <v>0</v>
      </c>
      <c r="AG152">
        <f t="shared" si="50"/>
        <v>0</v>
      </c>
      <c r="AH152" s="8">
        <f>ROUND(IF(L152=3%,$K$358*Ranking!K156,0),0)</f>
        <v>0</v>
      </c>
      <c r="AI152" s="8">
        <f t="shared" si="51"/>
        <v>0</v>
      </c>
      <c r="AJ152" s="8">
        <f t="shared" si="52"/>
        <v>0</v>
      </c>
      <c r="AK152" s="8">
        <f t="shared" si="53"/>
        <v>0</v>
      </c>
      <c r="AL152" s="34">
        <f t="shared" si="54"/>
        <v>0</v>
      </c>
      <c r="AM152" s="8">
        <f>IF(L152=3%,ROUND($K$360*Ranking!K156,0),0)</f>
        <v>0</v>
      </c>
      <c r="AN152" s="29">
        <f t="shared" si="55"/>
        <v>0</v>
      </c>
      <c r="AO152" s="29">
        <f t="shared" si="56"/>
        <v>0</v>
      </c>
      <c r="AP152" s="8">
        <f t="shared" si="57"/>
        <v>0</v>
      </c>
      <c r="AQ152" s="29">
        <f t="shared" si="58"/>
        <v>0</v>
      </c>
      <c r="AR152" s="34">
        <f t="shared" si="59"/>
        <v>0</v>
      </c>
      <c r="AS152" t="str">
        <f t="shared" si="60"/>
        <v/>
      </c>
      <c r="AT152" s="29">
        <v>0</v>
      </c>
      <c r="AU152" s="8">
        <f t="shared" si="65"/>
        <v>0</v>
      </c>
    </row>
    <row r="153" spans="1:47" x14ac:dyDescent="0.2">
      <c r="A153">
        <v>152</v>
      </c>
      <c r="B153" s="7" t="s">
        <v>379</v>
      </c>
      <c r="C153" s="7" t="s">
        <v>10</v>
      </c>
      <c r="D153" s="3" t="s">
        <v>380</v>
      </c>
      <c r="E153">
        <v>2008</v>
      </c>
      <c r="F153" s="4">
        <v>331640.71000000002</v>
      </c>
      <c r="G153" s="4">
        <v>1375.6</v>
      </c>
      <c r="H153" s="4">
        <v>45.32</v>
      </c>
      <c r="I153" s="4">
        <v>0</v>
      </c>
      <c r="J153" s="4">
        <f t="shared" si="44"/>
        <v>330219.79000000004</v>
      </c>
      <c r="K153" s="5">
        <f t="shared" si="45"/>
        <v>330220</v>
      </c>
      <c r="L153" s="6">
        <v>0.03</v>
      </c>
      <c r="M153" s="8">
        <v>0</v>
      </c>
      <c r="N153" s="8">
        <v>0</v>
      </c>
      <c r="O153" s="8">
        <v>0</v>
      </c>
      <c r="P153" s="8">
        <v>0</v>
      </c>
      <c r="Q153" s="8">
        <v>231513.04</v>
      </c>
      <c r="R153" s="8">
        <v>155970</v>
      </c>
      <c r="S153" s="8">
        <v>128347</v>
      </c>
      <c r="T153" s="8">
        <v>124276</v>
      </c>
      <c r="U153" s="8">
        <v>127716</v>
      </c>
      <c r="V153" s="8">
        <v>271160</v>
      </c>
      <c r="W153" s="8">
        <v>165965</v>
      </c>
      <c r="X153" s="8">
        <v>157846</v>
      </c>
      <c r="Y153" s="8">
        <f t="shared" si="61"/>
        <v>115076</v>
      </c>
      <c r="Z153" s="34">
        <f t="shared" si="46"/>
        <v>20.58</v>
      </c>
      <c r="AA153" s="34">
        <f t="shared" si="47"/>
        <v>34.85</v>
      </c>
      <c r="AB153" s="12">
        <f t="shared" si="62"/>
        <v>67948.843420000005</v>
      </c>
      <c r="AC153" s="12">
        <f t="shared" si="63"/>
        <v>67948.843420000005</v>
      </c>
      <c r="AD153" s="12">
        <f t="shared" si="64"/>
        <v>-0.15657999999530148</v>
      </c>
      <c r="AE153" s="8">
        <f t="shared" si="48"/>
        <v>67949</v>
      </c>
      <c r="AF153" s="12">
        <f t="shared" si="49"/>
        <v>0.15657999999530148</v>
      </c>
      <c r="AG153">
        <f t="shared" si="50"/>
        <v>20.58</v>
      </c>
      <c r="AH153" s="8">
        <f>ROUND(IF(L153=3%,$K$358*Ranking!K157,0),0)</f>
        <v>29458</v>
      </c>
      <c r="AI153" s="8">
        <f t="shared" si="51"/>
        <v>97407</v>
      </c>
      <c r="AJ153" s="8">
        <f t="shared" si="52"/>
        <v>29458</v>
      </c>
      <c r="AK153" s="8">
        <f t="shared" si="53"/>
        <v>97407</v>
      </c>
      <c r="AL153" s="34">
        <f t="shared" si="54"/>
        <v>29.5</v>
      </c>
      <c r="AM153" s="8">
        <f>IF(L153=3%,ROUND($K$360*Ranking!K157,0),0)</f>
        <v>17669</v>
      </c>
      <c r="AN153" s="29">
        <f t="shared" si="55"/>
        <v>115076</v>
      </c>
      <c r="AO153" s="29">
        <f t="shared" si="56"/>
        <v>17669</v>
      </c>
      <c r="AP153" s="8">
        <f t="shared" si="57"/>
        <v>115076</v>
      </c>
      <c r="AQ153" s="29">
        <f t="shared" si="58"/>
        <v>0</v>
      </c>
      <c r="AR153" s="34">
        <f t="shared" si="59"/>
        <v>34.85</v>
      </c>
      <c r="AS153" t="str">
        <f t="shared" si="60"/>
        <v/>
      </c>
      <c r="AT153" s="29">
        <v>0</v>
      </c>
      <c r="AU153" s="8">
        <f t="shared" si="65"/>
        <v>115076</v>
      </c>
    </row>
    <row r="154" spans="1:47" x14ac:dyDescent="0.2">
      <c r="A154">
        <v>153</v>
      </c>
      <c r="B154" s="7" t="s">
        <v>381</v>
      </c>
      <c r="C154" s="7" t="s">
        <v>10</v>
      </c>
      <c r="D154" s="3" t="s">
        <v>382</v>
      </c>
      <c r="E154">
        <v>0</v>
      </c>
      <c r="F154" s="4"/>
      <c r="G154" s="4"/>
      <c r="H154" s="4"/>
      <c r="I154" s="4"/>
      <c r="J154" s="4">
        <f t="shared" si="44"/>
        <v>0</v>
      </c>
      <c r="K154" s="5">
        <f t="shared" si="45"/>
        <v>0</v>
      </c>
      <c r="L154" s="6"/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f t="shared" si="61"/>
        <v>0</v>
      </c>
      <c r="Z154" s="34">
        <f t="shared" si="46"/>
        <v>0</v>
      </c>
      <c r="AA154" s="34">
        <f t="shared" si="47"/>
        <v>0</v>
      </c>
      <c r="AB154" s="12">
        <f t="shared" si="62"/>
        <v>0</v>
      </c>
      <c r="AC154" s="12">
        <f t="shared" si="63"/>
        <v>0</v>
      </c>
      <c r="AD154" s="12">
        <f t="shared" si="64"/>
        <v>0</v>
      </c>
      <c r="AE154" s="8">
        <f t="shared" si="48"/>
        <v>0</v>
      </c>
      <c r="AF154" s="12">
        <f t="shared" si="49"/>
        <v>0</v>
      </c>
      <c r="AG154">
        <f t="shared" si="50"/>
        <v>0</v>
      </c>
      <c r="AH154" s="8">
        <f>ROUND(IF(L154=3%,$K$358*Ranking!K158,0),0)</f>
        <v>0</v>
      </c>
      <c r="AI154" s="8">
        <f t="shared" si="51"/>
        <v>0</v>
      </c>
      <c r="AJ154" s="8">
        <f t="shared" si="52"/>
        <v>0</v>
      </c>
      <c r="AK154" s="8">
        <f t="shared" si="53"/>
        <v>0</v>
      </c>
      <c r="AL154" s="34">
        <f t="shared" si="54"/>
        <v>0</v>
      </c>
      <c r="AM154" s="8">
        <f>IF(L154=3%,ROUND($K$360*Ranking!K158,0),0)</f>
        <v>0</v>
      </c>
      <c r="AN154" s="29">
        <f t="shared" si="55"/>
        <v>0</v>
      </c>
      <c r="AO154" s="29">
        <f t="shared" si="56"/>
        <v>0</v>
      </c>
      <c r="AP154" s="8">
        <f t="shared" si="57"/>
        <v>0</v>
      </c>
      <c r="AQ154" s="29">
        <f t="shared" si="58"/>
        <v>0</v>
      </c>
      <c r="AR154" s="34">
        <f t="shared" si="59"/>
        <v>0</v>
      </c>
      <c r="AS154" t="str">
        <f t="shared" si="60"/>
        <v/>
      </c>
      <c r="AT154" s="29">
        <v>0</v>
      </c>
      <c r="AU154" s="8">
        <f t="shared" si="65"/>
        <v>0</v>
      </c>
    </row>
    <row r="155" spans="1:47" x14ac:dyDescent="0.2">
      <c r="A155">
        <v>154</v>
      </c>
      <c r="B155" s="7" t="s">
        <v>66</v>
      </c>
      <c r="C155" s="7" t="s">
        <v>10</v>
      </c>
      <c r="D155" s="3" t="s">
        <v>67</v>
      </c>
      <c r="E155">
        <v>2003</v>
      </c>
      <c r="F155" s="4">
        <v>98530.08</v>
      </c>
      <c r="G155" s="4">
        <v>1352.41</v>
      </c>
      <c r="H155" s="4">
        <v>0</v>
      </c>
      <c r="I155" s="4">
        <v>0</v>
      </c>
      <c r="J155" s="4">
        <f t="shared" si="44"/>
        <v>97177.67</v>
      </c>
      <c r="K155" s="5">
        <f t="shared" si="45"/>
        <v>97178</v>
      </c>
      <c r="L155" s="6">
        <v>0.03</v>
      </c>
      <c r="M155" s="8">
        <v>47522</v>
      </c>
      <c r="N155" s="8">
        <v>56315</v>
      </c>
      <c r="O155" s="8">
        <v>63691</v>
      </c>
      <c r="P155" s="8">
        <v>69571</v>
      </c>
      <c r="Q155" s="8">
        <v>73515.679999999993</v>
      </c>
      <c r="R155" s="8">
        <v>76976</v>
      </c>
      <c r="S155" s="8">
        <v>79663</v>
      </c>
      <c r="T155" s="8">
        <v>82325</v>
      </c>
      <c r="U155" s="8">
        <v>83032</v>
      </c>
      <c r="V155" s="8">
        <v>88151</v>
      </c>
      <c r="W155" s="8">
        <v>89129</v>
      </c>
      <c r="X155" s="8">
        <v>93935</v>
      </c>
      <c r="Y155" s="8">
        <f t="shared" si="61"/>
        <v>90687</v>
      </c>
      <c r="Z155" s="34">
        <f t="shared" si="46"/>
        <v>20.58</v>
      </c>
      <c r="AA155" s="34">
        <f t="shared" si="47"/>
        <v>93.32</v>
      </c>
      <c r="AB155" s="12">
        <f t="shared" si="62"/>
        <v>19996.162270000001</v>
      </c>
      <c r="AC155" s="12">
        <f t="shared" si="63"/>
        <v>19996.162270000001</v>
      </c>
      <c r="AD155" s="12">
        <f t="shared" si="64"/>
        <v>0.16227000000071712</v>
      </c>
      <c r="AE155" s="8">
        <f t="shared" si="48"/>
        <v>19996</v>
      </c>
      <c r="AF155" s="12">
        <f t="shared" si="49"/>
        <v>-0.16227000000071712</v>
      </c>
      <c r="AG155">
        <f t="shared" si="50"/>
        <v>20.58</v>
      </c>
      <c r="AH155" s="8">
        <f>ROUND(IF(L155=3%,$K$358*Ranking!K159,0),0)</f>
        <v>44188</v>
      </c>
      <c r="AI155" s="8">
        <f t="shared" si="51"/>
        <v>64184</v>
      </c>
      <c r="AJ155" s="8">
        <f t="shared" si="52"/>
        <v>44188</v>
      </c>
      <c r="AK155" s="8">
        <f t="shared" si="53"/>
        <v>64184</v>
      </c>
      <c r="AL155" s="34">
        <f t="shared" si="54"/>
        <v>66.05</v>
      </c>
      <c r="AM155" s="8">
        <f>IF(L155=3%,ROUND($K$360*Ranking!K159,0),0)</f>
        <v>26503</v>
      </c>
      <c r="AN155" s="29">
        <f t="shared" si="55"/>
        <v>90687</v>
      </c>
      <c r="AO155" s="29">
        <f t="shared" si="56"/>
        <v>26503</v>
      </c>
      <c r="AP155" s="8">
        <f t="shared" si="57"/>
        <v>90687</v>
      </c>
      <c r="AQ155" s="29">
        <f t="shared" si="58"/>
        <v>0</v>
      </c>
      <c r="AR155" s="34">
        <f t="shared" si="59"/>
        <v>93.32</v>
      </c>
      <c r="AS155" t="str">
        <f t="shared" si="60"/>
        <v/>
      </c>
      <c r="AT155" s="29">
        <v>0</v>
      </c>
      <c r="AU155" s="8">
        <f t="shared" si="65"/>
        <v>90687</v>
      </c>
    </row>
    <row r="156" spans="1:47" x14ac:dyDescent="0.2">
      <c r="A156">
        <v>155</v>
      </c>
      <c r="B156" s="7" t="s">
        <v>383</v>
      </c>
      <c r="C156" s="7" t="s">
        <v>10</v>
      </c>
      <c r="D156" s="3" t="s">
        <v>384</v>
      </c>
      <c r="E156">
        <v>2007</v>
      </c>
      <c r="F156" s="4">
        <v>4278470.51</v>
      </c>
      <c r="G156" s="4">
        <v>41132.370000000003</v>
      </c>
      <c r="H156" s="4">
        <v>20033.080000000002</v>
      </c>
      <c r="I156" s="4">
        <v>0</v>
      </c>
      <c r="J156" s="4">
        <f t="shared" si="44"/>
        <v>4217305.0599999996</v>
      </c>
      <c r="K156" s="5">
        <f t="shared" si="45"/>
        <v>4217305</v>
      </c>
      <c r="L156" s="6">
        <v>0.03</v>
      </c>
      <c r="M156" s="8">
        <v>0</v>
      </c>
      <c r="N156" s="8">
        <v>0</v>
      </c>
      <c r="O156" s="8">
        <v>0</v>
      </c>
      <c r="P156" s="8">
        <v>2556362</v>
      </c>
      <c r="Q156" s="8">
        <v>1927708</v>
      </c>
      <c r="R156" s="8">
        <v>1060390</v>
      </c>
      <c r="S156" s="8">
        <v>858729</v>
      </c>
      <c r="T156" s="8">
        <v>885463</v>
      </c>
      <c r="U156" s="8">
        <v>929252</v>
      </c>
      <c r="V156" s="8">
        <v>1932347</v>
      </c>
      <c r="W156" s="8">
        <v>1228931</v>
      </c>
      <c r="X156" s="8">
        <v>1230959</v>
      </c>
      <c r="Y156" s="8">
        <f t="shared" si="61"/>
        <v>897243</v>
      </c>
      <c r="Z156" s="34">
        <f t="shared" si="46"/>
        <v>20.58</v>
      </c>
      <c r="AA156" s="34">
        <f t="shared" si="47"/>
        <v>21.28</v>
      </c>
      <c r="AB156" s="12">
        <f t="shared" si="62"/>
        <v>867788.13246999995</v>
      </c>
      <c r="AC156" s="12">
        <f t="shared" si="63"/>
        <v>867788.13246999995</v>
      </c>
      <c r="AD156" s="12">
        <f t="shared" si="64"/>
        <v>0.1324699999531731</v>
      </c>
      <c r="AE156" s="8">
        <f t="shared" si="48"/>
        <v>867788</v>
      </c>
      <c r="AF156" s="12">
        <f t="shared" si="49"/>
        <v>-0.1324699999531731</v>
      </c>
      <c r="AG156">
        <f t="shared" si="50"/>
        <v>20.58</v>
      </c>
      <c r="AH156" s="8">
        <f>ROUND(IF(L156=3%,$K$358*Ranking!K160,0),0)</f>
        <v>18412</v>
      </c>
      <c r="AI156" s="8">
        <f t="shared" si="51"/>
        <v>886200</v>
      </c>
      <c r="AJ156" s="8">
        <f t="shared" si="52"/>
        <v>18412</v>
      </c>
      <c r="AK156" s="8">
        <f t="shared" si="53"/>
        <v>886200</v>
      </c>
      <c r="AL156" s="34">
        <f t="shared" si="54"/>
        <v>21.01</v>
      </c>
      <c r="AM156" s="8">
        <f>IF(L156=3%,ROUND($K$360*Ranking!K160,0),0)</f>
        <v>11043</v>
      </c>
      <c r="AN156" s="29">
        <f t="shared" si="55"/>
        <v>897243</v>
      </c>
      <c r="AO156" s="29">
        <f t="shared" si="56"/>
        <v>11043</v>
      </c>
      <c r="AP156" s="8">
        <f t="shared" si="57"/>
        <v>897243</v>
      </c>
      <c r="AQ156" s="29">
        <f t="shared" si="58"/>
        <v>0</v>
      </c>
      <c r="AR156" s="34">
        <f t="shared" si="59"/>
        <v>21.28</v>
      </c>
      <c r="AS156" t="str">
        <f t="shared" si="60"/>
        <v/>
      </c>
      <c r="AT156" s="29">
        <v>0</v>
      </c>
      <c r="AU156" s="8">
        <f t="shared" si="65"/>
        <v>897243</v>
      </c>
    </row>
    <row r="157" spans="1:47" x14ac:dyDescent="0.2">
      <c r="A157">
        <v>156</v>
      </c>
      <c r="B157" s="7" t="s">
        <v>385</v>
      </c>
      <c r="C157" s="7" t="s">
        <v>10</v>
      </c>
      <c r="D157" s="3" t="s">
        <v>386</v>
      </c>
      <c r="E157">
        <v>0</v>
      </c>
      <c r="F157" s="4"/>
      <c r="G157" s="4"/>
      <c r="H157" s="4"/>
      <c r="I157" s="4"/>
      <c r="J157" s="4">
        <f t="shared" si="44"/>
        <v>0</v>
      </c>
      <c r="K157" s="5">
        <f t="shared" si="45"/>
        <v>0</v>
      </c>
      <c r="L157" s="6"/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f t="shared" si="61"/>
        <v>0</v>
      </c>
      <c r="Z157" s="34">
        <f t="shared" si="46"/>
        <v>0</v>
      </c>
      <c r="AA157" s="34">
        <f t="shared" si="47"/>
        <v>0</v>
      </c>
      <c r="AB157" s="12">
        <f t="shared" si="62"/>
        <v>0</v>
      </c>
      <c r="AC157" s="12">
        <f t="shared" si="63"/>
        <v>0</v>
      </c>
      <c r="AD157" s="12">
        <f t="shared" si="64"/>
        <v>0</v>
      </c>
      <c r="AE157" s="8">
        <f t="shared" si="48"/>
        <v>0</v>
      </c>
      <c r="AF157" s="12">
        <f t="shared" si="49"/>
        <v>0</v>
      </c>
      <c r="AG157">
        <f t="shared" si="50"/>
        <v>0</v>
      </c>
      <c r="AH157" s="8">
        <f>ROUND(IF(L157=3%,$K$358*Ranking!K161,0),0)</f>
        <v>0</v>
      </c>
      <c r="AI157" s="8">
        <f t="shared" si="51"/>
        <v>0</v>
      </c>
      <c r="AJ157" s="8">
        <f t="shared" si="52"/>
        <v>0</v>
      </c>
      <c r="AK157" s="8">
        <f t="shared" si="53"/>
        <v>0</v>
      </c>
      <c r="AL157" s="34">
        <f t="shared" si="54"/>
        <v>0</v>
      </c>
      <c r="AM157" s="8">
        <f>IF(L157=3%,ROUND($K$360*Ranking!K161,0),0)</f>
        <v>0</v>
      </c>
      <c r="AN157" s="29">
        <f t="shared" si="55"/>
        <v>0</v>
      </c>
      <c r="AO157" s="29">
        <f t="shared" si="56"/>
        <v>0</v>
      </c>
      <c r="AP157" s="8">
        <f t="shared" si="57"/>
        <v>0</v>
      </c>
      <c r="AQ157" s="29">
        <f t="shared" si="58"/>
        <v>0</v>
      </c>
      <c r="AR157" s="34">
        <f t="shared" si="59"/>
        <v>0</v>
      </c>
      <c r="AS157" t="str">
        <f t="shared" si="60"/>
        <v/>
      </c>
      <c r="AT157" s="29">
        <v>0</v>
      </c>
      <c r="AU157" s="8">
        <f t="shared" si="65"/>
        <v>0</v>
      </c>
    </row>
    <row r="158" spans="1:47" x14ac:dyDescent="0.2">
      <c r="A158">
        <v>157</v>
      </c>
      <c r="B158" s="7" t="s">
        <v>68</v>
      </c>
      <c r="C158" s="7" t="s">
        <v>10</v>
      </c>
      <c r="D158" s="3" t="s">
        <v>69</v>
      </c>
      <c r="E158">
        <v>2005</v>
      </c>
      <c r="F158" s="4">
        <v>732913.89</v>
      </c>
      <c r="G158" s="4">
        <v>1177.22</v>
      </c>
      <c r="H158" s="4">
        <v>0</v>
      </c>
      <c r="I158" s="4">
        <v>0</v>
      </c>
      <c r="J158" s="4">
        <f t="shared" si="44"/>
        <v>731736.67</v>
      </c>
      <c r="K158" s="5">
        <f t="shared" si="45"/>
        <v>731737</v>
      </c>
      <c r="L158" s="6">
        <v>0.03</v>
      </c>
      <c r="M158" s="8">
        <v>220879</v>
      </c>
      <c r="N158" s="8">
        <v>461436</v>
      </c>
      <c r="O158" s="8">
        <v>500519</v>
      </c>
      <c r="P158" s="8">
        <v>517657</v>
      </c>
      <c r="Q158" s="8">
        <v>420180</v>
      </c>
      <c r="R158" s="8">
        <v>246798</v>
      </c>
      <c r="S158" s="8">
        <v>195935</v>
      </c>
      <c r="T158" s="8">
        <v>206190</v>
      </c>
      <c r="U158" s="8">
        <v>216763</v>
      </c>
      <c r="V158" s="8">
        <v>424815</v>
      </c>
      <c r="W158" s="8">
        <v>265802</v>
      </c>
      <c r="X158" s="8">
        <v>260248</v>
      </c>
      <c r="Y158" s="8">
        <f t="shared" si="61"/>
        <v>191804</v>
      </c>
      <c r="Z158" s="34">
        <f t="shared" si="46"/>
        <v>20.58</v>
      </c>
      <c r="AA158" s="34">
        <f t="shared" si="47"/>
        <v>26.21</v>
      </c>
      <c r="AB158" s="12">
        <f t="shared" si="62"/>
        <v>150568.35696999999</v>
      </c>
      <c r="AC158" s="12">
        <f t="shared" si="63"/>
        <v>150568.35696999999</v>
      </c>
      <c r="AD158" s="12">
        <f t="shared" si="64"/>
        <v>0.3569699999934528</v>
      </c>
      <c r="AE158" s="8">
        <f t="shared" si="48"/>
        <v>150568</v>
      </c>
      <c r="AF158" s="12">
        <f t="shared" si="49"/>
        <v>-0.3569699999934528</v>
      </c>
      <c r="AG158">
        <f t="shared" si="50"/>
        <v>20.58</v>
      </c>
      <c r="AH158" s="8">
        <f>ROUND(IF(L158=3%,$K$358*Ranking!K162,0),0)</f>
        <v>25776</v>
      </c>
      <c r="AI158" s="8">
        <f t="shared" si="51"/>
        <v>176344</v>
      </c>
      <c r="AJ158" s="8">
        <f t="shared" si="52"/>
        <v>25776</v>
      </c>
      <c r="AK158" s="8">
        <f t="shared" si="53"/>
        <v>176344</v>
      </c>
      <c r="AL158" s="34">
        <f t="shared" si="54"/>
        <v>24.1</v>
      </c>
      <c r="AM158" s="8">
        <f>IF(L158=3%,ROUND($K$360*Ranking!K162,0),0)</f>
        <v>15460</v>
      </c>
      <c r="AN158" s="29">
        <f t="shared" si="55"/>
        <v>191804</v>
      </c>
      <c r="AO158" s="29">
        <f t="shared" si="56"/>
        <v>15460</v>
      </c>
      <c r="AP158" s="8">
        <f t="shared" si="57"/>
        <v>191804</v>
      </c>
      <c r="AQ158" s="29">
        <f t="shared" si="58"/>
        <v>0</v>
      </c>
      <c r="AR158" s="34">
        <f t="shared" si="59"/>
        <v>26.21</v>
      </c>
      <c r="AS158" t="str">
        <f t="shared" si="60"/>
        <v/>
      </c>
      <c r="AT158" s="29">
        <v>0</v>
      </c>
      <c r="AU158" s="8">
        <f t="shared" si="65"/>
        <v>191804</v>
      </c>
    </row>
    <row r="159" spans="1:47" x14ac:dyDescent="0.2">
      <c r="A159">
        <v>158</v>
      </c>
      <c r="B159" s="7" t="s">
        <v>387</v>
      </c>
      <c r="C159" s="7" t="s">
        <v>10</v>
      </c>
      <c r="D159" s="3" t="s">
        <v>388</v>
      </c>
      <c r="E159">
        <v>2008</v>
      </c>
      <c r="F159" s="4">
        <v>245818.25</v>
      </c>
      <c r="G159" s="4">
        <v>1814.5</v>
      </c>
      <c r="H159" s="4">
        <v>10.77</v>
      </c>
      <c r="I159" s="4">
        <v>484434</v>
      </c>
      <c r="J159" s="4">
        <f t="shared" si="44"/>
        <v>728426.98</v>
      </c>
      <c r="K159" s="5">
        <f t="shared" si="45"/>
        <v>728427</v>
      </c>
      <c r="L159" s="35">
        <v>0.01</v>
      </c>
      <c r="M159" s="8">
        <v>0</v>
      </c>
      <c r="N159" s="8">
        <v>0</v>
      </c>
      <c r="O159" s="8">
        <v>0</v>
      </c>
      <c r="P159" s="8">
        <v>0</v>
      </c>
      <c r="Q159" s="8">
        <v>79393</v>
      </c>
      <c r="R159" s="8">
        <v>40563</v>
      </c>
      <c r="S159" s="8">
        <v>32833</v>
      </c>
      <c r="T159" s="8">
        <v>33652</v>
      </c>
      <c r="U159" s="8">
        <v>35975</v>
      </c>
      <c r="V159" s="8">
        <v>72463</v>
      </c>
      <c r="W159" s="8">
        <v>68765</v>
      </c>
      <c r="X159" s="8">
        <v>267398</v>
      </c>
      <c r="Y159" s="8">
        <f t="shared" si="61"/>
        <v>196864</v>
      </c>
      <c r="Z159" s="34">
        <f t="shared" si="46"/>
        <v>20.58</v>
      </c>
      <c r="AA159" s="34">
        <f t="shared" si="47"/>
        <v>20.58</v>
      </c>
      <c r="AB159" s="12">
        <f t="shared" si="62"/>
        <v>149887.26354000001</v>
      </c>
      <c r="AC159" s="12">
        <f t="shared" si="63"/>
        <v>149887.26354000001</v>
      </c>
      <c r="AD159" s="12">
        <f t="shared" si="64"/>
        <v>0.26354000001447275</v>
      </c>
      <c r="AE159" s="8">
        <f t="shared" si="48"/>
        <v>149887</v>
      </c>
      <c r="AF159" s="12">
        <f t="shared" si="49"/>
        <v>-0.26354000001447275</v>
      </c>
      <c r="AG159">
        <f t="shared" si="50"/>
        <v>20.58</v>
      </c>
      <c r="AH159" s="8">
        <f>ROUND(IF(L159=3%,$K$358*Ranking!K163,0),0)</f>
        <v>0</v>
      </c>
      <c r="AI159" s="8">
        <f t="shared" si="51"/>
        <v>149887</v>
      </c>
      <c r="AJ159" s="8">
        <f t="shared" si="52"/>
        <v>0</v>
      </c>
      <c r="AK159" s="8">
        <f t="shared" si="53"/>
        <v>149887</v>
      </c>
      <c r="AL159" s="34">
        <f t="shared" si="54"/>
        <v>20.58</v>
      </c>
      <c r="AM159" s="8">
        <f>IF(L159=3%,ROUND($K$360*Ranking!K163,0),0)</f>
        <v>0</v>
      </c>
      <c r="AN159" s="29">
        <f t="shared" si="55"/>
        <v>149887</v>
      </c>
      <c r="AO159" s="29">
        <f t="shared" si="56"/>
        <v>0</v>
      </c>
      <c r="AP159" s="8">
        <f t="shared" si="57"/>
        <v>149887</v>
      </c>
      <c r="AQ159" s="29">
        <f t="shared" si="58"/>
        <v>0</v>
      </c>
      <c r="AR159" s="34">
        <f t="shared" si="59"/>
        <v>20.58</v>
      </c>
      <c r="AS159" t="str">
        <f t="shared" si="60"/>
        <v/>
      </c>
      <c r="AT159" s="29">
        <v>0</v>
      </c>
      <c r="AU159" s="8">
        <v>196864</v>
      </c>
    </row>
    <row r="160" spans="1:47" x14ac:dyDescent="0.2">
      <c r="A160">
        <v>159</v>
      </c>
      <c r="B160" s="7" t="s">
        <v>389</v>
      </c>
      <c r="C160" s="7" t="s">
        <v>10</v>
      </c>
      <c r="D160" s="3" t="s">
        <v>390</v>
      </c>
      <c r="E160">
        <v>2007</v>
      </c>
      <c r="F160" s="4">
        <v>333033</v>
      </c>
      <c r="G160" s="4">
        <v>1246</v>
      </c>
      <c r="H160" s="4">
        <v>47</v>
      </c>
      <c r="I160" s="4">
        <v>0</v>
      </c>
      <c r="J160" s="4">
        <f t="shared" si="44"/>
        <v>331740</v>
      </c>
      <c r="K160" s="5">
        <f t="shared" si="45"/>
        <v>331740</v>
      </c>
      <c r="L160" s="6">
        <v>0.01</v>
      </c>
      <c r="M160" s="8">
        <v>0</v>
      </c>
      <c r="N160" s="8">
        <v>0</v>
      </c>
      <c r="O160" s="8">
        <v>0</v>
      </c>
      <c r="P160" s="8">
        <v>235644</v>
      </c>
      <c r="Q160" s="8">
        <v>175176</v>
      </c>
      <c r="R160" s="8">
        <v>93558</v>
      </c>
      <c r="S160" s="8">
        <v>73980</v>
      </c>
      <c r="T160" s="8">
        <v>74628</v>
      </c>
      <c r="U160" s="8">
        <v>78848</v>
      </c>
      <c r="V160" s="8">
        <v>160373</v>
      </c>
      <c r="W160" s="8">
        <v>98438</v>
      </c>
      <c r="X160" s="8">
        <v>95528</v>
      </c>
      <c r="Y160" s="8">
        <f t="shared" si="61"/>
        <v>68262</v>
      </c>
      <c r="Z160" s="34">
        <f t="shared" si="46"/>
        <v>20.58</v>
      </c>
      <c r="AA160" s="34">
        <f t="shared" si="47"/>
        <v>20.58</v>
      </c>
      <c r="AB160" s="12">
        <f t="shared" si="62"/>
        <v>68261.611399999994</v>
      </c>
      <c r="AC160" s="12">
        <f t="shared" si="63"/>
        <v>68261.611399999994</v>
      </c>
      <c r="AD160" s="12">
        <f t="shared" si="64"/>
        <v>-0.38860000000568107</v>
      </c>
      <c r="AE160" s="8">
        <f t="shared" si="48"/>
        <v>68262</v>
      </c>
      <c r="AF160" s="12">
        <f t="shared" si="49"/>
        <v>0.38860000000568107</v>
      </c>
      <c r="AG160">
        <f t="shared" si="50"/>
        <v>20.58</v>
      </c>
      <c r="AH160" s="8">
        <f>ROUND(IF(L160=3%,$K$358*Ranking!K164,0),0)</f>
        <v>0</v>
      </c>
      <c r="AI160" s="8">
        <f t="shared" si="51"/>
        <v>68262</v>
      </c>
      <c r="AJ160" s="8">
        <f t="shared" si="52"/>
        <v>0</v>
      </c>
      <c r="AK160" s="8">
        <f t="shared" si="53"/>
        <v>68262</v>
      </c>
      <c r="AL160" s="34">
        <f t="shared" si="54"/>
        <v>20.58</v>
      </c>
      <c r="AM160" s="8">
        <f>IF(L160=3%,ROUND($K$360*Ranking!K164,0),0)</f>
        <v>0</v>
      </c>
      <c r="AN160" s="29">
        <f t="shared" si="55"/>
        <v>68262</v>
      </c>
      <c r="AO160" s="29">
        <f t="shared" si="56"/>
        <v>0</v>
      </c>
      <c r="AP160" s="8">
        <f t="shared" si="57"/>
        <v>68262</v>
      </c>
      <c r="AQ160" s="29">
        <f t="shared" si="58"/>
        <v>0</v>
      </c>
      <c r="AR160" s="34">
        <f t="shared" si="59"/>
        <v>20.58</v>
      </c>
      <c r="AS160" t="str">
        <f t="shared" si="60"/>
        <v/>
      </c>
      <c r="AT160" s="29">
        <v>0</v>
      </c>
      <c r="AU160" s="8">
        <f t="shared" si="65"/>
        <v>68262</v>
      </c>
    </row>
    <row r="161" spans="1:47" x14ac:dyDescent="0.2">
      <c r="A161">
        <v>160</v>
      </c>
      <c r="B161" s="7" t="s">
        <v>391</v>
      </c>
      <c r="C161" s="7" t="s">
        <v>10</v>
      </c>
      <c r="D161" s="3" t="s">
        <v>392</v>
      </c>
      <c r="E161">
        <v>0</v>
      </c>
      <c r="F161" s="4"/>
      <c r="G161" s="4"/>
      <c r="H161" s="4"/>
      <c r="I161" s="4"/>
      <c r="J161" s="4">
        <f t="shared" si="44"/>
        <v>0</v>
      </c>
      <c r="K161" s="5">
        <f t="shared" si="45"/>
        <v>0</v>
      </c>
      <c r="L161" s="6"/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f t="shared" si="61"/>
        <v>0</v>
      </c>
      <c r="Z161" s="34">
        <f t="shared" si="46"/>
        <v>0</v>
      </c>
      <c r="AA161" s="34">
        <f t="shared" si="47"/>
        <v>0</v>
      </c>
      <c r="AB161" s="12">
        <f t="shared" si="62"/>
        <v>0</v>
      </c>
      <c r="AC161" s="12">
        <f t="shared" si="63"/>
        <v>0</v>
      </c>
      <c r="AD161" s="12">
        <f t="shared" si="64"/>
        <v>0</v>
      </c>
      <c r="AE161" s="8">
        <f t="shared" si="48"/>
        <v>0</v>
      </c>
      <c r="AF161" s="12">
        <f t="shared" si="49"/>
        <v>0</v>
      </c>
      <c r="AG161">
        <f t="shared" si="50"/>
        <v>0</v>
      </c>
      <c r="AH161" s="8">
        <f>ROUND(IF(L161=3%,$K$358*Ranking!K165,0),0)</f>
        <v>0</v>
      </c>
      <c r="AI161" s="8">
        <f t="shared" si="51"/>
        <v>0</v>
      </c>
      <c r="AJ161" s="8">
        <f t="shared" si="52"/>
        <v>0</v>
      </c>
      <c r="AK161" s="8">
        <f t="shared" si="53"/>
        <v>0</v>
      </c>
      <c r="AL161" s="34">
        <f t="shared" si="54"/>
        <v>0</v>
      </c>
      <c r="AM161" s="8">
        <f>IF(L161=3%,ROUND($K$360*Ranking!K165,0),0)</f>
        <v>0</v>
      </c>
      <c r="AN161" s="29">
        <f t="shared" si="55"/>
        <v>0</v>
      </c>
      <c r="AO161" s="29">
        <f t="shared" si="56"/>
        <v>0</v>
      </c>
      <c r="AP161" s="8">
        <f t="shared" si="57"/>
        <v>0</v>
      </c>
      <c r="AQ161" s="29">
        <f t="shared" si="58"/>
        <v>0</v>
      </c>
      <c r="AR161" s="34">
        <f t="shared" si="59"/>
        <v>0</v>
      </c>
      <c r="AS161" t="str">
        <f t="shared" si="60"/>
        <v/>
      </c>
      <c r="AT161" s="29">
        <v>0</v>
      </c>
      <c r="AU161" s="8">
        <f t="shared" si="65"/>
        <v>0</v>
      </c>
    </row>
    <row r="162" spans="1:47" x14ac:dyDescent="0.2">
      <c r="A162">
        <v>161</v>
      </c>
      <c r="B162" s="7" t="s">
        <v>393</v>
      </c>
      <c r="C162" s="7" t="s">
        <v>10</v>
      </c>
      <c r="D162" s="3" t="s">
        <v>394</v>
      </c>
      <c r="E162">
        <v>0</v>
      </c>
      <c r="F162" s="4"/>
      <c r="G162" s="4"/>
      <c r="H162" s="4"/>
      <c r="I162" s="4"/>
      <c r="J162" s="4">
        <f t="shared" si="44"/>
        <v>0</v>
      </c>
      <c r="K162" s="5">
        <f t="shared" si="45"/>
        <v>0</v>
      </c>
      <c r="L162" s="6"/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f t="shared" si="61"/>
        <v>0</v>
      </c>
      <c r="Z162" s="34">
        <f t="shared" si="46"/>
        <v>0</v>
      </c>
      <c r="AA162" s="34">
        <f t="shared" si="47"/>
        <v>0</v>
      </c>
      <c r="AB162" s="12">
        <f t="shared" si="62"/>
        <v>0</v>
      </c>
      <c r="AC162" s="12">
        <f t="shared" si="63"/>
        <v>0</v>
      </c>
      <c r="AD162" s="12">
        <f t="shared" si="64"/>
        <v>0</v>
      </c>
      <c r="AE162" s="8">
        <f t="shared" si="48"/>
        <v>0</v>
      </c>
      <c r="AF162" s="12">
        <f t="shared" si="49"/>
        <v>0</v>
      </c>
      <c r="AG162">
        <f t="shared" si="50"/>
        <v>0</v>
      </c>
      <c r="AH162" s="8">
        <f>ROUND(IF(L162=3%,$K$358*Ranking!K166,0),0)</f>
        <v>0</v>
      </c>
      <c r="AI162" s="8">
        <f t="shared" si="51"/>
        <v>0</v>
      </c>
      <c r="AJ162" s="8">
        <f t="shared" si="52"/>
        <v>0</v>
      </c>
      <c r="AK162" s="8">
        <f t="shared" si="53"/>
        <v>0</v>
      </c>
      <c r="AL162" s="34">
        <f t="shared" si="54"/>
        <v>0</v>
      </c>
      <c r="AM162" s="8">
        <f>IF(L162=3%,ROUND($K$360*Ranking!K166,0),0)</f>
        <v>0</v>
      </c>
      <c r="AN162" s="29">
        <f t="shared" si="55"/>
        <v>0</v>
      </c>
      <c r="AO162" s="29">
        <f t="shared" si="56"/>
        <v>0</v>
      </c>
      <c r="AP162" s="8">
        <f t="shared" si="57"/>
        <v>0</v>
      </c>
      <c r="AQ162" s="29">
        <f t="shared" si="58"/>
        <v>0</v>
      </c>
      <c r="AR162" s="34">
        <f t="shared" si="59"/>
        <v>0</v>
      </c>
      <c r="AS162" t="str">
        <f t="shared" si="60"/>
        <v/>
      </c>
      <c r="AT162" s="29">
        <v>0</v>
      </c>
      <c r="AU162" s="8">
        <f t="shared" si="65"/>
        <v>0</v>
      </c>
    </row>
    <row r="163" spans="1:47" x14ac:dyDescent="0.2">
      <c r="A163">
        <v>162</v>
      </c>
      <c r="B163" s="7" t="s">
        <v>395</v>
      </c>
      <c r="C163" s="7" t="s">
        <v>10</v>
      </c>
      <c r="D163" s="3" t="s">
        <v>396</v>
      </c>
      <c r="E163">
        <v>0</v>
      </c>
      <c r="F163" s="4"/>
      <c r="G163" s="4"/>
      <c r="H163" s="4"/>
      <c r="I163" s="4"/>
      <c r="J163" s="4">
        <f t="shared" si="44"/>
        <v>0</v>
      </c>
      <c r="K163" s="5">
        <f t="shared" si="45"/>
        <v>0</v>
      </c>
      <c r="L163" s="6"/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f t="shared" si="61"/>
        <v>0</v>
      </c>
      <c r="Z163" s="34">
        <f t="shared" si="46"/>
        <v>0</v>
      </c>
      <c r="AA163" s="34">
        <f t="shared" si="47"/>
        <v>0</v>
      </c>
      <c r="AB163" s="12">
        <f t="shared" si="62"/>
        <v>0</v>
      </c>
      <c r="AC163" s="12">
        <f t="shared" si="63"/>
        <v>0</v>
      </c>
      <c r="AD163" s="12">
        <f t="shared" si="64"/>
        <v>0</v>
      </c>
      <c r="AE163" s="8">
        <f t="shared" si="48"/>
        <v>0</v>
      </c>
      <c r="AF163" s="12">
        <f t="shared" si="49"/>
        <v>0</v>
      </c>
      <c r="AG163">
        <f t="shared" si="50"/>
        <v>0</v>
      </c>
      <c r="AH163" s="8">
        <f>ROUND(IF(L163=3%,$K$358*Ranking!K167,0),0)</f>
        <v>0</v>
      </c>
      <c r="AI163" s="8">
        <f t="shared" si="51"/>
        <v>0</v>
      </c>
      <c r="AJ163" s="8">
        <f t="shared" si="52"/>
        <v>0</v>
      </c>
      <c r="AK163" s="8">
        <f t="shared" si="53"/>
        <v>0</v>
      </c>
      <c r="AL163" s="34">
        <f t="shared" si="54"/>
        <v>0</v>
      </c>
      <c r="AM163" s="8">
        <f>IF(L163=3%,ROUND($K$360*Ranking!K167,0),0)</f>
        <v>0</v>
      </c>
      <c r="AN163" s="29">
        <f t="shared" si="55"/>
        <v>0</v>
      </c>
      <c r="AO163" s="29">
        <f t="shared" si="56"/>
        <v>0</v>
      </c>
      <c r="AP163" s="8">
        <f t="shared" si="57"/>
        <v>0</v>
      </c>
      <c r="AQ163" s="29">
        <f t="shared" si="58"/>
        <v>0</v>
      </c>
      <c r="AR163" s="34">
        <f t="shared" si="59"/>
        <v>0</v>
      </c>
      <c r="AS163" t="str">
        <f t="shared" si="60"/>
        <v/>
      </c>
      <c r="AT163" s="29">
        <v>0</v>
      </c>
      <c r="AU163" s="8">
        <f t="shared" si="65"/>
        <v>0</v>
      </c>
    </row>
    <row r="164" spans="1:47" x14ac:dyDescent="0.2">
      <c r="A164">
        <v>163</v>
      </c>
      <c r="B164" s="7" t="s">
        <v>397</v>
      </c>
      <c r="C164" s="7" t="s">
        <v>10</v>
      </c>
      <c r="D164" s="3" t="s">
        <v>398</v>
      </c>
      <c r="E164">
        <v>0</v>
      </c>
      <c r="F164" s="4"/>
      <c r="G164" s="4"/>
      <c r="H164" s="4"/>
      <c r="I164" s="4"/>
      <c r="J164" s="4">
        <f t="shared" si="44"/>
        <v>0</v>
      </c>
      <c r="K164" s="5">
        <f t="shared" si="45"/>
        <v>0</v>
      </c>
      <c r="L164" s="6"/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f t="shared" si="61"/>
        <v>0</v>
      </c>
      <c r="Z164" s="34">
        <f t="shared" si="46"/>
        <v>0</v>
      </c>
      <c r="AA164" s="34">
        <f t="shared" si="47"/>
        <v>0</v>
      </c>
      <c r="AB164" s="12">
        <f t="shared" si="62"/>
        <v>0</v>
      </c>
      <c r="AC164" s="12">
        <f t="shared" si="63"/>
        <v>0</v>
      </c>
      <c r="AD164" s="12">
        <f t="shared" si="64"/>
        <v>0</v>
      </c>
      <c r="AE164" s="8">
        <f t="shared" si="48"/>
        <v>0</v>
      </c>
      <c r="AF164" s="12">
        <f t="shared" si="49"/>
        <v>0</v>
      </c>
      <c r="AG164">
        <f t="shared" si="50"/>
        <v>0</v>
      </c>
      <c r="AH164" s="8">
        <f>ROUND(IF(L164=3%,$K$358*Ranking!K168,0),0)</f>
        <v>0</v>
      </c>
      <c r="AI164" s="8">
        <f t="shared" si="51"/>
        <v>0</v>
      </c>
      <c r="AJ164" s="8">
        <f t="shared" si="52"/>
        <v>0</v>
      </c>
      <c r="AK164" s="8">
        <f t="shared" si="53"/>
        <v>0</v>
      </c>
      <c r="AL164" s="34">
        <f t="shared" si="54"/>
        <v>0</v>
      </c>
      <c r="AM164" s="8">
        <f>IF(L164=3%,ROUND($K$360*Ranking!K168,0),0)</f>
        <v>0</v>
      </c>
      <c r="AN164" s="29">
        <f t="shared" si="55"/>
        <v>0</v>
      </c>
      <c r="AO164" s="29">
        <f t="shared" si="56"/>
        <v>0</v>
      </c>
      <c r="AP164" s="8">
        <f t="shared" si="57"/>
        <v>0</v>
      </c>
      <c r="AQ164" s="29">
        <f t="shared" si="58"/>
        <v>0</v>
      </c>
      <c r="AR164" s="34">
        <f t="shared" si="59"/>
        <v>0</v>
      </c>
      <c r="AS164" t="str">
        <f t="shared" si="60"/>
        <v/>
      </c>
      <c r="AT164" s="29">
        <v>0</v>
      </c>
      <c r="AU164" s="8">
        <f t="shared" si="65"/>
        <v>0</v>
      </c>
    </row>
    <row r="165" spans="1:47" x14ac:dyDescent="0.2">
      <c r="A165">
        <v>164</v>
      </c>
      <c r="B165" s="7" t="s">
        <v>399</v>
      </c>
      <c r="C165" s="7" t="s">
        <v>10</v>
      </c>
      <c r="D165" s="3" t="s">
        <v>400</v>
      </c>
      <c r="E165">
        <v>0</v>
      </c>
      <c r="F165" s="4"/>
      <c r="G165" s="4"/>
      <c r="H165" s="4"/>
      <c r="I165" s="4"/>
      <c r="J165" s="4">
        <f t="shared" si="44"/>
        <v>0</v>
      </c>
      <c r="K165" s="5">
        <f t="shared" si="45"/>
        <v>0</v>
      </c>
      <c r="L165" s="6"/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f t="shared" si="61"/>
        <v>0</v>
      </c>
      <c r="Z165" s="34">
        <f t="shared" si="46"/>
        <v>0</v>
      </c>
      <c r="AA165" s="34">
        <f t="shared" si="47"/>
        <v>0</v>
      </c>
      <c r="AB165" s="12">
        <f t="shared" si="62"/>
        <v>0</v>
      </c>
      <c r="AC165" s="12">
        <f t="shared" si="63"/>
        <v>0</v>
      </c>
      <c r="AD165" s="12">
        <f t="shared" si="64"/>
        <v>0</v>
      </c>
      <c r="AE165" s="8">
        <f t="shared" si="48"/>
        <v>0</v>
      </c>
      <c r="AF165" s="12">
        <f t="shared" si="49"/>
        <v>0</v>
      </c>
      <c r="AG165">
        <f t="shared" si="50"/>
        <v>0</v>
      </c>
      <c r="AH165" s="8">
        <f>ROUND(IF(L165=3%,$K$358*Ranking!K169,0),0)</f>
        <v>0</v>
      </c>
      <c r="AI165" s="8">
        <f t="shared" si="51"/>
        <v>0</v>
      </c>
      <c r="AJ165" s="8">
        <f t="shared" si="52"/>
        <v>0</v>
      </c>
      <c r="AK165" s="8">
        <f t="shared" si="53"/>
        <v>0</v>
      </c>
      <c r="AL165" s="34">
        <f t="shared" si="54"/>
        <v>0</v>
      </c>
      <c r="AM165" s="8">
        <f>IF(L165=3%,ROUND($K$360*Ranking!K169,0),0)</f>
        <v>0</v>
      </c>
      <c r="AN165" s="29">
        <f t="shared" si="55"/>
        <v>0</v>
      </c>
      <c r="AO165" s="29">
        <f t="shared" si="56"/>
        <v>0</v>
      </c>
      <c r="AP165" s="8">
        <f t="shared" si="57"/>
        <v>0</v>
      </c>
      <c r="AQ165" s="29">
        <f t="shared" si="58"/>
        <v>0</v>
      </c>
      <c r="AR165" s="34">
        <f t="shared" si="59"/>
        <v>0</v>
      </c>
      <c r="AS165" t="str">
        <f t="shared" si="60"/>
        <v/>
      </c>
      <c r="AT165" s="29">
        <v>0</v>
      </c>
      <c r="AU165" s="8">
        <f t="shared" si="65"/>
        <v>0</v>
      </c>
    </row>
    <row r="166" spans="1:47" x14ac:dyDescent="0.2">
      <c r="A166">
        <v>165</v>
      </c>
      <c r="B166" s="7" t="s">
        <v>401</v>
      </c>
      <c r="C166" s="7" t="s">
        <v>10</v>
      </c>
      <c r="D166" s="3" t="s">
        <v>402</v>
      </c>
      <c r="E166">
        <v>2016</v>
      </c>
      <c r="F166" s="4"/>
      <c r="G166" s="4"/>
      <c r="H166" s="4"/>
      <c r="I166" s="4"/>
      <c r="J166" s="4">
        <f t="shared" si="44"/>
        <v>0</v>
      </c>
      <c r="K166" s="5">
        <f t="shared" si="45"/>
        <v>0</v>
      </c>
      <c r="L166" s="6">
        <v>0.01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f t="shared" si="61"/>
        <v>0</v>
      </c>
      <c r="Z166" s="34">
        <f t="shared" si="46"/>
        <v>0</v>
      </c>
      <c r="AA166" s="34">
        <f t="shared" si="47"/>
        <v>0</v>
      </c>
      <c r="AB166" s="12">
        <f t="shared" si="62"/>
        <v>0</v>
      </c>
      <c r="AC166" s="12">
        <f t="shared" si="63"/>
        <v>0</v>
      </c>
      <c r="AD166" s="12">
        <f t="shared" si="64"/>
        <v>0</v>
      </c>
      <c r="AE166" s="8">
        <f t="shared" si="48"/>
        <v>0</v>
      </c>
      <c r="AF166" s="12">
        <f t="shared" si="49"/>
        <v>0</v>
      </c>
      <c r="AG166">
        <f t="shared" si="50"/>
        <v>0</v>
      </c>
      <c r="AH166" s="8">
        <f>ROUND(IF(L166=3%,$K$358*Ranking!K170,0),0)</f>
        <v>0</v>
      </c>
      <c r="AI166" s="8">
        <f t="shared" si="51"/>
        <v>0</v>
      </c>
      <c r="AJ166" s="8">
        <f t="shared" si="52"/>
        <v>0</v>
      </c>
      <c r="AK166" s="8">
        <f t="shared" si="53"/>
        <v>0</v>
      </c>
      <c r="AL166" s="34">
        <f t="shared" si="54"/>
        <v>0</v>
      </c>
      <c r="AM166" s="8">
        <f>IF(L166=3%,ROUND($K$360*Ranking!K170,0),0)</f>
        <v>0</v>
      </c>
      <c r="AN166" s="29">
        <f t="shared" si="55"/>
        <v>0</v>
      </c>
      <c r="AO166" s="29">
        <f t="shared" si="56"/>
        <v>0</v>
      </c>
      <c r="AP166" s="8">
        <f t="shared" si="57"/>
        <v>0</v>
      </c>
      <c r="AQ166" s="29">
        <f t="shared" si="58"/>
        <v>0</v>
      </c>
      <c r="AR166" s="34">
        <f t="shared" si="59"/>
        <v>0</v>
      </c>
      <c r="AS166" t="str">
        <f t="shared" si="60"/>
        <v/>
      </c>
      <c r="AT166" s="29">
        <v>0</v>
      </c>
      <c r="AU166" s="8">
        <f t="shared" si="65"/>
        <v>0</v>
      </c>
    </row>
    <row r="167" spans="1:47" x14ac:dyDescent="0.2">
      <c r="A167">
        <v>166</v>
      </c>
      <c r="B167" s="7" t="s">
        <v>403</v>
      </c>
      <c r="C167" s="7" t="s">
        <v>10</v>
      </c>
      <c r="D167" s="3" t="s">
        <v>404</v>
      </c>
      <c r="E167">
        <v>2006</v>
      </c>
      <c r="F167" s="4">
        <v>330223.23</v>
      </c>
      <c r="G167" s="4">
        <v>729.89</v>
      </c>
      <c r="H167" s="4">
        <v>659.83</v>
      </c>
      <c r="I167" s="4">
        <v>0</v>
      </c>
      <c r="J167" s="4">
        <f t="shared" si="44"/>
        <v>328833.50999999995</v>
      </c>
      <c r="K167" s="5">
        <f t="shared" si="45"/>
        <v>328834</v>
      </c>
      <c r="L167" s="6">
        <v>1.4999999999999999E-2</v>
      </c>
      <c r="M167" s="8">
        <v>0</v>
      </c>
      <c r="N167" s="8">
        <v>0</v>
      </c>
      <c r="O167" s="8">
        <v>65575</v>
      </c>
      <c r="P167" s="8">
        <v>69293</v>
      </c>
      <c r="Q167" s="8">
        <v>48794</v>
      </c>
      <c r="R167" s="8">
        <v>27936</v>
      </c>
      <c r="S167" s="8">
        <v>22596</v>
      </c>
      <c r="T167" s="8">
        <v>68308</v>
      </c>
      <c r="U167" s="8">
        <v>74215</v>
      </c>
      <c r="V167" s="8">
        <v>151015</v>
      </c>
      <c r="W167" s="8">
        <v>93954</v>
      </c>
      <c r="X167" s="8">
        <v>241562</v>
      </c>
      <c r="Y167" s="8">
        <f t="shared" si="61"/>
        <v>67664</v>
      </c>
      <c r="Z167" s="34">
        <f t="shared" si="46"/>
        <v>20.58</v>
      </c>
      <c r="AA167" s="34">
        <f t="shared" si="47"/>
        <v>20.58</v>
      </c>
      <c r="AB167" s="12">
        <f t="shared" si="62"/>
        <v>67663.648409999994</v>
      </c>
      <c r="AC167" s="12">
        <f t="shared" si="63"/>
        <v>67663.648409999994</v>
      </c>
      <c r="AD167" s="12">
        <f t="shared" si="64"/>
        <v>-0.35159000000567175</v>
      </c>
      <c r="AE167" s="8">
        <f t="shared" si="48"/>
        <v>67664</v>
      </c>
      <c r="AF167" s="12">
        <f t="shared" si="49"/>
        <v>0.35159000000567175</v>
      </c>
      <c r="AG167">
        <f t="shared" si="50"/>
        <v>20.58</v>
      </c>
      <c r="AH167" s="8">
        <f>ROUND(IF(L167=3%,$K$358*Ranking!K171,0),0)</f>
        <v>0</v>
      </c>
      <c r="AI167" s="8">
        <f t="shared" si="51"/>
        <v>67664</v>
      </c>
      <c r="AJ167" s="8">
        <f t="shared" si="52"/>
        <v>0</v>
      </c>
      <c r="AK167" s="8">
        <f t="shared" si="53"/>
        <v>67664</v>
      </c>
      <c r="AL167" s="34">
        <f t="shared" si="54"/>
        <v>20.58</v>
      </c>
      <c r="AM167" s="8">
        <f>IF(L167=3%,ROUND($K$360*Ranking!K171,0),0)</f>
        <v>0</v>
      </c>
      <c r="AN167" s="29">
        <f t="shared" si="55"/>
        <v>67664</v>
      </c>
      <c r="AO167" s="29">
        <f t="shared" si="56"/>
        <v>0</v>
      </c>
      <c r="AP167" s="8">
        <f t="shared" si="57"/>
        <v>67664</v>
      </c>
      <c r="AQ167" s="29">
        <f t="shared" si="58"/>
        <v>0</v>
      </c>
      <c r="AR167" s="34">
        <f t="shared" si="59"/>
        <v>20.58</v>
      </c>
      <c r="AS167" t="str">
        <f t="shared" si="60"/>
        <v/>
      </c>
      <c r="AT167" s="29">
        <v>0</v>
      </c>
      <c r="AU167" s="8">
        <f t="shared" si="65"/>
        <v>67664</v>
      </c>
    </row>
    <row r="168" spans="1:47" x14ac:dyDescent="0.2">
      <c r="A168">
        <v>167</v>
      </c>
      <c r="B168" s="7" t="s">
        <v>405</v>
      </c>
      <c r="C168" s="7" t="s">
        <v>10</v>
      </c>
      <c r="D168" s="3" t="s">
        <v>406</v>
      </c>
      <c r="E168">
        <v>0</v>
      </c>
      <c r="F168" s="4"/>
      <c r="G168" s="4"/>
      <c r="H168" s="4"/>
      <c r="I168" s="4"/>
      <c r="J168" s="4">
        <f t="shared" si="44"/>
        <v>0</v>
      </c>
      <c r="K168" s="5">
        <f t="shared" si="45"/>
        <v>0</v>
      </c>
      <c r="L168" s="6"/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f t="shared" si="61"/>
        <v>0</v>
      </c>
      <c r="Z168" s="34">
        <f t="shared" si="46"/>
        <v>0</v>
      </c>
      <c r="AA168" s="34">
        <f t="shared" si="47"/>
        <v>0</v>
      </c>
      <c r="AB168" s="12">
        <f t="shared" si="62"/>
        <v>0</v>
      </c>
      <c r="AC168" s="12">
        <f t="shared" si="63"/>
        <v>0</v>
      </c>
      <c r="AD168" s="12">
        <f t="shared" si="64"/>
        <v>0</v>
      </c>
      <c r="AE168" s="8">
        <f t="shared" si="48"/>
        <v>0</v>
      </c>
      <c r="AF168" s="12">
        <f t="shared" si="49"/>
        <v>0</v>
      </c>
      <c r="AG168">
        <f t="shared" si="50"/>
        <v>0</v>
      </c>
      <c r="AH168" s="8">
        <f>ROUND(IF(L168=3%,$K$358*Ranking!K172,0),0)</f>
        <v>0</v>
      </c>
      <c r="AI168" s="8">
        <f t="shared" si="51"/>
        <v>0</v>
      </c>
      <c r="AJ168" s="8">
        <f t="shared" si="52"/>
        <v>0</v>
      </c>
      <c r="AK168" s="8">
        <f t="shared" si="53"/>
        <v>0</v>
      </c>
      <c r="AL168" s="34">
        <f t="shared" si="54"/>
        <v>0</v>
      </c>
      <c r="AM168" s="8">
        <f>IF(L168=3%,ROUND($K$360*Ranking!K172,0),0)</f>
        <v>0</v>
      </c>
      <c r="AN168" s="29">
        <f t="shared" si="55"/>
        <v>0</v>
      </c>
      <c r="AO168" s="29">
        <f t="shared" si="56"/>
        <v>0</v>
      </c>
      <c r="AP168" s="8">
        <f t="shared" si="57"/>
        <v>0</v>
      </c>
      <c r="AQ168" s="29">
        <f t="shared" si="58"/>
        <v>0</v>
      </c>
      <c r="AR168" s="34">
        <f t="shared" si="59"/>
        <v>0</v>
      </c>
      <c r="AS168" t="str">
        <f t="shared" si="60"/>
        <v/>
      </c>
      <c r="AT168" s="29">
        <v>0</v>
      </c>
      <c r="AU168" s="8">
        <f t="shared" si="65"/>
        <v>0</v>
      </c>
    </row>
    <row r="169" spans="1:47" x14ac:dyDescent="0.2">
      <c r="A169">
        <v>168</v>
      </c>
      <c r="B169" s="7" t="s">
        <v>407</v>
      </c>
      <c r="C169" s="7" t="s">
        <v>10</v>
      </c>
      <c r="D169" s="3" t="s">
        <v>408</v>
      </c>
      <c r="E169">
        <v>0</v>
      </c>
      <c r="F169" s="4"/>
      <c r="G169" s="4"/>
      <c r="H169" s="4"/>
      <c r="I169" s="4"/>
      <c r="J169" s="4">
        <f t="shared" si="44"/>
        <v>0</v>
      </c>
      <c r="K169" s="5">
        <f t="shared" si="45"/>
        <v>0</v>
      </c>
      <c r="L169" s="6"/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f t="shared" si="61"/>
        <v>0</v>
      </c>
      <c r="Z169" s="34">
        <f t="shared" si="46"/>
        <v>0</v>
      </c>
      <c r="AA169" s="34">
        <f t="shared" si="47"/>
        <v>0</v>
      </c>
      <c r="AB169" s="12">
        <f t="shared" si="62"/>
        <v>0</v>
      </c>
      <c r="AC169" s="12">
        <f t="shared" si="63"/>
        <v>0</v>
      </c>
      <c r="AD169" s="12">
        <f t="shared" si="64"/>
        <v>0</v>
      </c>
      <c r="AE169" s="8">
        <f t="shared" si="48"/>
        <v>0</v>
      </c>
      <c r="AF169" s="12">
        <f t="shared" si="49"/>
        <v>0</v>
      </c>
      <c r="AG169">
        <f t="shared" si="50"/>
        <v>0</v>
      </c>
      <c r="AH169" s="8">
        <f>ROUND(IF(L169=3%,$K$358*Ranking!K173,0),0)</f>
        <v>0</v>
      </c>
      <c r="AI169" s="8">
        <f t="shared" si="51"/>
        <v>0</v>
      </c>
      <c r="AJ169" s="8">
        <f t="shared" si="52"/>
        <v>0</v>
      </c>
      <c r="AK169" s="8">
        <f t="shared" si="53"/>
        <v>0</v>
      </c>
      <c r="AL169" s="34">
        <f t="shared" si="54"/>
        <v>0</v>
      </c>
      <c r="AM169" s="8">
        <f>IF(L169=3%,ROUND($K$360*Ranking!K173,0),0)</f>
        <v>0</v>
      </c>
      <c r="AN169" s="29">
        <f t="shared" si="55"/>
        <v>0</v>
      </c>
      <c r="AO169" s="29">
        <f t="shared" si="56"/>
        <v>0</v>
      </c>
      <c r="AP169" s="8">
        <f t="shared" si="57"/>
        <v>0</v>
      </c>
      <c r="AQ169" s="29">
        <f t="shared" si="58"/>
        <v>0</v>
      </c>
      <c r="AR169" s="34">
        <f t="shared" si="59"/>
        <v>0</v>
      </c>
      <c r="AS169" t="str">
        <f t="shared" si="60"/>
        <v/>
      </c>
      <c r="AT169" s="29">
        <v>0</v>
      </c>
      <c r="AU169" s="8">
        <f t="shared" si="65"/>
        <v>0</v>
      </c>
    </row>
    <row r="170" spans="1:47" x14ac:dyDescent="0.2">
      <c r="A170">
        <v>169</v>
      </c>
      <c r="B170" s="7" t="s">
        <v>409</v>
      </c>
      <c r="C170" s="7" t="s">
        <v>10</v>
      </c>
      <c r="D170" s="3" t="s">
        <v>410</v>
      </c>
      <c r="E170">
        <v>2006</v>
      </c>
      <c r="F170" s="4">
        <v>273580.98</v>
      </c>
      <c r="G170" s="4">
        <v>2229.15</v>
      </c>
      <c r="H170" s="4">
        <v>354.15</v>
      </c>
      <c r="I170" s="4">
        <v>0</v>
      </c>
      <c r="J170" s="4">
        <f t="shared" si="44"/>
        <v>270997.67999999993</v>
      </c>
      <c r="K170" s="5">
        <f t="shared" si="45"/>
        <v>270998</v>
      </c>
      <c r="L170" s="6">
        <v>0.02</v>
      </c>
      <c r="M170" s="8">
        <v>0</v>
      </c>
      <c r="N170" s="8">
        <v>0</v>
      </c>
      <c r="O170" s="8">
        <v>202586</v>
      </c>
      <c r="P170" s="8">
        <v>222120</v>
      </c>
      <c r="Q170" s="8">
        <v>150380</v>
      </c>
      <c r="R170" s="8">
        <v>79569</v>
      </c>
      <c r="S170" s="8">
        <v>62849</v>
      </c>
      <c r="T170" s="8">
        <v>63353</v>
      </c>
      <c r="U170" s="8">
        <v>65372</v>
      </c>
      <c r="V170" s="8">
        <v>131746</v>
      </c>
      <c r="W170" s="8">
        <v>81161</v>
      </c>
      <c r="X170" s="8">
        <v>77783</v>
      </c>
      <c r="Y170" s="8">
        <f t="shared" si="61"/>
        <v>55763</v>
      </c>
      <c r="Z170" s="34">
        <f t="shared" si="46"/>
        <v>20.58</v>
      </c>
      <c r="AA170" s="34">
        <f t="shared" si="47"/>
        <v>20.58</v>
      </c>
      <c r="AB170" s="12">
        <f t="shared" si="62"/>
        <v>55762.826809999999</v>
      </c>
      <c r="AC170" s="12">
        <f t="shared" si="63"/>
        <v>55762.826809999999</v>
      </c>
      <c r="AD170" s="12">
        <f t="shared" si="64"/>
        <v>-0.1731900000013411</v>
      </c>
      <c r="AE170" s="8">
        <f t="shared" si="48"/>
        <v>55763</v>
      </c>
      <c r="AF170" s="12">
        <f t="shared" si="49"/>
        <v>0.1731900000013411</v>
      </c>
      <c r="AG170">
        <f t="shared" si="50"/>
        <v>20.58</v>
      </c>
      <c r="AH170" s="8">
        <f>ROUND(IF(L170=3%,$K$358*Ranking!K174,0),0)</f>
        <v>0</v>
      </c>
      <c r="AI170" s="8">
        <f t="shared" si="51"/>
        <v>55763</v>
      </c>
      <c r="AJ170" s="8">
        <f t="shared" si="52"/>
        <v>0</v>
      </c>
      <c r="AK170" s="8">
        <f t="shared" si="53"/>
        <v>55763</v>
      </c>
      <c r="AL170" s="34">
        <f t="shared" si="54"/>
        <v>20.58</v>
      </c>
      <c r="AM170" s="8">
        <f>IF(L170=3%,ROUND($K$360*Ranking!K174,0),0)</f>
        <v>0</v>
      </c>
      <c r="AN170" s="29">
        <f t="shared" si="55"/>
        <v>55763</v>
      </c>
      <c r="AO170" s="29">
        <f t="shared" si="56"/>
        <v>0</v>
      </c>
      <c r="AP170" s="8">
        <f t="shared" si="57"/>
        <v>55763</v>
      </c>
      <c r="AQ170" s="29">
        <f t="shared" si="58"/>
        <v>0</v>
      </c>
      <c r="AR170" s="34">
        <f t="shared" si="59"/>
        <v>20.58</v>
      </c>
      <c r="AS170" t="str">
        <f t="shared" si="60"/>
        <v/>
      </c>
      <c r="AT170" s="29">
        <v>0</v>
      </c>
      <c r="AU170" s="8">
        <f t="shared" si="65"/>
        <v>55763</v>
      </c>
    </row>
    <row r="171" spans="1:47" x14ac:dyDescent="0.2">
      <c r="A171">
        <v>170</v>
      </c>
      <c r="B171" s="7" t="s">
        <v>411</v>
      </c>
      <c r="C171" s="7" t="s">
        <v>10</v>
      </c>
      <c r="D171" s="3" t="s">
        <v>412</v>
      </c>
      <c r="E171">
        <v>0</v>
      </c>
      <c r="F171" s="4"/>
      <c r="G171" s="4"/>
      <c r="H171" s="4"/>
      <c r="I171" s="4"/>
      <c r="J171" s="4">
        <f t="shared" si="44"/>
        <v>0</v>
      </c>
      <c r="K171" s="5">
        <f t="shared" si="45"/>
        <v>0</v>
      </c>
      <c r="L171" s="6"/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f t="shared" si="61"/>
        <v>0</v>
      </c>
      <c r="Z171" s="34">
        <f t="shared" si="46"/>
        <v>0</v>
      </c>
      <c r="AA171" s="34">
        <f t="shared" si="47"/>
        <v>0</v>
      </c>
      <c r="AB171" s="12">
        <f t="shared" si="62"/>
        <v>0</v>
      </c>
      <c r="AC171" s="12">
        <f t="shared" si="63"/>
        <v>0</v>
      </c>
      <c r="AD171" s="12">
        <f t="shared" si="64"/>
        <v>0</v>
      </c>
      <c r="AE171" s="8">
        <f t="shared" si="48"/>
        <v>0</v>
      </c>
      <c r="AF171" s="12">
        <f t="shared" si="49"/>
        <v>0</v>
      </c>
      <c r="AG171">
        <f t="shared" si="50"/>
        <v>0</v>
      </c>
      <c r="AH171" s="8">
        <f>ROUND(IF(L171=3%,$K$358*Ranking!K175,0),0)</f>
        <v>0</v>
      </c>
      <c r="AI171" s="8">
        <f t="shared" si="51"/>
        <v>0</v>
      </c>
      <c r="AJ171" s="8">
        <f t="shared" si="52"/>
        <v>0</v>
      </c>
      <c r="AK171" s="8">
        <f t="shared" si="53"/>
        <v>0</v>
      </c>
      <c r="AL171" s="34">
        <f t="shared" si="54"/>
        <v>0</v>
      </c>
      <c r="AM171" s="8">
        <f>IF(L171=3%,ROUND($K$360*Ranking!K175,0),0)</f>
        <v>0</v>
      </c>
      <c r="AN171" s="29">
        <f t="shared" si="55"/>
        <v>0</v>
      </c>
      <c r="AO171" s="29">
        <f t="shared" si="56"/>
        <v>0</v>
      </c>
      <c r="AP171" s="8">
        <f t="shared" si="57"/>
        <v>0</v>
      </c>
      <c r="AQ171" s="29">
        <f t="shared" si="58"/>
        <v>0</v>
      </c>
      <c r="AR171" s="34">
        <f t="shared" si="59"/>
        <v>0</v>
      </c>
      <c r="AS171" t="str">
        <f t="shared" si="60"/>
        <v/>
      </c>
      <c r="AT171" s="29">
        <v>0</v>
      </c>
      <c r="AU171" s="8">
        <f t="shared" si="65"/>
        <v>0</v>
      </c>
    </row>
    <row r="172" spans="1:47" x14ac:dyDescent="0.2">
      <c r="A172">
        <v>171</v>
      </c>
      <c r="B172" s="7" t="s">
        <v>70</v>
      </c>
      <c r="C172" s="7" t="s">
        <v>10</v>
      </c>
      <c r="D172" s="3" t="s">
        <v>71</v>
      </c>
      <c r="E172">
        <v>2002</v>
      </c>
      <c r="F172" s="4">
        <v>1354460.4</v>
      </c>
      <c r="G172" s="4">
        <v>27076.55</v>
      </c>
      <c r="H172" s="4">
        <v>0</v>
      </c>
      <c r="I172" s="4">
        <v>0</v>
      </c>
      <c r="J172" s="4">
        <f t="shared" si="44"/>
        <v>1327383.8499999999</v>
      </c>
      <c r="K172" s="5">
        <f t="shared" si="45"/>
        <v>1327384</v>
      </c>
      <c r="L172" s="6">
        <v>0.03</v>
      </c>
      <c r="M172" s="8">
        <v>705842</v>
      </c>
      <c r="N172" s="8">
        <v>777289</v>
      </c>
      <c r="O172" s="8">
        <v>832961</v>
      </c>
      <c r="P172" s="8">
        <v>880921</v>
      </c>
      <c r="Q172" s="8">
        <v>692555</v>
      </c>
      <c r="R172" s="8">
        <v>372681</v>
      </c>
      <c r="S172" s="8">
        <v>300467</v>
      </c>
      <c r="T172" s="8">
        <v>303691</v>
      </c>
      <c r="U172" s="8">
        <v>314268</v>
      </c>
      <c r="V172" s="8">
        <v>638869</v>
      </c>
      <c r="W172" s="8">
        <v>414206</v>
      </c>
      <c r="X172" s="8">
        <v>410269</v>
      </c>
      <c r="Y172" s="8">
        <f t="shared" si="61"/>
        <v>302589</v>
      </c>
      <c r="Z172" s="34">
        <f t="shared" si="46"/>
        <v>20.58</v>
      </c>
      <c r="AA172" s="34">
        <f t="shared" si="47"/>
        <v>22.8</v>
      </c>
      <c r="AB172" s="12">
        <f t="shared" si="62"/>
        <v>273133.69141000003</v>
      </c>
      <c r="AC172" s="12">
        <f t="shared" si="63"/>
        <v>273133.69141000003</v>
      </c>
      <c r="AD172" s="12">
        <f t="shared" si="64"/>
        <v>-0.30858999997144565</v>
      </c>
      <c r="AE172" s="8">
        <f t="shared" si="48"/>
        <v>273134</v>
      </c>
      <c r="AF172" s="12">
        <f t="shared" si="49"/>
        <v>0.30858999997144565</v>
      </c>
      <c r="AG172">
        <f t="shared" si="50"/>
        <v>20.58</v>
      </c>
      <c r="AH172" s="8">
        <f>ROUND(IF(L172=3%,$K$358*Ranking!K176,0),0)</f>
        <v>18412</v>
      </c>
      <c r="AI172" s="8">
        <f t="shared" si="51"/>
        <v>291546</v>
      </c>
      <c r="AJ172" s="8">
        <f t="shared" si="52"/>
        <v>18412</v>
      </c>
      <c r="AK172" s="8">
        <f t="shared" si="53"/>
        <v>291546</v>
      </c>
      <c r="AL172" s="34">
        <f t="shared" si="54"/>
        <v>21.96</v>
      </c>
      <c r="AM172" s="8">
        <f>IF(L172=3%,ROUND($K$360*Ranking!K176,0),0)</f>
        <v>11043</v>
      </c>
      <c r="AN172" s="29">
        <f t="shared" si="55"/>
        <v>302589</v>
      </c>
      <c r="AO172" s="29">
        <f t="shared" si="56"/>
        <v>11043</v>
      </c>
      <c r="AP172" s="8">
        <f t="shared" si="57"/>
        <v>302589</v>
      </c>
      <c r="AQ172" s="29">
        <f t="shared" si="58"/>
        <v>0</v>
      </c>
      <c r="AR172" s="34">
        <f t="shared" si="59"/>
        <v>22.8</v>
      </c>
      <c r="AS172" t="str">
        <f t="shared" si="60"/>
        <v/>
      </c>
      <c r="AT172" s="29">
        <v>0</v>
      </c>
      <c r="AU172" s="8">
        <f t="shared" si="65"/>
        <v>302589</v>
      </c>
    </row>
    <row r="173" spans="1:47" x14ac:dyDescent="0.2">
      <c r="A173">
        <v>172</v>
      </c>
      <c r="B173" s="7" t="s">
        <v>413</v>
      </c>
      <c r="C173" s="7" t="s">
        <v>10</v>
      </c>
      <c r="D173" s="3" t="s">
        <v>414</v>
      </c>
      <c r="E173">
        <v>2006</v>
      </c>
      <c r="F173" s="4">
        <v>1287480</v>
      </c>
      <c r="G173" s="4">
        <v>6932</v>
      </c>
      <c r="H173" s="4">
        <v>868</v>
      </c>
      <c r="I173" s="4">
        <v>0</v>
      </c>
      <c r="J173" s="4">
        <f t="shared" si="44"/>
        <v>1279680</v>
      </c>
      <c r="K173" s="5">
        <f t="shared" si="45"/>
        <v>1279680</v>
      </c>
      <c r="L173" s="6">
        <v>0.03</v>
      </c>
      <c r="M173" s="8">
        <v>0</v>
      </c>
      <c r="N173" s="8">
        <v>851270</v>
      </c>
      <c r="O173" s="8">
        <v>886334</v>
      </c>
      <c r="P173" s="8">
        <v>886217</v>
      </c>
      <c r="Q173" s="8">
        <v>714759</v>
      </c>
      <c r="R173" s="8">
        <v>398199</v>
      </c>
      <c r="S173" s="8">
        <v>322883</v>
      </c>
      <c r="T173" s="8">
        <v>324787</v>
      </c>
      <c r="U173" s="8">
        <v>331429</v>
      </c>
      <c r="V173" s="8">
        <v>682462</v>
      </c>
      <c r="W173" s="8">
        <v>417649</v>
      </c>
      <c r="X173" s="8">
        <v>406575</v>
      </c>
      <c r="Y173" s="8">
        <f t="shared" si="61"/>
        <v>292773</v>
      </c>
      <c r="Z173" s="34">
        <f t="shared" si="46"/>
        <v>20.58</v>
      </c>
      <c r="AA173" s="34">
        <f t="shared" si="47"/>
        <v>22.88</v>
      </c>
      <c r="AB173" s="12">
        <f t="shared" si="62"/>
        <v>263317.71531</v>
      </c>
      <c r="AC173" s="12">
        <f t="shared" si="63"/>
        <v>263317.71531</v>
      </c>
      <c r="AD173" s="12">
        <f t="shared" si="64"/>
        <v>-0.28469000000040978</v>
      </c>
      <c r="AE173" s="8">
        <f t="shared" si="48"/>
        <v>263318</v>
      </c>
      <c r="AF173" s="12">
        <f t="shared" si="49"/>
        <v>0.28469000000040978</v>
      </c>
      <c r="AG173">
        <f t="shared" si="50"/>
        <v>20.58</v>
      </c>
      <c r="AH173" s="8">
        <f>ROUND(IF(L173=3%,$K$358*Ranking!K177,0),0)</f>
        <v>18412</v>
      </c>
      <c r="AI173" s="8">
        <f t="shared" si="51"/>
        <v>281730</v>
      </c>
      <c r="AJ173" s="8">
        <f t="shared" si="52"/>
        <v>18412</v>
      </c>
      <c r="AK173" s="8">
        <f t="shared" si="53"/>
        <v>281730</v>
      </c>
      <c r="AL173" s="34">
        <f t="shared" si="54"/>
        <v>22.02</v>
      </c>
      <c r="AM173" s="8">
        <f>IF(L173=3%,ROUND($K$360*Ranking!K177,0),0)</f>
        <v>11043</v>
      </c>
      <c r="AN173" s="29">
        <f t="shared" si="55"/>
        <v>292773</v>
      </c>
      <c r="AO173" s="29">
        <f t="shared" si="56"/>
        <v>11043</v>
      </c>
      <c r="AP173" s="8">
        <f t="shared" si="57"/>
        <v>292773</v>
      </c>
      <c r="AQ173" s="29">
        <f t="shared" si="58"/>
        <v>0</v>
      </c>
      <c r="AR173" s="34">
        <f t="shared" si="59"/>
        <v>22.88</v>
      </c>
      <c r="AS173" t="str">
        <f t="shared" si="60"/>
        <v/>
      </c>
      <c r="AT173" s="29">
        <v>0</v>
      </c>
      <c r="AU173" s="8">
        <f t="shared" si="65"/>
        <v>292773</v>
      </c>
    </row>
    <row r="174" spans="1:47" x14ac:dyDescent="0.2">
      <c r="A174">
        <v>173</v>
      </c>
      <c r="B174" s="7" t="s">
        <v>415</v>
      </c>
      <c r="C174" s="7" t="s">
        <v>10</v>
      </c>
      <c r="D174" s="3" t="s">
        <v>416</v>
      </c>
      <c r="E174">
        <v>2008</v>
      </c>
      <c r="F174" s="4">
        <v>157096.09</v>
      </c>
      <c r="G174" s="4">
        <v>765.21</v>
      </c>
      <c r="H174" s="4">
        <v>0</v>
      </c>
      <c r="I174" s="4">
        <v>0</v>
      </c>
      <c r="J174" s="4">
        <f t="shared" si="44"/>
        <v>156330.88</v>
      </c>
      <c r="K174" s="5">
        <f t="shared" si="45"/>
        <v>156331</v>
      </c>
      <c r="L174" s="6">
        <v>0.01</v>
      </c>
      <c r="M174" s="8">
        <v>0</v>
      </c>
      <c r="N174" s="8">
        <v>0</v>
      </c>
      <c r="O174" s="8">
        <v>0</v>
      </c>
      <c r="P174" s="8">
        <v>0</v>
      </c>
      <c r="Q174" s="8">
        <v>83616</v>
      </c>
      <c r="R174" s="8">
        <v>45467</v>
      </c>
      <c r="S174" s="8">
        <v>36282</v>
      </c>
      <c r="T174" s="8">
        <v>36278</v>
      </c>
      <c r="U174" s="8">
        <v>37121</v>
      </c>
      <c r="V174" s="8">
        <v>73963</v>
      </c>
      <c r="W174" s="8">
        <v>46094</v>
      </c>
      <c r="X174" s="8">
        <v>44645</v>
      </c>
      <c r="Y174" s="8">
        <f t="shared" si="61"/>
        <v>32168</v>
      </c>
      <c r="Z174" s="34">
        <f t="shared" si="46"/>
        <v>20.58</v>
      </c>
      <c r="AA174" s="34">
        <f t="shared" si="47"/>
        <v>20.58</v>
      </c>
      <c r="AB174" s="12">
        <f t="shared" si="62"/>
        <v>32167.98086</v>
      </c>
      <c r="AC174" s="12">
        <f t="shared" si="63"/>
        <v>32167.98086</v>
      </c>
      <c r="AD174" s="12">
        <f t="shared" si="64"/>
        <v>-1.9140000000334112E-2</v>
      </c>
      <c r="AE174" s="8">
        <f t="shared" si="48"/>
        <v>32168</v>
      </c>
      <c r="AF174" s="12">
        <f t="shared" si="49"/>
        <v>1.9140000000334112E-2</v>
      </c>
      <c r="AG174">
        <f t="shared" si="50"/>
        <v>20.58</v>
      </c>
      <c r="AH174" s="8">
        <f>ROUND(IF(L174=3%,$K$358*Ranking!K178,0),0)</f>
        <v>0</v>
      </c>
      <c r="AI174" s="8">
        <f t="shared" si="51"/>
        <v>32168</v>
      </c>
      <c r="AJ174" s="8">
        <f t="shared" si="52"/>
        <v>0</v>
      </c>
      <c r="AK174" s="8">
        <f t="shared" si="53"/>
        <v>32168</v>
      </c>
      <c r="AL174" s="34">
        <f t="shared" si="54"/>
        <v>20.58</v>
      </c>
      <c r="AM174" s="8">
        <f>IF(L174=3%,ROUND($K$360*Ranking!K178,0),0)</f>
        <v>0</v>
      </c>
      <c r="AN174" s="29">
        <f t="shared" si="55"/>
        <v>32168</v>
      </c>
      <c r="AO174" s="29">
        <f t="shared" si="56"/>
        <v>0</v>
      </c>
      <c r="AP174" s="8">
        <f t="shared" si="57"/>
        <v>32168</v>
      </c>
      <c r="AQ174" s="29">
        <f t="shared" si="58"/>
        <v>0</v>
      </c>
      <c r="AR174" s="34">
        <f t="shared" si="59"/>
        <v>20.58</v>
      </c>
      <c r="AS174" t="str">
        <f t="shared" si="60"/>
        <v/>
      </c>
      <c r="AT174" s="29">
        <v>0</v>
      </c>
      <c r="AU174" s="8">
        <f t="shared" si="65"/>
        <v>32168</v>
      </c>
    </row>
    <row r="175" spans="1:47" x14ac:dyDescent="0.2">
      <c r="A175">
        <v>174</v>
      </c>
      <c r="B175" s="7" t="s">
        <v>417</v>
      </c>
      <c r="C175" s="7" t="s">
        <v>10</v>
      </c>
      <c r="D175" s="3" t="s">
        <v>418</v>
      </c>
      <c r="E175">
        <v>2007</v>
      </c>
      <c r="F175" s="4">
        <v>243708.79</v>
      </c>
      <c r="G175" s="4">
        <v>3325.8</v>
      </c>
      <c r="H175" s="4">
        <v>0</v>
      </c>
      <c r="I175" s="4">
        <v>0</v>
      </c>
      <c r="J175" s="4">
        <f t="shared" si="44"/>
        <v>240382.99000000002</v>
      </c>
      <c r="K175" s="5">
        <f t="shared" si="45"/>
        <v>240383</v>
      </c>
      <c r="L175" s="6">
        <v>1.4999999999999999E-2</v>
      </c>
      <c r="M175" s="8">
        <v>0</v>
      </c>
      <c r="N175" s="8">
        <v>0</v>
      </c>
      <c r="O175" s="8">
        <v>0</v>
      </c>
      <c r="P175" s="8">
        <v>159323</v>
      </c>
      <c r="Q175" s="8">
        <v>115167</v>
      </c>
      <c r="R175" s="8">
        <v>59660</v>
      </c>
      <c r="S175" s="8">
        <v>47968</v>
      </c>
      <c r="T175" s="8">
        <v>48558</v>
      </c>
      <c r="U175" s="8">
        <v>51814</v>
      </c>
      <c r="V175" s="8">
        <v>104691</v>
      </c>
      <c r="W175" s="8">
        <v>65233</v>
      </c>
      <c r="X175" s="8">
        <v>65811</v>
      </c>
      <c r="Y175" s="8">
        <f t="shared" si="61"/>
        <v>49463</v>
      </c>
      <c r="Z175" s="34">
        <f t="shared" si="46"/>
        <v>20.58</v>
      </c>
      <c r="AA175" s="34">
        <f t="shared" si="47"/>
        <v>20.58</v>
      </c>
      <c r="AB175" s="12">
        <f t="shared" si="62"/>
        <v>49463.227019999998</v>
      </c>
      <c r="AC175" s="12">
        <f t="shared" si="63"/>
        <v>49463.227019999998</v>
      </c>
      <c r="AD175" s="12">
        <f t="shared" si="64"/>
        <v>0.22701999999844702</v>
      </c>
      <c r="AE175" s="8">
        <f t="shared" si="48"/>
        <v>49463</v>
      </c>
      <c r="AF175" s="12">
        <f t="shared" si="49"/>
        <v>-0.22701999999844702</v>
      </c>
      <c r="AG175">
        <f t="shared" si="50"/>
        <v>20.58</v>
      </c>
      <c r="AH175" s="8">
        <f>ROUND(IF(L175=3%,$K$358*Ranking!K179,0),0)</f>
        <v>0</v>
      </c>
      <c r="AI175" s="8">
        <f t="shared" si="51"/>
        <v>49463</v>
      </c>
      <c r="AJ175" s="8">
        <f t="shared" si="52"/>
        <v>0</v>
      </c>
      <c r="AK175" s="8">
        <f t="shared" si="53"/>
        <v>49463</v>
      </c>
      <c r="AL175" s="34">
        <f t="shared" si="54"/>
        <v>20.58</v>
      </c>
      <c r="AM175" s="8">
        <f>IF(L175=3%,ROUND($K$360*Ranking!K179,0),0)</f>
        <v>0</v>
      </c>
      <c r="AN175" s="29">
        <f t="shared" si="55"/>
        <v>49463</v>
      </c>
      <c r="AO175" s="29">
        <f t="shared" si="56"/>
        <v>0</v>
      </c>
      <c r="AP175" s="8">
        <f t="shared" si="57"/>
        <v>49463</v>
      </c>
      <c r="AQ175" s="29">
        <f t="shared" si="58"/>
        <v>0</v>
      </c>
      <c r="AR175" s="34">
        <f t="shared" si="59"/>
        <v>20.58</v>
      </c>
      <c r="AS175" t="str">
        <f t="shared" si="60"/>
        <v/>
      </c>
      <c r="AT175" s="29">
        <v>0</v>
      </c>
      <c r="AU175" s="8">
        <f t="shared" si="65"/>
        <v>49463</v>
      </c>
    </row>
    <row r="176" spans="1:47" x14ac:dyDescent="0.2">
      <c r="A176">
        <v>175</v>
      </c>
      <c r="B176" s="7" t="s">
        <v>419</v>
      </c>
      <c r="C176" s="7" t="s">
        <v>10</v>
      </c>
      <c r="D176" s="3" t="s">
        <v>420</v>
      </c>
      <c r="E176">
        <v>0</v>
      </c>
      <c r="F176" s="4"/>
      <c r="G176" s="4"/>
      <c r="H176" s="4"/>
      <c r="I176" s="4"/>
      <c r="J176" s="4">
        <f t="shared" si="44"/>
        <v>0</v>
      </c>
      <c r="K176" s="5">
        <f t="shared" si="45"/>
        <v>0</v>
      </c>
      <c r="L176" s="6"/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f t="shared" si="61"/>
        <v>0</v>
      </c>
      <c r="Z176" s="34">
        <f t="shared" si="46"/>
        <v>0</v>
      </c>
      <c r="AA176" s="34">
        <f t="shared" si="47"/>
        <v>0</v>
      </c>
      <c r="AB176" s="12">
        <f t="shared" si="62"/>
        <v>0</v>
      </c>
      <c r="AC176" s="12">
        <f t="shared" si="63"/>
        <v>0</v>
      </c>
      <c r="AD176" s="12">
        <f t="shared" si="64"/>
        <v>0</v>
      </c>
      <c r="AE176" s="8">
        <f t="shared" si="48"/>
        <v>0</v>
      </c>
      <c r="AF176" s="12">
        <f t="shared" si="49"/>
        <v>0</v>
      </c>
      <c r="AG176">
        <f t="shared" si="50"/>
        <v>0</v>
      </c>
      <c r="AH176" s="8">
        <f>ROUND(IF(L176=3%,$K$358*Ranking!K180,0),0)</f>
        <v>0</v>
      </c>
      <c r="AI176" s="8">
        <f t="shared" si="51"/>
        <v>0</v>
      </c>
      <c r="AJ176" s="8">
        <f t="shared" si="52"/>
        <v>0</v>
      </c>
      <c r="AK176" s="8">
        <f t="shared" si="53"/>
        <v>0</v>
      </c>
      <c r="AL176" s="34">
        <f t="shared" si="54"/>
        <v>0</v>
      </c>
      <c r="AM176" s="8">
        <f>IF(L176=3%,ROUND($K$360*Ranking!K180,0),0)</f>
        <v>0</v>
      </c>
      <c r="AN176" s="29">
        <f t="shared" si="55"/>
        <v>0</v>
      </c>
      <c r="AO176" s="29">
        <f t="shared" si="56"/>
        <v>0</v>
      </c>
      <c r="AP176" s="8">
        <f t="shared" si="57"/>
        <v>0</v>
      </c>
      <c r="AQ176" s="29">
        <f t="shared" si="58"/>
        <v>0</v>
      </c>
      <c r="AR176" s="34">
        <f t="shared" si="59"/>
        <v>0</v>
      </c>
      <c r="AS176" t="str">
        <f t="shared" si="60"/>
        <v/>
      </c>
      <c r="AT176" s="29">
        <v>0</v>
      </c>
      <c r="AU176" s="8">
        <f t="shared" si="65"/>
        <v>0</v>
      </c>
    </row>
    <row r="177" spans="1:47" x14ac:dyDescent="0.2">
      <c r="A177">
        <v>176</v>
      </c>
      <c r="B177" s="7" t="s">
        <v>421</v>
      </c>
      <c r="C177" s="7" t="s">
        <v>10</v>
      </c>
      <c r="D177" s="3" t="s">
        <v>422</v>
      </c>
      <c r="E177">
        <v>2016</v>
      </c>
      <c r="F177" s="4"/>
      <c r="G177" s="4"/>
      <c r="H177" s="4"/>
      <c r="I177" s="4"/>
      <c r="J177" s="4">
        <f t="shared" si="44"/>
        <v>0</v>
      </c>
      <c r="K177" s="5">
        <f t="shared" si="45"/>
        <v>0</v>
      </c>
      <c r="L177" s="6">
        <v>1.4999999999999999E-2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f t="shared" si="61"/>
        <v>0</v>
      </c>
      <c r="Z177" s="34">
        <f t="shared" si="46"/>
        <v>0</v>
      </c>
      <c r="AA177" s="34">
        <f t="shared" si="47"/>
        <v>0</v>
      </c>
      <c r="AB177" s="12">
        <f t="shared" si="62"/>
        <v>0</v>
      </c>
      <c r="AC177" s="12">
        <f t="shared" si="63"/>
        <v>0</v>
      </c>
      <c r="AD177" s="12">
        <f t="shared" si="64"/>
        <v>0</v>
      </c>
      <c r="AE177" s="8">
        <f t="shared" si="48"/>
        <v>0</v>
      </c>
      <c r="AF177" s="12">
        <f t="shared" si="49"/>
        <v>0</v>
      </c>
      <c r="AG177">
        <f t="shared" si="50"/>
        <v>0</v>
      </c>
      <c r="AH177" s="8">
        <f>ROUND(IF(L177=3%,$K$358*Ranking!K181,0),0)</f>
        <v>0</v>
      </c>
      <c r="AI177" s="8">
        <f t="shared" si="51"/>
        <v>0</v>
      </c>
      <c r="AJ177" s="8">
        <f t="shared" si="52"/>
        <v>0</v>
      </c>
      <c r="AK177" s="8">
        <f t="shared" si="53"/>
        <v>0</v>
      </c>
      <c r="AL177" s="34">
        <f t="shared" si="54"/>
        <v>0</v>
      </c>
      <c r="AM177" s="8">
        <f>IF(L177=3%,ROUND($K$360*Ranking!K181,0),0)</f>
        <v>0</v>
      </c>
      <c r="AN177" s="29">
        <f t="shared" si="55"/>
        <v>0</v>
      </c>
      <c r="AO177" s="29">
        <f t="shared" si="56"/>
        <v>0</v>
      </c>
      <c r="AP177" s="8">
        <f t="shared" si="57"/>
        <v>0</v>
      </c>
      <c r="AQ177" s="29">
        <f t="shared" si="58"/>
        <v>0</v>
      </c>
      <c r="AR177" s="34">
        <f t="shared" si="59"/>
        <v>0</v>
      </c>
      <c r="AS177" t="str">
        <f t="shared" si="60"/>
        <v/>
      </c>
      <c r="AT177" s="29">
        <v>0</v>
      </c>
      <c r="AU177" s="8">
        <f t="shared" si="65"/>
        <v>0</v>
      </c>
    </row>
    <row r="178" spans="1:47" x14ac:dyDescent="0.2">
      <c r="A178">
        <v>177</v>
      </c>
      <c r="B178" s="7" t="s">
        <v>72</v>
      </c>
      <c r="C178" s="7" t="s">
        <v>10</v>
      </c>
      <c r="D178" s="3" t="s">
        <v>73</v>
      </c>
      <c r="E178">
        <v>2002</v>
      </c>
      <c r="F178" s="4">
        <v>673576</v>
      </c>
      <c r="G178" s="4">
        <v>10054</v>
      </c>
      <c r="H178" s="4">
        <v>0</v>
      </c>
      <c r="I178" s="4">
        <v>0</v>
      </c>
      <c r="J178" s="4">
        <f t="shared" si="44"/>
        <v>663522</v>
      </c>
      <c r="K178" s="5">
        <f t="shared" si="45"/>
        <v>663522</v>
      </c>
      <c r="L178" s="6">
        <v>0.03</v>
      </c>
      <c r="M178" s="8">
        <v>389821</v>
      </c>
      <c r="N178" s="8">
        <v>457682</v>
      </c>
      <c r="O178" s="8">
        <v>516198</v>
      </c>
      <c r="P178" s="8">
        <v>535435</v>
      </c>
      <c r="Q178" s="8">
        <v>451252</v>
      </c>
      <c r="R178" s="8">
        <v>263694</v>
      </c>
      <c r="S178" s="8">
        <v>205826</v>
      </c>
      <c r="T178" s="8">
        <v>210657</v>
      </c>
      <c r="U178" s="8">
        <v>215900</v>
      </c>
      <c r="V178" s="8">
        <v>415467</v>
      </c>
      <c r="W178" s="8">
        <v>264378</v>
      </c>
      <c r="X178" s="8">
        <v>260234</v>
      </c>
      <c r="Y178" s="8">
        <f t="shared" si="61"/>
        <v>189550</v>
      </c>
      <c r="Z178" s="34">
        <f t="shared" si="46"/>
        <v>20.58</v>
      </c>
      <c r="AA178" s="34">
        <f t="shared" si="47"/>
        <v>28.57</v>
      </c>
      <c r="AB178" s="12">
        <f t="shared" si="62"/>
        <v>136531.86507</v>
      </c>
      <c r="AC178" s="12">
        <f t="shared" si="63"/>
        <v>136531.86507</v>
      </c>
      <c r="AD178" s="12">
        <f t="shared" si="64"/>
        <v>-0.13493000000016764</v>
      </c>
      <c r="AE178" s="8">
        <f t="shared" si="48"/>
        <v>136532</v>
      </c>
      <c r="AF178" s="12">
        <f t="shared" si="49"/>
        <v>0.13493000000016764</v>
      </c>
      <c r="AG178">
        <f t="shared" si="50"/>
        <v>20.58</v>
      </c>
      <c r="AH178" s="8">
        <f>ROUND(IF(L178=3%,$K$358*Ranking!K182,0),0)</f>
        <v>33141</v>
      </c>
      <c r="AI178" s="8">
        <f t="shared" si="51"/>
        <v>169673</v>
      </c>
      <c r="AJ178" s="8">
        <f t="shared" si="52"/>
        <v>33141</v>
      </c>
      <c r="AK178" s="8">
        <f t="shared" si="53"/>
        <v>169673</v>
      </c>
      <c r="AL178" s="34">
        <f t="shared" si="54"/>
        <v>25.57</v>
      </c>
      <c r="AM178" s="8">
        <f>IF(L178=3%,ROUND($K$360*Ranking!K182,0),0)</f>
        <v>19877</v>
      </c>
      <c r="AN178" s="29">
        <f t="shared" si="55"/>
        <v>189550</v>
      </c>
      <c r="AO178" s="29">
        <f t="shared" si="56"/>
        <v>19877</v>
      </c>
      <c r="AP178" s="8">
        <f t="shared" si="57"/>
        <v>189550</v>
      </c>
      <c r="AQ178" s="29">
        <f t="shared" si="58"/>
        <v>0</v>
      </c>
      <c r="AR178" s="34">
        <f t="shared" si="59"/>
        <v>28.57</v>
      </c>
      <c r="AS178" t="str">
        <f t="shared" si="60"/>
        <v/>
      </c>
      <c r="AT178" s="29">
        <v>0</v>
      </c>
      <c r="AU178" s="8">
        <f t="shared" si="65"/>
        <v>189550</v>
      </c>
    </row>
    <row r="179" spans="1:47" x14ac:dyDescent="0.2">
      <c r="A179">
        <v>178</v>
      </c>
      <c r="B179" s="7" t="s">
        <v>423</v>
      </c>
      <c r="C179" s="7" t="s">
        <v>10</v>
      </c>
      <c r="D179" s="3" t="s">
        <v>424</v>
      </c>
      <c r="E179">
        <v>0</v>
      </c>
      <c r="F179" s="4"/>
      <c r="G179" s="4"/>
      <c r="H179" s="4"/>
      <c r="I179" s="4"/>
      <c r="J179" s="4">
        <f t="shared" si="44"/>
        <v>0</v>
      </c>
      <c r="K179" s="5">
        <f t="shared" si="45"/>
        <v>0</v>
      </c>
      <c r="L179" s="6"/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f t="shared" si="61"/>
        <v>0</v>
      </c>
      <c r="Z179" s="34">
        <f t="shared" si="46"/>
        <v>0</v>
      </c>
      <c r="AA179" s="34">
        <f t="shared" si="47"/>
        <v>0</v>
      </c>
      <c r="AB179" s="12">
        <f t="shared" si="62"/>
        <v>0</v>
      </c>
      <c r="AC179" s="12">
        <f t="shared" si="63"/>
        <v>0</v>
      </c>
      <c r="AD179" s="12">
        <f t="shared" si="64"/>
        <v>0</v>
      </c>
      <c r="AE179" s="8">
        <f t="shared" si="48"/>
        <v>0</v>
      </c>
      <c r="AF179" s="12">
        <f t="shared" si="49"/>
        <v>0</v>
      </c>
      <c r="AG179">
        <f t="shared" si="50"/>
        <v>0</v>
      </c>
      <c r="AH179" s="8">
        <f>ROUND(IF(L179=3%,$K$358*Ranking!K183,0),0)</f>
        <v>0</v>
      </c>
      <c r="AI179" s="8">
        <f t="shared" si="51"/>
        <v>0</v>
      </c>
      <c r="AJ179" s="8">
        <f t="shared" si="52"/>
        <v>0</v>
      </c>
      <c r="AK179" s="8">
        <f t="shared" si="53"/>
        <v>0</v>
      </c>
      <c r="AL179" s="34">
        <f t="shared" si="54"/>
        <v>0</v>
      </c>
      <c r="AM179" s="8">
        <f>IF(L179=3%,ROUND($K$360*Ranking!K183,0),0)</f>
        <v>0</v>
      </c>
      <c r="AN179" s="29">
        <f t="shared" si="55"/>
        <v>0</v>
      </c>
      <c r="AO179" s="29">
        <f t="shared" si="56"/>
        <v>0</v>
      </c>
      <c r="AP179" s="8">
        <f t="shared" si="57"/>
        <v>0</v>
      </c>
      <c r="AQ179" s="29">
        <f t="shared" si="58"/>
        <v>0</v>
      </c>
      <c r="AR179" s="34">
        <f t="shared" si="59"/>
        <v>0</v>
      </c>
      <c r="AS179" t="str">
        <f t="shared" si="60"/>
        <v/>
      </c>
      <c r="AT179" s="29">
        <v>0</v>
      </c>
      <c r="AU179" s="8">
        <f t="shared" si="65"/>
        <v>0</v>
      </c>
    </row>
    <row r="180" spans="1:47" x14ac:dyDescent="0.2">
      <c r="A180">
        <v>179</v>
      </c>
      <c r="B180" s="7" t="s">
        <v>74</v>
      </c>
      <c r="C180" s="7" t="s">
        <v>10</v>
      </c>
      <c r="D180" s="3" t="s">
        <v>75</v>
      </c>
      <c r="E180">
        <v>2004</v>
      </c>
      <c r="F180" s="4">
        <v>300008.53999999998</v>
      </c>
      <c r="G180" s="4">
        <v>469.97</v>
      </c>
      <c r="H180" s="4">
        <v>0</v>
      </c>
      <c r="I180" s="4">
        <v>0</v>
      </c>
      <c r="J180" s="4">
        <f t="shared" si="44"/>
        <v>299538.57</v>
      </c>
      <c r="K180" s="5">
        <f t="shared" si="45"/>
        <v>299539</v>
      </c>
      <c r="L180" s="6">
        <v>0.03</v>
      </c>
      <c r="M180" s="8">
        <v>156374</v>
      </c>
      <c r="N180" s="8">
        <v>163634</v>
      </c>
      <c r="O180" s="8">
        <v>184764</v>
      </c>
      <c r="P180" s="8">
        <v>191946</v>
      </c>
      <c r="Q180" s="8">
        <v>210748.87</v>
      </c>
      <c r="R180" s="8">
        <v>163583</v>
      </c>
      <c r="S180" s="8">
        <v>127418</v>
      </c>
      <c r="T180" s="8">
        <v>128933</v>
      </c>
      <c r="U180" s="8">
        <v>133607</v>
      </c>
      <c r="V180" s="8">
        <v>240143</v>
      </c>
      <c r="W180" s="8">
        <v>167571</v>
      </c>
      <c r="X180" s="8">
        <v>165671</v>
      </c>
      <c r="Y180" s="8">
        <f t="shared" si="61"/>
        <v>126436</v>
      </c>
      <c r="Z180" s="34">
        <f t="shared" si="46"/>
        <v>20.58</v>
      </c>
      <c r="AA180" s="34">
        <f t="shared" si="47"/>
        <v>42.21</v>
      </c>
      <c r="AB180" s="12">
        <f t="shared" si="62"/>
        <v>61635.662920000002</v>
      </c>
      <c r="AC180" s="12">
        <f t="shared" si="63"/>
        <v>61635.662920000002</v>
      </c>
      <c r="AD180" s="12">
        <f t="shared" si="64"/>
        <v>-0.33707999999751337</v>
      </c>
      <c r="AE180" s="8">
        <f t="shared" si="48"/>
        <v>61636</v>
      </c>
      <c r="AF180" s="12">
        <f t="shared" si="49"/>
        <v>0.33707999999751337</v>
      </c>
      <c r="AG180">
        <f t="shared" si="50"/>
        <v>20.58</v>
      </c>
      <c r="AH180" s="8">
        <f>ROUND(IF(L180=3%,$K$358*Ranking!K184,0),0)</f>
        <v>40505</v>
      </c>
      <c r="AI180" s="8">
        <f t="shared" si="51"/>
        <v>102141</v>
      </c>
      <c r="AJ180" s="8">
        <f t="shared" si="52"/>
        <v>40505</v>
      </c>
      <c r="AK180" s="8">
        <f t="shared" si="53"/>
        <v>102141</v>
      </c>
      <c r="AL180" s="34">
        <f t="shared" si="54"/>
        <v>34.1</v>
      </c>
      <c r="AM180" s="8">
        <f>IF(L180=3%,ROUND($K$360*Ranking!K184,0),0)</f>
        <v>24295</v>
      </c>
      <c r="AN180" s="29">
        <f t="shared" si="55"/>
        <v>126436</v>
      </c>
      <c r="AO180" s="29">
        <f t="shared" si="56"/>
        <v>24295</v>
      </c>
      <c r="AP180" s="8">
        <f t="shared" si="57"/>
        <v>126436</v>
      </c>
      <c r="AQ180" s="29">
        <f t="shared" si="58"/>
        <v>0</v>
      </c>
      <c r="AR180" s="34">
        <f t="shared" si="59"/>
        <v>42.21</v>
      </c>
      <c r="AS180" t="str">
        <f t="shared" si="60"/>
        <v/>
      </c>
      <c r="AT180" s="29">
        <v>0</v>
      </c>
      <c r="AU180" s="8">
        <f t="shared" si="65"/>
        <v>126436</v>
      </c>
    </row>
    <row r="181" spans="1:47" x14ac:dyDescent="0.2">
      <c r="A181">
        <v>180</v>
      </c>
      <c r="B181" s="7" t="s">
        <v>425</v>
      </c>
      <c r="C181" s="7" t="s">
        <v>10</v>
      </c>
      <c r="D181" s="3" t="s">
        <v>426</v>
      </c>
      <c r="E181">
        <v>0</v>
      </c>
      <c r="F181" s="4">
        <v>0</v>
      </c>
      <c r="G181" s="4">
        <v>0</v>
      </c>
      <c r="H181" s="4">
        <v>0</v>
      </c>
      <c r="I181" s="4">
        <v>0</v>
      </c>
      <c r="J181" s="4">
        <f t="shared" si="44"/>
        <v>0</v>
      </c>
      <c r="K181" s="5">
        <f t="shared" si="45"/>
        <v>0</v>
      </c>
      <c r="L181" s="6"/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f t="shared" si="61"/>
        <v>0</v>
      </c>
      <c r="Z181" s="34">
        <f t="shared" si="46"/>
        <v>0</v>
      </c>
      <c r="AA181" s="34">
        <f t="shared" si="47"/>
        <v>0</v>
      </c>
      <c r="AB181" s="12">
        <f t="shared" si="62"/>
        <v>0</v>
      </c>
      <c r="AC181" s="12">
        <f t="shared" si="63"/>
        <v>0</v>
      </c>
      <c r="AD181" s="12">
        <f t="shared" si="64"/>
        <v>0</v>
      </c>
      <c r="AE181" s="8">
        <f t="shared" si="48"/>
        <v>0</v>
      </c>
      <c r="AF181" s="12">
        <f t="shared" si="49"/>
        <v>0</v>
      </c>
      <c r="AG181">
        <f t="shared" si="50"/>
        <v>0</v>
      </c>
      <c r="AH181" s="8">
        <f>ROUND(IF(L181=3%,$K$358*Ranking!K185,0),0)</f>
        <v>0</v>
      </c>
      <c r="AI181" s="8">
        <f t="shared" si="51"/>
        <v>0</v>
      </c>
      <c r="AJ181" s="8">
        <f t="shared" si="52"/>
        <v>0</v>
      </c>
      <c r="AK181" s="8">
        <f t="shared" si="53"/>
        <v>0</v>
      </c>
      <c r="AL181" s="34">
        <f t="shared" si="54"/>
        <v>0</v>
      </c>
      <c r="AM181" s="8">
        <f>IF(L181=3%,ROUND($K$360*Ranking!K185,0),0)</f>
        <v>0</v>
      </c>
      <c r="AN181" s="29">
        <f t="shared" si="55"/>
        <v>0</v>
      </c>
      <c r="AO181" s="29">
        <f t="shared" si="56"/>
        <v>0</v>
      </c>
      <c r="AP181" s="8">
        <f t="shared" si="57"/>
        <v>0</v>
      </c>
      <c r="AQ181" s="29">
        <f t="shared" si="58"/>
        <v>0</v>
      </c>
      <c r="AR181" s="34">
        <f t="shared" si="59"/>
        <v>0</v>
      </c>
      <c r="AS181" t="str">
        <f t="shared" si="60"/>
        <v/>
      </c>
      <c r="AT181" s="29">
        <v>0</v>
      </c>
      <c r="AU181" s="8">
        <f t="shared" si="65"/>
        <v>0</v>
      </c>
    </row>
    <row r="182" spans="1:47" x14ac:dyDescent="0.2">
      <c r="A182">
        <v>181</v>
      </c>
      <c r="B182" s="7" t="s">
        <v>427</v>
      </c>
      <c r="C182" s="7" t="s">
        <v>10</v>
      </c>
      <c r="D182" s="3" t="s">
        <v>428</v>
      </c>
      <c r="E182">
        <v>0</v>
      </c>
      <c r="F182" s="4"/>
      <c r="G182" s="4"/>
      <c r="H182" s="4"/>
      <c r="I182" s="4"/>
      <c r="J182" s="4">
        <f t="shared" si="44"/>
        <v>0</v>
      </c>
      <c r="K182" s="5">
        <f t="shared" si="45"/>
        <v>0</v>
      </c>
      <c r="L182" s="6"/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f t="shared" si="61"/>
        <v>0</v>
      </c>
      <c r="Z182" s="34">
        <f t="shared" si="46"/>
        <v>0</v>
      </c>
      <c r="AA182" s="34">
        <f t="shared" si="47"/>
        <v>0</v>
      </c>
      <c r="AB182" s="12">
        <f t="shared" si="62"/>
        <v>0</v>
      </c>
      <c r="AC182" s="12">
        <f t="shared" si="63"/>
        <v>0</v>
      </c>
      <c r="AD182" s="12">
        <f t="shared" si="64"/>
        <v>0</v>
      </c>
      <c r="AE182" s="8">
        <f t="shared" si="48"/>
        <v>0</v>
      </c>
      <c r="AF182" s="12">
        <f t="shared" si="49"/>
        <v>0</v>
      </c>
      <c r="AG182">
        <f t="shared" si="50"/>
        <v>0</v>
      </c>
      <c r="AH182" s="8">
        <f>ROUND(IF(L182=3%,$K$358*Ranking!K186,0),0)</f>
        <v>0</v>
      </c>
      <c r="AI182" s="8">
        <f t="shared" si="51"/>
        <v>0</v>
      </c>
      <c r="AJ182" s="8">
        <f t="shared" si="52"/>
        <v>0</v>
      </c>
      <c r="AK182" s="8">
        <f t="shared" si="53"/>
        <v>0</v>
      </c>
      <c r="AL182" s="34">
        <f t="shared" si="54"/>
        <v>0</v>
      </c>
      <c r="AM182" s="8">
        <f>IF(L182=3%,ROUND($K$360*Ranking!K186,0),0)</f>
        <v>0</v>
      </c>
      <c r="AN182" s="29">
        <f t="shared" si="55"/>
        <v>0</v>
      </c>
      <c r="AO182" s="29">
        <f t="shared" si="56"/>
        <v>0</v>
      </c>
      <c r="AP182" s="8">
        <f t="shared" si="57"/>
        <v>0</v>
      </c>
      <c r="AQ182" s="29">
        <f t="shared" si="58"/>
        <v>0</v>
      </c>
      <c r="AR182" s="34">
        <f t="shared" si="59"/>
        <v>0</v>
      </c>
      <c r="AS182" t="str">
        <f t="shared" si="60"/>
        <v/>
      </c>
      <c r="AT182" s="29">
        <v>0</v>
      </c>
      <c r="AU182" s="8">
        <f t="shared" si="65"/>
        <v>0</v>
      </c>
    </row>
    <row r="183" spans="1:47" x14ac:dyDescent="0.2">
      <c r="A183">
        <v>182</v>
      </c>
      <c r="B183" s="7" t="s">
        <v>429</v>
      </c>
      <c r="C183" s="7" t="s">
        <v>10</v>
      </c>
      <c r="D183" s="3" t="s">
        <v>430</v>
      </c>
      <c r="E183">
        <v>2012</v>
      </c>
      <c r="F183" s="4">
        <v>248418.03</v>
      </c>
      <c r="G183" s="4">
        <v>778.71</v>
      </c>
      <c r="H183" s="4">
        <v>1958.16</v>
      </c>
      <c r="I183" s="4">
        <v>0</v>
      </c>
      <c r="J183" s="4">
        <f t="shared" si="44"/>
        <v>245681.16</v>
      </c>
      <c r="K183" s="5">
        <f t="shared" si="45"/>
        <v>245681</v>
      </c>
      <c r="L183" s="6">
        <v>0.01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55139</v>
      </c>
      <c r="V183" s="8">
        <v>109575</v>
      </c>
      <c r="W183" s="8">
        <v>68010</v>
      </c>
      <c r="X183" s="8">
        <v>66944</v>
      </c>
      <c r="Y183" s="8">
        <f t="shared" si="61"/>
        <v>50553</v>
      </c>
      <c r="Z183" s="34">
        <f t="shared" si="46"/>
        <v>20.58</v>
      </c>
      <c r="AA183" s="34">
        <f t="shared" si="47"/>
        <v>20.58</v>
      </c>
      <c r="AB183" s="12">
        <f t="shared" si="62"/>
        <v>50553.388050000001</v>
      </c>
      <c r="AC183" s="12">
        <f t="shared" si="63"/>
        <v>50553.388050000001</v>
      </c>
      <c r="AD183" s="12">
        <f t="shared" si="64"/>
        <v>0.38805000000138534</v>
      </c>
      <c r="AE183" s="8">
        <f t="shared" si="48"/>
        <v>50553</v>
      </c>
      <c r="AF183" s="12">
        <f t="shared" si="49"/>
        <v>-0.38805000000138534</v>
      </c>
      <c r="AG183">
        <f t="shared" si="50"/>
        <v>20.58</v>
      </c>
      <c r="AH183" s="8">
        <f>ROUND(IF(L183=3%,$K$358*Ranking!K187,0),0)</f>
        <v>0</v>
      </c>
      <c r="AI183" s="8">
        <f t="shared" si="51"/>
        <v>50553</v>
      </c>
      <c r="AJ183" s="8">
        <f t="shared" si="52"/>
        <v>0</v>
      </c>
      <c r="AK183" s="8">
        <f t="shared" si="53"/>
        <v>50553</v>
      </c>
      <c r="AL183" s="34">
        <f t="shared" si="54"/>
        <v>20.58</v>
      </c>
      <c r="AM183" s="8">
        <f>IF(L183=3%,ROUND($K$360*Ranking!K187,0),0)</f>
        <v>0</v>
      </c>
      <c r="AN183" s="29">
        <f t="shared" si="55"/>
        <v>50553</v>
      </c>
      <c r="AO183" s="29">
        <f t="shared" si="56"/>
        <v>0</v>
      </c>
      <c r="AP183" s="8">
        <f t="shared" si="57"/>
        <v>50553</v>
      </c>
      <c r="AQ183" s="29">
        <f t="shared" si="58"/>
        <v>0</v>
      </c>
      <c r="AR183" s="34">
        <f t="shared" si="59"/>
        <v>20.58</v>
      </c>
      <c r="AS183" t="str">
        <f t="shared" si="60"/>
        <v/>
      </c>
      <c r="AT183" s="29">
        <v>0</v>
      </c>
      <c r="AU183" s="8">
        <f t="shared" si="65"/>
        <v>50553</v>
      </c>
    </row>
    <row r="184" spans="1:47" x14ac:dyDescent="0.2">
      <c r="A184">
        <v>183</v>
      </c>
      <c r="B184" s="7" t="s">
        <v>431</v>
      </c>
      <c r="C184" s="7" t="s">
        <v>10</v>
      </c>
      <c r="D184" s="3" t="s">
        <v>432</v>
      </c>
      <c r="E184">
        <v>0</v>
      </c>
      <c r="F184" s="4"/>
      <c r="G184" s="4"/>
      <c r="H184" s="4"/>
      <c r="I184" s="4"/>
      <c r="J184" s="4">
        <f t="shared" si="44"/>
        <v>0</v>
      </c>
      <c r="K184" s="5">
        <f t="shared" si="45"/>
        <v>0</v>
      </c>
      <c r="L184" s="6"/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f t="shared" si="61"/>
        <v>0</v>
      </c>
      <c r="Z184" s="34">
        <f t="shared" si="46"/>
        <v>0</v>
      </c>
      <c r="AA184" s="34">
        <f t="shared" si="47"/>
        <v>0</v>
      </c>
      <c r="AB184" s="12">
        <f t="shared" si="62"/>
        <v>0</v>
      </c>
      <c r="AC184" s="12">
        <f t="shared" si="63"/>
        <v>0</v>
      </c>
      <c r="AD184" s="12">
        <f t="shared" si="64"/>
        <v>0</v>
      </c>
      <c r="AE184" s="8">
        <f t="shared" si="48"/>
        <v>0</v>
      </c>
      <c r="AF184" s="12">
        <f t="shared" si="49"/>
        <v>0</v>
      </c>
      <c r="AG184">
        <f t="shared" si="50"/>
        <v>0</v>
      </c>
      <c r="AH184" s="8">
        <f>ROUND(IF(L184=3%,$K$358*Ranking!K188,0),0)</f>
        <v>0</v>
      </c>
      <c r="AI184" s="8">
        <f t="shared" si="51"/>
        <v>0</v>
      </c>
      <c r="AJ184" s="8">
        <f t="shared" si="52"/>
        <v>0</v>
      </c>
      <c r="AK184" s="8">
        <f t="shared" si="53"/>
        <v>0</v>
      </c>
      <c r="AL184" s="34">
        <f t="shared" si="54"/>
        <v>0</v>
      </c>
      <c r="AM184" s="8">
        <f>IF(L184=3%,ROUND($K$360*Ranking!K188,0),0)</f>
        <v>0</v>
      </c>
      <c r="AN184" s="29">
        <f t="shared" si="55"/>
        <v>0</v>
      </c>
      <c r="AO184" s="29">
        <f t="shared" si="56"/>
        <v>0</v>
      </c>
      <c r="AP184" s="8">
        <f t="shared" si="57"/>
        <v>0</v>
      </c>
      <c r="AQ184" s="29">
        <f t="shared" si="58"/>
        <v>0</v>
      </c>
      <c r="AR184" s="34">
        <f t="shared" si="59"/>
        <v>0</v>
      </c>
      <c r="AS184" t="str">
        <f t="shared" si="60"/>
        <v/>
      </c>
      <c r="AT184" s="29">
        <v>0</v>
      </c>
      <c r="AU184" s="8">
        <f t="shared" si="65"/>
        <v>0</v>
      </c>
    </row>
    <row r="185" spans="1:47" x14ac:dyDescent="0.2">
      <c r="A185">
        <v>184</v>
      </c>
      <c r="B185" s="7" t="s">
        <v>433</v>
      </c>
      <c r="C185" s="7" t="s">
        <v>10</v>
      </c>
      <c r="D185" s="3" t="s">
        <v>434</v>
      </c>
      <c r="E185">
        <v>2005</v>
      </c>
      <c r="F185" s="4">
        <v>196584.43</v>
      </c>
      <c r="G185" s="4">
        <v>625.09</v>
      </c>
      <c r="H185" s="4">
        <v>20.68</v>
      </c>
      <c r="I185" s="4">
        <v>0</v>
      </c>
      <c r="J185" s="4">
        <f t="shared" si="44"/>
        <v>195938.66</v>
      </c>
      <c r="K185" s="5">
        <f t="shared" si="45"/>
        <v>195939</v>
      </c>
      <c r="L185" s="6">
        <v>0.01</v>
      </c>
      <c r="M185" s="8">
        <v>0</v>
      </c>
      <c r="N185" s="8">
        <v>109686</v>
      </c>
      <c r="O185" s="8">
        <v>118378</v>
      </c>
      <c r="P185" s="8">
        <v>128026</v>
      </c>
      <c r="Q185" s="8">
        <v>92136</v>
      </c>
      <c r="R185" s="8">
        <v>50500</v>
      </c>
      <c r="S185" s="8">
        <v>38951</v>
      </c>
      <c r="T185" s="8">
        <v>39402</v>
      </c>
      <c r="U185" s="8">
        <v>41489</v>
      </c>
      <c r="V185" s="8">
        <v>85178</v>
      </c>
      <c r="W185" s="8">
        <v>54924</v>
      </c>
      <c r="X185" s="8">
        <v>54484</v>
      </c>
      <c r="Y185" s="8">
        <f t="shared" si="61"/>
        <v>40318</v>
      </c>
      <c r="Z185" s="34">
        <f t="shared" si="46"/>
        <v>20.58</v>
      </c>
      <c r="AA185" s="34">
        <f t="shared" si="47"/>
        <v>20.58</v>
      </c>
      <c r="AB185" s="12">
        <f t="shared" si="62"/>
        <v>40318.055939999998</v>
      </c>
      <c r="AC185" s="12">
        <f t="shared" si="63"/>
        <v>40318.055939999998</v>
      </c>
      <c r="AD185" s="12">
        <f t="shared" si="64"/>
        <v>5.5939999998372514E-2</v>
      </c>
      <c r="AE185" s="8">
        <f t="shared" si="48"/>
        <v>40318</v>
      </c>
      <c r="AF185" s="12">
        <f t="shared" si="49"/>
        <v>-5.5939999998372514E-2</v>
      </c>
      <c r="AG185">
        <f t="shared" si="50"/>
        <v>20.58</v>
      </c>
      <c r="AH185" s="8">
        <f>ROUND(IF(L185=3%,$K$358*Ranking!K189,0),0)</f>
        <v>0</v>
      </c>
      <c r="AI185" s="8">
        <f t="shared" si="51"/>
        <v>40318</v>
      </c>
      <c r="AJ185" s="8">
        <f t="shared" si="52"/>
        <v>0</v>
      </c>
      <c r="AK185" s="8">
        <f t="shared" si="53"/>
        <v>40318</v>
      </c>
      <c r="AL185" s="34">
        <f t="shared" si="54"/>
        <v>20.58</v>
      </c>
      <c r="AM185" s="8">
        <f>IF(L185=3%,ROUND($K$360*Ranking!K189,0),0)</f>
        <v>0</v>
      </c>
      <c r="AN185" s="29">
        <f t="shared" si="55"/>
        <v>40318</v>
      </c>
      <c r="AO185" s="29">
        <f t="shared" si="56"/>
        <v>0</v>
      </c>
      <c r="AP185" s="8">
        <f t="shared" si="57"/>
        <v>40318</v>
      </c>
      <c r="AQ185" s="29">
        <f t="shared" si="58"/>
        <v>0</v>
      </c>
      <c r="AR185" s="34">
        <f t="shared" si="59"/>
        <v>20.58</v>
      </c>
      <c r="AS185" t="str">
        <f t="shared" si="60"/>
        <v/>
      </c>
      <c r="AT185" s="29">
        <v>0</v>
      </c>
      <c r="AU185" s="8">
        <f t="shared" si="65"/>
        <v>40318</v>
      </c>
    </row>
    <row r="186" spans="1:47" x14ac:dyDescent="0.2">
      <c r="A186">
        <v>185</v>
      </c>
      <c r="B186" s="7" t="s">
        <v>435</v>
      </c>
      <c r="C186" s="7" t="s">
        <v>10</v>
      </c>
      <c r="D186" s="3" t="s">
        <v>436</v>
      </c>
      <c r="E186">
        <v>0</v>
      </c>
      <c r="F186" s="4"/>
      <c r="G186" s="4"/>
      <c r="H186" s="4"/>
      <c r="I186" s="4"/>
      <c r="J186" s="4">
        <f t="shared" si="44"/>
        <v>0</v>
      </c>
      <c r="K186" s="5">
        <f t="shared" si="45"/>
        <v>0</v>
      </c>
      <c r="L186" s="6"/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f t="shared" si="61"/>
        <v>0</v>
      </c>
      <c r="Z186" s="34">
        <f t="shared" si="46"/>
        <v>0</v>
      </c>
      <c r="AA186" s="34">
        <f t="shared" si="47"/>
        <v>0</v>
      </c>
      <c r="AB186" s="12">
        <f t="shared" si="62"/>
        <v>0</v>
      </c>
      <c r="AC186" s="12">
        <f t="shared" si="63"/>
        <v>0</v>
      </c>
      <c r="AD186" s="12">
        <f t="shared" si="64"/>
        <v>0</v>
      </c>
      <c r="AE186" s="8">
        <f t="shared" si="48"/>
        <v>0</v>
      </c>
      <c r="AF186" s="12">
        <f t="shared" si="49"/>
        <v>0</v>
      </c>
      <c r="AG186">
        <f t="shared" si="50"/>
        <v>0</v>
      </c>
      <c r="AH186" s="8">
        <f>ROUND(IF(L186=3%,$K$358*Ranking!K190,0),0)</f>
        <v>0</v>
      </c>
      <c r="AI186" s="8">
        <f t="shared" si="51"/>
        <v>0</v>
      </c>
      <c r="AJ186" s="8">
        <f t="shared" si="52"/>
        <v>0</v>
      </c>
      <c r="AK186" s="8">
        <f t="shared" si="53"/>
        <v>0</v>
      </c>
      <c r="AL186" s="34">
        <f t="shared" si="54"/>
        <v>0</v>
      </c>
      <c r="AM186" s="8">
        <f>IF(L186=3%,ROUND($K$360*Ranking!K190,0),0)</f>
        <v>0</v>
      </c>
      <c r="AN186" s="29">
        <f t="shared" si="55"/>
        <v>0</v>
      </c>
      <c r="AO186" s="29">
        <f t="shared" si="56"/>
        <v>0</v>
      </c>
      <c r="AP186" s="8">
        <f t="shared" si="57"/>
        <v>0</v>
      </c>
      <c r="AQ186" s="29">
        <f t="shared" si="58"/>
        <v>0</v>
      </c>
      <c r="AR186" s="34">
        <f t="shared" si="59"/>
        <v>0</v>
      </c>
      <c r="AS186" t="str">
        <f t="shared" si="60"/>
        <v/>
      </c>
      <c r="AT186" s="29">
        <v>0</v>
      </c>
      <c r="AU186" s="8">
        <f t="shared" si="65"/>
        <v>0</v>
      </c>
    </row>
    <row r="187" spans="1:47" x14ac:dyDescent="0.2">
      <c r="A187">
        <v>186</v>
      </c>
      <c r="B187" s="7" t="s">
        <v>437</v>
      </c>
      <c r="C187" s="7" t="s">
        <v>10</v>
      </c>
      <c r="D187" s="3" t="s">
        <v>438</v>
      </c>
      <c r="E187">
        <v>0</v>
      </c>
      <c r="F187" s="4"/>
      <c r="G187" s="4"/>
      <c r="H187" s="4"/>
      <c r="I187" s="4"/>
      <c r="J187" s="4">
        <f t="shared" si="44"/>
        <v>0</v>
      </c>
      <c r="K187" s="5">
        <f t="shared" si="45"/>
        <v>0</v>
      </c>
      <c r="L187" s="6"/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f t="shared" si="61"/>
        <v>0</v>
      </c>
      <c r="Z187" s="34">
        <f t="shared" si="46"/>
        <v>0</v>
      </c>
      <c r="AA187" s="34">
        <f t="shared" si="47"/>
        <v>0</v>
      </c>
      <c r="AB187" s="12">
        <f t="shared" si="62"/>
        <v>0</v>
      </c>
      <c r="AC187" s="12">
        <f t="shared" si="63"/>
        <v>0</v>
      </c>
      <c r="AD187" s="12">
        <f t="shared" si="64"/>
        <v>0</v>
      </c>
      <c r="AE187" s="8">
        <f t="shared" si="48"/>
        <v>0</v>
      </c>
      <c r="AF187" s="12">
        <f t="shared" si="49"/>
        <v>0</v>
      </c>
      <c r="AG187">
        <f t="shared" si="50"/>
        <v>0</v>
      </c>
      <c r="AH187" s="8">
        <f>ROUND(IF(L187=3%,$K$358*Ranking!K191,0),0)</f>
        <v>0</v>
      </c>
      <c r="AI187" s="8">
        <f t="shared" si="51"/>
        <v>0</v>
      </c>
      <c r="AJ187" s="8">
        <f t="shared" si="52"/>
        <v>0</v>
      </c>
      <c r="AK187" s="8">
        <f t="shared" si="53"/>
        <v>0</v>
      </c>
      <c r="AL187" s="34">
        <f t="shared" si="54"/>
        <v>0</v>
      </c>
      <c r="AM187" s="8">
        <f>IF(L187=3%,ROUND($K$360*Ranking!K191,0),0)</f>
        <v>0</v>
      </c>
      <c r="AN187" s="29">
        <f t="shared" si="55"/>
        <v>0</v>
      </c>
      <c r="AO187" s="29">
        <f t="shared" si="56"/>
        <v>0</v>
      </c>
      <c r="AP187" s="8">
        <f t="shared" si="57"/>
        <v>0</v>
      </c>
      <c r="AQ187" s="29">
        <f t="shared" si="58"/>
        <v>0</v>
      </c>
      <c r="AR187" s="34">
        <f t="shared" si="59"/>
        <v>0</v>
      </c>
      <c r="AS187" t="str">
        <f t="shared" si="60"/>
        <v/>
      </c>
      <c r="AT187" s="29">
        <v>0</v>
      </c>
      <c r="AU187" s="8">
        <f t="shared" si="65"/>
        <v>0</v>
      </c>
    </row>
    <row r="188" spans="1:47" x14ac:dyDescent="0.2">
      <c r="A188">
        <v>187</v>
      </c>
      <c r="B188" s="7" t="s">
        <v>439</v>
      </c>
      <c r="C188" s="7" t="s">
        <v>10</v>
      </c>
      <c r="D188" s="3" t="s">
        <v>440</v>
      </c>
      <c r="E188">
        <v>2008</v>
      </c>
      <c r="F188" s="4">
        <v>131591.79</v>
      </c>
      <c r="G188" s="4">
        <v>267.52</v>
      </c>
      <c r="H188" s="4">
        <v>0</v>
      </c>
      <c r="I188" s="4">
        <v>0</v>
      </c>
      <c r="J188" s="4">
        <f t="shared" si="44"/>
        <v>131324.27000000002</v>
      </c>
      <c r="K188" s="5">
        <f t="shared" si="45"/>
        <v>131324</v>
      </c>
      <c r="L188" s="6">
        <v>0.01</v>
      </c>
      <c r="M188" s="8">
        <v>0</v>
      </c>
      <c r="N188" s="8">
        <v>0</v>
      </c>
      <c r="O188" s="8">
        <v>0</v>
      </c>
      <c r="P188" s="8">
        <v>0</v>
      </c>
      <c r="Q188" s="8">
        <v>68211</v>
      </c>
      <c r="R188" s="8">
        <v>37341</v>
      </c>
      <c r="S188" s="8">
        <v>28091</v>
      </c>
      <c r="T188" s="8">
        <v>28219</v>
      </c>
      <c r="U188" s="8">
        <v>28610</v>
      </c>
      <c r="V188" s="8">
        <v>59050</v>
      </c>
      <c r="W188" s="8">
        <v>37608</v>
      </c>
      <c r="X188" s="8">
        <v>37340</v>
      </c>
      <c r="Y188" s="8">
        <f t="shared" si="61"/>
        <v>27022</v>
      </c>
      <c r="Z188" s="34">
        <f t="shared" si="46"/>
        <v>20.58</v>
      </c>
      <c r="AA188" s="34">
        <f t="shared" si="47"/>
        <v>20.58</v>
      </c>
      <c r="AB188" s="12">
        <f t="shared" si="62"/>
        <v>27022.330310000001</v>
      </c>
      <c r="AC188" s="12">
        <f t="shared" si="63"/>
        <v>27022.330310000001</v>
      </c>
      <c r="AD188" s="12">
        <f t="shared" si="64"/>
        <v>0.33031000000119093</v>
      </c>
      <c r="AE188" s="8">
        <f t="shared" si="48"/>
        <v>27022</v>
      </c>
      <c r="AF188" s="12">
        <f t="shared" si="49"/>
        <v>-0.33031000000119093</v>
      </c>
      <c r="AG188">
        <f t="shared" si="50"/>
        <v>20.58</v>
      </c>
      <c r="AH188" s="8">
        <f>ROUND(IF(L188=3%,$K$358*Ranking!K192,0),0)</f>
        <v>0</v>
      </c>
      <c r="AI188" s="8">
        <f t="shared" si="51"/>
        <v>27022</v>
      </c>
      <c r="AJ188" s="8">
        <f t="shared" si="52"/>
        <v>0</v>
      </c>
      <c r="AK188" s="8">
        <f t="shared" si="53"/>
        <v>27022</v>
      </c>
      <c r="AL188" s="34">
        <f t="shared" si="54"/>
        <v>20.58</v>
      </c>
      <c r="AM188" s="8">
        <f>IF(L188=3%,ROUND($K$360*Ranking!K192,0),0)</f>
        <v>0</v>
      </c>
      <c r="AN188" s="29">
        <f t="shared" si="55"/>
        <v>27022</v>
      </c>
      <c r="AO188" s="29">
        <f t="shared" si="56"/>
        <v>0</v>
      </c>
      <c r="AP188" s="8">
        <f t="shared" si="57"/>
        <v>27022</v>
      </c>
      <c r="AQ188" s="29">
        <f t="shared" si="58"/>
        <v>0</v>
      </c>
      <c r="AR188" s="34">
        <f t="shared" si="59"/>
        <v>20.58</v>
      </c>
      <c r="AS188" t="str">
        <f t="shared" si="60"/>
        <v/>
      </c>
      <c r="AT188" s="29">
        <v>0</v>
      </c>
      <c r="AU188" s="8">
        <f t="shared" si="65"/>
        <v>27022</v>
      </c>
    </row>
    <row r="189" spans="1:47" x14ac:dyDescent="0.2">
      <c r="A189">
        <v>188</v>
      </c>
      <c r="B189" s="7" t="s">
        <v>441</v>
      </c>
      <c r="C189" s="7" t="s">
        <v>10</v>
      </c>
      <c r="D189" s="3" t="s">
        <v>442</v>
      </c>
      <c r="E189">
        <v>0</v>
      </c>
      <c r="F189" s="4"/>
      <c r="G189" s="4"/>
      <c r="H189" s="4"/>
      <c r="I189" s="4"/>
      <c r="J189" s="4">
        <f t="shared" si="44"/>
        <v>0</v>
      </c>
      <c r="K189" s="5">
        <f t="shared" si="45"/>
        <v>0</v>
      </c>
      <c r="L189" s="6"/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f t="shared" si="61"/>
        <v>0</v>
      </c>
      <c r="Z189" s="34">
        <f t="shared" si="46"/>
        <v>0</v>
      </c>
      <c r="AA189" s="34">
        <f t="shared" si="47"/>
        <v>0</v>
      </c>
      <c r="AB189" s="12">
        <f t="shared" si="62"/>
        <v>0</v>
      </c>
      <c r="AC189" s="12">
        <f t="shared" si="63"/>
        <v>0</v>
      </c>
      <c r="AD189" s="12">
        <f t="shared" si="64"/>
        <v>0</v>
      </c>
      <c r="AE189" s="8">
        <f t="shared" si="48"/>
        <v>0</v>
      </c>
      <c r="AF189" s="12">
        <f t="shared" si="49"/>
        <v>0</v>
      </c>
      <c r="AG189">
        <f t="shared" si="50"/>
        <v>0</v>
      </c>
      <c r="AH189" s="8">
        <f>ROUND(IF(L189=3%,$K$358*Ranking!K193,0),0)</f>
        <v>0</v>
      </c>
      <c r="AI189" s="8">
        <f t="shared" si="51"/>
        <v>0</v>
      </c>
      <c r="AJ189" s="8">
        <f t="shared" si="52"/>
        <v>0</v>
      </c>
      <c r="AK189" s="8">
        <f t="shared" si="53"/>
        <v>0</v>
      </c>
      <c r="AL189" s="34">
        <f t="shared" si="54"/>
        <v>0</v>
      </c>
      <c r="AM189" s="8">
        <f>IF(L189=3%,ROUND($K$360*Ranking!K193,0),0)</f>
        <v>0</v>
      </c>
      <c r="AN189" s="29">
        <f t="shared" si="55"/>
        <v>0</v>
      </c>
      <c r="AO189" s="29">
        <f t="shared" si="56"/>
        <v>0</v>
      </c>
      <c r="AP189" s="8">
        <f t="shared" si="57"/>
        <v>0</v>
      </c>
      <c r="AQ189" s="29">
        <f t="shared" si="58"/>
        <v>0</v>
      </c>
      <c r="AR189" s="34">
        <f t="shared" si="59"/>
        <v>0</v>
      </c>
      <c r="AS189" t="str">
        <f t="shared" si="60"/>
        <v/>
      </c>
      <c r="AT189" s="29">
        <v>0</v>
      </c>
      <c r="AU189" s="8">
        <f t="shared" si="65"/>
        <v>0</v>
      </c>
    </row>
    <row r="190" spans="1:47" x14ac:dyDescent="0.2">
      <c r="A190">
        <v>189</v>
      </c>
      <c r="B190" s="7" t="s">
        <v>443</v>
      </c>
      <c r="C190" s="7" t="s">
        <v>10</v>
      </c>
      <c r="D190" s="3" t="s">
        <v>444</v>
      </c>
      <c r="E190">
        <v>0</v>
      </c>
      <c r="F190" s="4"/>
      <c r="G190" s="4"/>
      <c r="H190" s="4"/>
      <c r="I190" s="4"/>
      <c r="J190" s="4">
        <f t="shared" si="44"/>
        <v>0</v>
      </c>
      <c r="K190" s="5">
        <f t="shared" si="45"/>
        <v>0</v>
      </c>
      <c r="L190" s="6"/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f t="shared" si="61"/>
        <v>0</v>
      </c>
      <c r="Z190" s="34">
        <f t="shared" si="46"/>
        <v>0</v>
      </c>
      <c r="AA190" s="34">
        <f t="shared" si="47"/>
        <v>0</v>
      </c>
      <c r="AB190" s="12">
        <f t="shared" si="62"/>
        <v>0</v>
      </c>
      <c r="AC190" s="12">
        <f t="shared" si="63"/>
        <v>0</v>
      </c>
      <c r="AD190" s="12">
        <f t="shared" si="64"/>
        <v>0</v>
      </c>
      <c r="AE190" s="8">
        <f t="shared" si="48"/>
        <v>0</v>
      </c>
      <c r="AF190" s="12">
        <f t="shared" si="49"/>
        <v>0</v>
      </c>
      <c r="AG190">
        <f t="shared" si="50"/>
        <v>0</v>
      </c>
      <c r="AH190" s="8">
        <f>ROUND(IF(L190=3%,$K$358*Ranking!K194,0),0)</f>
        <v>0</v>
      </c>
      <c r="AI190" s="8">
        <f t="shared" si="51"/>
        <v>0</v>
      </c>
      <c r="AJ190" s="8">
        <f t="shared" si="52"/>
        <v>0</v>
      </c>
      <c r="AK190" s="8">
        <f t="shared" si="53"/>
        <v>0</v>
      </c>
      <c r="AL190" s="34">
        <f t="shared" si="54"/>
        <v>0</v>
      </c>
      <c r="AM190" s="8">
        <f>IF(L190=3%,ROUND($K$360*Ranking!K194,0),0)</f>
        <v>0</v>
      </c>
      <c r="AN190" s="29">
        <f t="shared" si="55"/>
        <v>0</v>
      </c>
      <c r="AO190" s="29">
        <f t="shared" si="56"/>
        <v>0</v>
      </c>
      <c r="AP190" s="8">
        <f t="shared" si="57"/>
        <v>0</v>
      </c>
      <c r="AQ190" s="29">
        <f t="shared" si="58"/>
        <v>0</v>
      </c>
      <c r="AR190" s="34">
        <f t="shared" si="59"/>
        <v>0</v>
      </c>
      <c r="AS190" t="str">
        <f t="shared" si="60"/>
        <v/>
      </c>
      <c r="AT190" s="29">
        <v>0</v>
      </c>
      <c r="AU190" s="8">
        <f t="shared" si="65"/>
        <v>0</v>
      </c>
    </row>
    <row r="191" spans="1:47" x14ac:dyDescent="0.2">
      <c r="A191">
        <v>190</v>
      </c>
      <c r="B191" s="7" t="s">
        <v>445</v>
      </c>
      <c r="C191" s="7" t="s">
        <v>10</v>
      </c>
      <c r="D191" s="3" t="s">
        <v>446</v>
      </c>
      <c r="E191">
        <v>0</v>
      </c>
      <c r="F191" s="4"/>
      <c r="G191" s="4"/>
      <c r="H191" s="4"/>
      <c r="I191" s="4"/>
      <c r="J191" s="4">
        <f t="shared" si="44"/>
        <v>0</v>
      </c>
      <c r="K191" s="5">
        <f t="shared" si="45"/>
        <v>0</v>
      </c>
      <c r="L191" s="6"/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f t="shared" si="61"/>
        <v>0</v>
      </c>
      <c r="Z191" s="34">
        <f t="shared" si="46"/>
        <v>0</v>
      </c>
      <c r="AA191" s="34">
        <f t="shared" si="47"/>
        <v>0</v>
      </c>
      <c r="AB191" s="12">
        <f t="shared" si="62"/>
        <v>0</v>
      </c>
      <c r="AC191" s="12">
        <f t="shared" si="63"/>
        <v>0</v>
      </c>
      <c r="AD191" s="12">
        <f t="shared" si="64"/>
        <v>0</v>
      </c>
      <c r="AE191" s="8">
        <f t="shared" si="48"/>
        <v>0</v>
      </c>
      <c r="AF191" s="12">
        <f t="shared" si="49"/>
        <v>0</v>
      </c>
      <c r="AG191">
        <f t="shared" si="50"/>
        <v>0</v>
      </c>
      <c r="AH191" s="8">
        <f>ROUND(IF(L191=3%,$K$358*Ranking!K195,0),0)</f>
        <v>0</v>
      </c>
      <c r="AI191" s="8">
        <f t="shared" si="51"/>
        <v>0</v>
      </c>
      <c r="AJ191" s="8">
        <f t="shared" si="52"/>
        <v>0</v>
      </c>
      <c r="AK191" s="8">
        <f t="shared" si="53"/>
        <v>0</v>
      </c>
      <c r="AL191" s="34">
        <f t="shared" si="54"/>
        <v>0</v>
      </c>
      <c r="AM191" s="8">
        <f>IF(L191=3%,ROUND($K$360*Ranking!K195,0),0)</f>
        <v>0</v>
      </c>
      <c r="AN191" s="29">
        <f t="shared" si="55"/>
        <v>0</v>
      </c>
      <c r="AO191" s="29">
        <f t="shared" si="56"/>
        <v>0</v>
      </c>
      <c r="AP191" s="8">
        <f t="shared" si="57"/>
        <v>0</v>
      </c>
      <c r="AQ191" s="29">
        <f t="shared" si="58"/>
        <v>0</v>
      </c>
      <c r="AR191" s="34">
        <f t="shared" si="59"/>
        <v>0</v>
      </c>
      <c r="AS191" t="str">
        <f t="shared" si="60"/>
        <v/>
      </c>
      <c r="AT191" s="29">
        <v>0</v>
      </c>
      <c r="AU191" s="8">
        <f t="shared" si="65"/>
        <v>0</v>
      </c>
    </row>
    <row r="192" spans="1:47" x14ac:dyDescent="0.2">
      <c r="A192">
        <v>191</v>
      </c>
      <c r="B192" s="7" t="s">
        <v>447</v>
      </c>
      <c r="C192" s="7" t="s">
        <v>10</v>
      </c>
      <c r="D192" s="3" t="s">
        <v>448</v>
      </c>
      <c r="E192">
        <v>2008</v>
      </c>
      <c r="F192" s="4">
        <v>191691.56</v>
      </c>
      <c r="G192" s="4">
        <v>1613.88</v>
      </c>
      <c r="H192" s="4">
        <v>0</v>
      </c>
      <c r="I192" s="4">
        <v>0</v>
      </c>
      <c r="J192" s="4">
        <f t="shared" si="44"/>
        <v>190077.68</v>
      </c>
      <c r="K192" s="5">
        <f t="shared" si="45"/>
        <v>190078</v>
      </c>
      <c r="L192" s="6">
        <v>0.03</v>
      </c>
      <c r="M192" s="8">
        <v>0</v>
      </c>
      <c r="N192" s="8">
        <v>0</v>
      </c>
      <c r="O192" s="8">
        <v>0</v>
      </c>
      <c r="P192" s="8">
        <v>0</v>
      </c>
      <c r="Q192" s="8">
        <v>153055.64000000001</v>
      </c>
      <c r="R192" s="8">
        <v>160564</v>
      </c>
      <c r="S192" s="8">
        <v>125917</v>
      </c>
      <c r="T192" s="8">
        <v>125909</v>
      </c>
      <c r="U192" s="8">
        <v>127936</v>
      </c>
      <c r="V192" s="8">
        <v>174618</v>
      </c>
      <c r="W192" s="8">
        <v>161990</v>
      </c>
      <c r="X192" s="8">
        <v>158948</v>
      </c>
      <c r="Y192" s="8">
        <f t="shared" si="61"/>
        <v>115694</v>
      </c>
      <c r="Z192" s="34">
        <f t="shared" si="46"/>
        <v>20.58</v>
      </c>
      <c r="AA192" s="34">
        <f t="shared" si="47"/>
        <v>60.87</v>
      </c>
      <c r="AB192" s="12">
        <f t="shared" si="62"/>
        <v>39112.047299999998</v>
      </c>
      <c r="AC192" s="12">
        <f t="shared" si="63"/>
        <v>39112.047299999998</v>
      </c>
      <c r="AD192" s="12">
        <f t="shared" si="64"/>
        <v>4.7299999998358544E-2</v>
      </c>
      <c r="AE192" s="8">
        <f t="shared" si="48"/>
        <v>39112</v>
      </c>
      <c r="AF192" s="12">
        <f t="shared" si="49"/>
        <v>-4.7299999998358544E-2</v>
      </c>
      <c r="AG192">
        <f t="shared" si="50"/>
        <v>20.58</v>
      </c>
      <c r="AH192" s="8">
        <f>ROUND(IF(L192=3%,$K$358*Ranking!K196,0),0)</f>
        <v>47870</v>
      </c>
      <c r="AI192" s="8">
        <f t="shared" si="51"/>
        <v>86982</v>
      </c>
      <c r="AJ192" s="8">
        <f t="shared" si="52"/>
        <v>47870</v>
      </c>
      <c r="AK192" s="8">
        <f t="shared" si="53"/>
        <v>86982</v>
      </c>
      <c r="AL192" s="34">
        <f t="shared" si="54"/>
        <v>45.76</v>
      </c>
      <c r="AM192" s="8">
        <f>IF(L192=3%,ROUND($K$360*Ranking!K196,0),0)</f>
        <v>28712</v>
      </c>
      <c r="AN192" s="29">
        <f t="shared" si="55"/>
        <v>115694</v>
      </c>
      <c r="AO192" s="29">
        <f t="shared" si="56"/>
        <v>28712</v>
      </c>
      <c r="AP192" s="8">
        <f t="shared" si="57"/>
        <v>115694</v>
      </c>
      <c r="AQ192" s="29">
        <f t="shared" si="58"/>
        <v>0</v>
      </c>
      <c r="AR192" s="34">
        <f t="shared" si="59"/>
        <v>60.87</v>
      </c>
      <c r="AS192" t="str">
        <f t="shared" si="60"/>
        <v/>
      </c>
      <c r="AT192" s="29">
        <v>0</v>
      </c>
      <c r="AU192" s="8">
        <f t="shared" si="65"/>
        <v>115694</v>
      </c>
    </row>
    <row r="193" spans="1:47" x14ac:dyDescent="0.2">
      <c r="A193">
        <v>192</v>
      </c>
      <c r="B193" s="7" t="s">
        <v>449</v>
      </c>
      <c r="C193" s="7" t="s">
        <v>10</v>
      </c>
      <c r="D193" s="3" t="s">
        <v>450</v>
      </c>
      <c r="E193">
        <v>0</v>
      </c>
      <c r="F193" s="4"/>
      <c r="G193" s="4"/>
      <c r="H193" s="4"/>
      <c r="I193" s="4"/>
      <c r="J193" s="4">
        <f t="shared" si="44"/>
        <v>0</v>
      </c>
      <c r="K193" s="5">
        <f t="shared" si="45"/>
        <v>0</v>
      </c>
      <c r="L193" s="6"/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f t="shared" si="61"/>
        <v>0</v>
      </c>
      <c r="Z193" s="34">
        <f t="shared" si="46"/>
        <v>0</v>
      </c>
      <c r="AA193" s="34">
        <f t="shared" si="47"/>
        <v>0</v>
      </c>
      <c r="AB193" s="12">
        <f t="shared" si="62"/>
        <v>0</v>
      </c>
      <c r="AC193" s="12">
        <f t="shared" si="63"/>
        <v>0</v>
      </c>
      <c r="AD193" s="12">
        <f t="shared" si="64"/>
        <v>0</v>
      </c>
      <c r="AE193" s="8">
        <f t="shared" si="48"/>
        <v>0</v>
      </c>
      <c r="AF193" s="12">
        <f t="shared" si="49"/>
        <v>0</v>
      </c>
      <c r="AG193">
        <f t="shared" si="50"/>
        <v>0</v>
      </c>
      <c r="AH193" s="8">
        <f>ROUND(IF(L193=3%,$K$358*Ranking!K197,0),0)</f>
        <v>0</v>
      </c>
      <c r="AI193" s="8">
        <f t="shared" si="51"/>
        <v>0</v>
      </c>
      <c r="AJ193" s="8">
        <f t="shared" si="52"/>
        <v>0</v>
      </c>
      <c r="AK193" s="8">
        <f t="shared" si="53"/>
        <v>0</v>
      </c>
      <c r="AL193" s="34">
        <f t="shared" si="54"/>
        <v>0</v>
      </c>
      <c r="AM193" s="8">
        <f>IF(L193=3%,ROUND($K$360*Ranking!K197,0),0)</f>
        <v>0</v>
      </c>
      <c r="AN193" s="29">
        <f t="shared" si="55"/>
        <v>0</v>
      </c>
      <c r="AO193" s="29">
        <f t="shared" si="56"/>
        <v>0</v>
      </c>
      <c r="AP193" s="8">
        <f t="shared" si="57"/>
        <v>0</v>
      </c>
      <c r="AQ193" s="29">
        <f t="shared" si="58"/>
        <v>0</v>
      </c>
      <c r="AR193" s="34">
        <f t="shared" si="59"/>
        <v>0</v>
      </c>
      <c r="AS193" t="str">
        <f t="shared" si="60"/>
        <v/>
      </c>
      <c r="AT193" s="29">
        <v>0</v>
      </c>
      <c r="AU193" s="8">
        <f t="shared" si="65"/>
        <v>0</v>
      </c>
    </row>
    <row r="194" spans="1:47" x14ac:dyDescent="0.2">
      <c r="A194">
        <v>193</v>
      </c>
      <c r="B194" s="7" t="s">
        <v>451</v>
      </c>
      <c r="C194" s="7" t="s">
        <v>10</v>
      </c>
      <c r="D194" s="3" t="s">
        <v>452</v>
      </c>
      <c r="E194">
        <v>0</v>
      </c>
      <c r="F194" s="4">
        <v>0</v>
      </c>
      <c r="G194" s="4">
        <v>0</v>
      </c>
      <c r="H194" s="4">
        <v>0</v>
      </c>
      <c r="I194" s="4">
        <v>0</v>
      </c>
      <c r="J194" s="4">
        <f t="shared" ref="J194:J257" si="66">F194-G194-H194+I194</f>
        <v>0</v>
      </c>
      <c r="K194" s="5">
        <f t="shared" ref="K194:K257" si="67">ROUND(J194,0)</f>
        <v>0</v>
      </c>
      <c r="L194" s="6"/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f t="shared" si="61"/>
        <v>0</v>
      </c>
      <c r="Z194" s="34">
        <f t="shared" ref="Z194:Z257" si="68">AG194</f>
        <v>0</v>
      </c>
      <c r="AA194" s="34">
        <f t="shared" ref="AA194:AA257" si="69">AR194</f>
        <v>0</v>
      </c>
      <c r="AB194" s="12">
        <f t="shared" si="62"/>
        <v>0</v>
      </c>
      <c r="AC194" s="12">
        <f t="shared" si="63"/>
        <v>0</v>
      </c>
      <c r="AD194" s="12">
        <f t="shared" si="64"/>
        <v>0</v>
      </c>
      <c r="AE194" s="8">
        <f t="shared" ref="AE194:AE257" si="70">ROUND(AB194,0)</f>
        <v>0</v>
      </c>
      <c r="AF194" s="12">
        <f t="shared" ref="AF194:AF257" si="71">AE194-AB194</f>
        <v>0</v>
      </c>
      <c r="AG194">
        <f t="shared" ref="AG194:AG257" si="72">IF(AE194&gt;0,ROUND((AE194/K194)*100,2),0)</f>
        <v>0</v>
      </c>
      <c r="AH194" s="8">
        <f>ROUND(IF(L194=3%,$K$358*Ranking!K198,0),0)</f>
        <v>0</v>
      </c>
      <c r="AI194" s="8">
        <f t="shared" ref="AI194:AI257" si="73">AH194+AE194</f>
        <v>0</v>
      </c>
      <c r="AJ194" s="8">
        <f t="shared" ref="AJ194:AJ257" si="74">IF(AI194&gt;K194,K194-AE194,AH194)</f>
        <v>0</v>
      </c>
      <c r="AK194" s="8">
        <f t="shared" ref="AK194:AK257" si="75">AE194+AJ194</f>
        <v>0</v>
      </c>
      <c r="AL194" s="34">
        <f t="shared" ref="AL194:AL257" si="76">IF(K194&gt;0,ROUND(AK194/K194*100,2),0)</f>
        <v>0</v>
      </c>
      <c r="AM194" s="8">
        <f>IF(L194=3%,ROUND($K$360*Ranking!K198,0),0)</f>
        <v>0</v>
      </c>
      <c r="AN194" s="29">
        <f t="shared" ref="AN194:AN257" si="77">AK194+AM194</f>
        <v>0</v>
      </c>
      <c r="AO194" s="29">
        <f t="shared" ref="AO194:AO257" si="78">IF(AN194&gt;K194,K194-AK194,AM194)</f>
        <v>0</v>
      </c>
      <c r="AP194" s="8">
        <f t="shared" ref="AP194:AP257" si="79">AK194+AO194</f>
        <v>0</v>
      </c>
      <c r="AQ194" s="29">
        <f t="shared" ref="AQ194:AQ257" si="80">IF(AP194&gt;K194,1,0)</f>
        <v>0</v>
      </c>
      <c r="AR194" s="34">
        <f t="shared" ref="AR194:AR257" si="81">IF(AP194&gt;0,ROUND(AP194/K194*100,2),0)</f>
        <v>0</v>
      </c>
      <c r="AS194" t="str">
        <f t="shared" ref="AS194:AS257" si="82">IF(AR194=100,1,"")</f>
        <v/>
      </c>
      <c r="AT194" s="29">
        <v>0</v>
      </c>
      <c r="AU194" s="8">
        <f t="shared" si="65"/>
        <v>0</v>
      </c>
    </row>
    <row r="195" spans="1:47" x14ac:dyDescent="0.2">
      <c r="A195">
        <v>194</v>
      </c>
      <c r="B195" s="7" t="s">
        <v>453</v>
      </c>
      <c r="C195" s="7" t="s">
        <v>10</v>
      </c>
      <c r="D195" s="3" t="s">
        <v>454</v>
      </c>
      <c r="E195">
        <v>0</v>
      </c>
      <c r="F195" s="4"/>
      <c r="G195" s="4"/>
      <c r="H195" s="4"/>
      <c r="I195" s="4"/>
      <c r="J195" s="4">
        <f t="shared" si="66"/>
        <v>0</v>
      </c>
      <c r="K195" s="5">
        <f t="shared" si="67"/>
        <v>0</v>
      </c>
      <c r="L195" s="6"/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f t="shared" ref="Y195:Y258" si="83">AU195</f>
        <v>0</v>
      </c>
      <c r="Z195" s="34">
        <f t="shared" si="68"/>
        <v>0</v>
      </c>
      <c r="AA195" s="34">
        <f t="shared" si="69"/>
        <v>0</v>
      </c>
      <c r="AB195" s="12">
        <f t="shared" ref="AB195:AB258" si="84">ROUND(($K$356/$K$354)*K195,5)</f>
        <v>0</v>
      </c>
      <c r="AC195" s="12">
        <f t="shared" ref="AC195:AC258" si="85">ROUND(($K$356/$K$354)*K195,5)</f>
        <v>0</v>
      </c>
      <c r="AD195" s="12">
        <f t="shared" ref="AD195:AD258" si="86">AC195-AE195</f>
        <v>0</v>
      </c>
      <c r="AE195" s="8">
        <f t="shared" si="70"/>
        <v>0</v>
      </c>
      <c r="AF195" s="12">
        <f t="shared" si="71"/>
        <v>0</v>
      </c>
      <c r="AG195">
        <f t="shared" si="72"/>
        <v>0</v>
      </c>
      <c r="AH195" s="8">
        <f>ROUND(IF(L195=3%,$K$358*Ranking!K199,0),0)</f>
        <v>0</v>
      </c>
      <c r="AI195" s="8">
        <f t="shared" si="73"/>
        <v>0</v>
      </c>
      <c r="AJ195" s="8">
        <f t="shared" si="74"/>
        <v>0</v>
      </c>
      <c r="AK195" s="8">
        <f t="shared" si="75"/>
        <v>0</v>
      </c>
      <c r="AL195" s="34">
        <f t="shared" si="76"/>
        <v>0</v>
      </c>
      <c r="AM195" s="8">
        <f>IF(L195=3%,ROUND($K$360*Ranking!K199,0),0)</f>
        <v>0</v>
      </c>
      <c r="AN195" s="29">
        <f t="shared" si="77"/>
        <v>0</v>
      </c>
      <c r="AO195" s="29">
        <f t="shared" si="78"/>
        <v>0</v>
      </c>
      <c r="AP195" s="8">
        <f t="shared" si="79"/>
        <v>0</v>
      </c>
      <c r="AQ195" s="29">
        <f t="shared" si="80"/>
        <v>0</v>
      </c>
      <c r="AR195" s="34">
        <f t="shared" si="81"/>
        <v>0</v>
      </c>
      <c r="AS195" t="str">
        <f t="shared" si="82"/>
        <v/>
      </c>
      <c r="AT195" s="29">
        <v>0</v>
      </c>
      <c r="AU195" s="8">
        <f t="shared" ref="AU195:AU258" si="87">AP195+AT195</f>
        <v>0</v>
      </c>
    </row>
    <row r="196" spans="1:47" x14ac:dyDescent="0.2">
      <c r="A196">
        <v>195</v>
      </c>
      <c r="B196" s="7" t="s">
        <v>455</v>
      </c>
      <c r="C196" s="7" t="s">
        <v>10</v>
      </c>
      <c r="D196" s="3" t="s">
        <v>456</v>
      </c>
      <c r="E196">
        <v>0</v>
      </c>
      <c r="F196" s="4"/>
      <c r="G196" s="4"/>
      <c r="H196" s="4"/>
      <c r="I196" s="4"/>
      <c r="J196" s="4">
        <f t="shared" si="66"/>
        <v>0</v>
      </c>
      <c r="K196" s="5">
        <f t="shared" si="67"/>
        <v>0</v>
      </c>
      <c r="L196" s="6"/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f t="shared" si="83"/>
        <v>0</v>
      </c>
      <c r="Z196" s="34">
        <f t="shared" si="68"/>
        <v>0</v>
      </c>
      <c r="AA196" s="34">
        <f t="shared" si="69"/>
        <v>0</v>
      </c>
      <c r="AB196" s="12">
        <f t="shared" si="84"/>
        <v>0</v>
      </c>
      <c r="AC196" s="12">
        <f t="shared" si="85"/>
        <v>0</v>
      </c>
      <c r="AD196" s="12">
        <f t="shared" si="86"/>
        <v>0</v>
      </c>
      <c r="AE196" s="8">
        <f t="shared" si="70"/>
        <v>0</v>
      </c>
      <c r="AF196" s="12">
        <f t="shared" si="71"/>
        <v>0</v>
      </c>
      <c r="AG196">
        <f t="shared" si="72"/>
        <v>0</v>
      </c>
      <c r="AH196" s="8">
        <f>ROUND(IF(L196=3%,$K$358*Ranking!K200,0),0)</f>
        <v>0</v>
      </c>
      <c r="AI196" s="8">
        <f t="shared" si="73"/>
        <v>0</v>
      </c>
      <c r="AJ196" s="8">
        <f t="shared" si="74"/>
        <v>0</v>
      </c>
      <c r="AK196" s="8">
        <f t="shared" si="75"/>
        <v>0</v>
      </c>
      <c r="AL196" s="34">
        <f t="shared" si="76"/>
        <v>0</v>
      </c>
      <c r="AM196" s="8">
        <f>IF(L196=3%,ROUND($K$360*Ranking!K200,0),0)</f>
        <v>0</v>
      </c>
      <c r="AN196" s="29">
        <f t="shared" si="77"/>
        <v>0</v>
      </c>
      <c r="AO196" s="29">
        <f t="shared" si="78"/>
        <v>0</v>
      </c>
      <c r="AP196" s="8">
        <f t="shared" si="79"/>
        <v>0</v>
      </c>
      <c r="AQ196" s="29">
        <f t="shared" si="80"/>
        <v>0</v>
      </c>
      <c r="AR196" s="34">
        <f t="shared" si="81"/>
        <v>0</v>
      </c>
      <c r="AS196" t="str">
        <f t="shared" si="82"/>
        <v/>
      </c>
      <c r="AT196" s="29">
        <v>0</v>
      </c>
      <c r="AU196" s="8">
        <f t="shared" si="87"/>
        <v>0</v>
      </c>
    </row>
    <row r="197" spans="1:47" x14ac:dyDescent="0.2">
      <c r="A197">
        <v>196</v>
      </c>
      <c r="B197" s="7" t="s">
        <v>457</v>
      </c>
      <c r="C197" s="7" t="s">
        <v>10</v>
      </c>
      <c r="D197" s="3" t="s">
        <v>458</v>
      </c>
      <c r="E197">
        <v>2005</v>
      </c>
      <c r="F197" s="4">
        <v>206471.42</v>
      </c>
      <c r="G197" s="4">
        <v>9365.89</v>
      </c>
      <c r="H197" s="4">
        <v>247.54</v>
      </c>
      <c r="I197" s="4">
        <v>0</v>
      </c>
      <c r="J197" s="4">
        <f t="shared" si="66"/>
        <v>196857.99000000002</v>
      </c>
      <c r="K197" s="5">
        <f t="shared" si="67"/>
        <v>196858</v>
      </c>
      <c r="L197" s="6">
        <v>0.03</v>
      </c>
      <c r="M197" s="8">
        <v>0</v>
      </c>
      <c r="N197" s="8">
        <v>129606</v>
      </c>
      <c r="O197" s="8">
        <v>137073</v>
      </c>
      <c r="P197" s="8">
        <v>142839</v>
      </c>
      <c r="Q197" s="8">
        <v>171435.78</v>
      </c>
      <c r="R197" s="8">
        <v>130283</v>
      </c>
      <c r="S197" s="8">
        <v>101543</v>
      </c>
      <c r="T197" s="8">
        <v>101495</v>
      </c>
      <c r="U197" s="8">
        <v>103676</v>
      </c>
      <c r="V197" s="8">
        <v>176692</v>
      </c>
      <c r="W197" s="8">
        <v>130976</v>
      </c>
      <c r="X197" s="8">
        <v>128049</v>
      </c>
      <c r="Y197" s="8">
        <f t="shared" si="83"/>
        <v>93525</v>
      </c>
      <c r="Z197" s="34">
        <f t="shared" si="68"/>
        <v>20.58</v>
      </c>
      <c r="AA197" s="34">
        <f t="shared" si="69"/>
        <v>47.51</v>
      </c>
      <c r="AB197" s="12">
        <f t="shared" si="84"/>
        <v>40507.157099999997</v>
      </c>
      <c r="AC197" s="12">
        <f t="shared" si="85"/>
        <v>40507.157099999997</v>
      </c>
      <c r="AD197" s="12">
        <f t="shared" si="86"/>
        <v>0.15709999999671709</v>
      </c>
      <c r="AE197" s="8">
        <f t="shared" si="70"/>
        <v>40507</v>
      </c>
      <c r="AF197" s="12">
        <f t="shared" si="71"/>
        <v>-0.15709999999671709</v>
      </c>
      <c r="AG197">
        <f t="shared" si="72"/>
        <v>20.58</v>
      </c>
      <c r="AH197" s="8">
        <f>ROUND(IF(L197=3%,$K$358*Ranking!K201,0),0)</f>
        <v>33141</v>
      </c>
      <c r="AI197" s="8">
        <f t="shared" si="73"/>
        <v>73648</v>
      </c>
      <c r="AJ197" s="8">
        <f t="shared" si="74"/>
        <v>33141</v>
      </c>
      <c r="AK197" s="8">
        <f t="shared" si="75"/>
        <v>73648</v>
      </c>
      <c r="AL197" s="34">
        <f t="shared" si="76"/>
        <v>37.409999999999997</v>
      </c>
      <c r="AM197" s="8">
        <f>IF(L197=3%,ROUND($K$360*Ranking!K201,0),0)</f>
        <v>19877</v>
      </c>
      <c r="AN197" s="29">
        <f t="shared" si="77"/>
        <v>93525</v>
      </c>
      <c r="AO197" s="29">
        <f t="shared" si="78"/>
        <v>19877</v>
      </c>
      <c r="AP197" s="8">
        <f t="shared" si="79"/>
        <v>93525</v>
      </c>
      <c r="AQ197" s="29">
        <f t="shared" si="80"/>
        <v>0</v>
      </c>
      <c r="AR197" s="34">
        <f t="shared" si="81"/>
        <v>47.51</v>
      </c>
      <c r="AS197" t="str">
        <f t="shared" si="82"/>
        <v/>
      </c>
      <c r="AT197" s="29">
        <v>0</v>
      </c>
      <c r="AU197" s="8">
        <f t="shared" si="87"/>
        <v>93525</v>
      </c>
    </row>
    <row r="198" spans="1:47" x14ac:dyDescent="0.2">
      <c r="A198">
        <v>197</v>
      </c>
      <c r="B198" s="7" t="s">
        <v>76</v>
      </c>
      <c r="C198" s="7" t="s">
        <v>10</v>
      </c>
      <c r="D198" s="3" t="s">
        <v>77</v>
      </c>
      <c r="E198">
        <v>2002</v>
      </c>
      <c r="F198" s="4">
        <v>1944488.23</v>
      </c>
      <c r="G198" s="4">
        <v>18553.79</v>
      </c>
      <c r="H198" s="4">
        <v>504.4</v>
      </c>
      <c r="I198" s="4">
        <v>0</v>
      </c>
      <c r="J198" s="4">
        <f t="shared" si="66"/>
        <v>1925430.04</v>
      </c>
      <c r="K198" s="5">
        <f t="shared" si="67"/>
        <v>1925430</v>
      </c>
      <c r="L198" s="6">
        <v>0.03</v>
      </c>
      <c r="M198" s="8">
        <v>1096276</v>
      </c>
      <c r="N198" s="8">
        <v>1198320</v>
      </c>
      <c r="O198" s="8">
        <v>1298933</v>
      </c>
      <c r="P198" s="8">
        <v>1454019</v>
      </c>
      <c r="Q198" s="8">
        <v>1119437</v>
      </c>
      <c r="R198" s="8">
        <v>603061</v>
      </c>
      <c r="S198" s="8">
        <v>494281</v>
      </c>
      <c r="T198" s="8">
        <v>486177</v>
      </c>
      <c r="U198" s="8">
        <v>496920</v>
      </c>
      <c r="V198" s="8">
        <v>986617</v>
      </c>
      <c r="W198" s="8">
        <v>605536</v>
      </c>
      <c r="X198" s="8">
        <v>581306</v>
      </c>
      <c r="Y198" s="8">
        <f t="shared" si="83"/>
        <v>425648</v>
      </c>
      <c r="Z198" s="34">
        <f t="shared" si="68"/>
        <v>20.58</v>
      </c>
      <c r="AA198" s="34">
        <f t="shared" si="69"/>
        <v>22.11</v>
      </c>
      <c r="AB198" s="12">
        <f t="shared" si="84"/>
        <v>396192.66424999997</v>
      </c>
      <c r="AC198" s="12">
        <f t="shared" si="85"/>
        <v>396192.66424999997</v>
      </c>
      <c r="AD198" s="12">
        <f t="shared" si="86"/>
        <v>-0.33575000002747402</v>
      </c>
      <c r="AE198" s="8">
        <f t="shared" si="70"/>
        <v>396193</v>
      </c>
      <c r="AF198" s="12">
        <f t="shared" si="71"/>
        <v>0.33575000002747402</v>
      </c>
      <c r="AG198">
        <f t="shared" si="72"/>
        <v>20.58</v>
      </c>
      <c r="AH198" s="8">
        <f>ROUND(IF(L198=3%,$K$358*Ranking!K202,0),0)</f>
        <v>18412</v>
      </c>
      <c r="AI198" s="8">
        <f t="shared" si="73"/>
        <v>414605</v>
      </c>
      <c r="AJ198" s="8">
        <f t="shared" si="74"/>
        <v>18412</v>
      </c>
      <c r="AK198" s="8">
        <f t="shared" si="75"/>
        <v>414605</v>
      </c>
      <c r="AL198" s="34">
        <f t="shared" si="76"/>
        <v>21.53</v>
      </c>
      <c r="AM198" s="8">
        <f>IF(L198=3%,ROUND($K$360*Ranking!K202,0),0)</f>
        <v>11043</v>
      </c>
      <c r="AN198" s="29">
        <f t="shared" si="77"/>
        <v>425648</v>
      </c>
      <c r="AO198" s="29">
        <f t="shared" si="78"/>
        <v>11043</v>
      </c>
      <c r="AP198" s="8">
        <f t="shared" si="79"/>
        <v>425648</v>
      </c>
      <c r="AQ198" s="29">
        <f t="shared" si="80"/>
        <v>0</v>
      </c>
      <c r="AR198" s="34">
        <f t="shared" si="81"/>
        <v>22.11</v>
      </c>
      <c r="AS198" t="str">
        <f t="shared" si="82"/>
        <v/>
      </c>
      <c r="AT198" s="29">
        <v>0</v>
      </c>
      <c r="AU198" s="8">
        <f t="shared" si="87"/>
        <v>425648</v>
      </c>
    </row>
    <row r="199" spans="1:47" x14ac:dyDescent="0.2">
      <c r="A199">
        <v>198</v>
      </c>
      <c r="B199" s="7" t="s">
        <v>459</v>
      </c>
      <c r="C199" s="7" t="s">
        <v>10</v>
      </c>
      <c r="D199" s="3" t="s">
        <v>460</v>
      </c>
      <c r="E199">
        <v>0</v>
      </c>
      <c r="F199" s="4"/>
      <c r="G199" s="4"/>
      <c r="H199" s="4"/>
      <c r="I199" s="4"/>
      <c r="J199" s="4">
        <f t="shared" si="66"/>
        <v>0</v>
      </c>
      <c r="K199" s="5">
        <f t="shared" si="67"/>
        <v>0</v>
      </c>
      <c r="L199" s="6"/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f t="shared" si="83"/>
        <v>0</v>
      </c>
      <c r="Z199" s="34">
        <f t="shared" si="68"/>
        <v>0</v>
      </c>
      <c r="AA199" s="34">
        <f t="shared" si="69"/>
        <v>0</v>
      </c>
      <c r="AB199" s="12">
        <f t="shared" si="84"/>
        <v>0</v>
      </c>
      <c r="AC199" s="12">
        <f t="shared" si="85"/>
        <v>0</v>
      </c>
      <c r="AD199" s="12">
        <f t="shared" si="86"/>
        <v>0</v>
      </c>
      <c r="AE199" s="8">
        <f t="shared" si="70"/>
        <v>0</v>
      </c>
      <c r="AF199" s="12">
        <f t="shared" si="71"/>
        <v>0</v>
      </c>
      <c r="AG199">
        <f t="shared" si="72"/>
        <v>0</v>
      </c>
      <c r="AH199" s="8">
        <f>ROUND(IF(L199=3%,$K$358*Ranking!K203,0),0)</f>
        <v>0</v>
      </c>
      <c r="AI199" s="8">
        <f t="shared" si="73"/>
        <v>0</v>
      </c>
      <c r="AJ199" s="8">
        <f t="shared" si="74"/>
        <v>0</v>
      </c>
      <c r="AK199" s="8">
        <f t="shared" si="75"/>
        <v>0</v>
      </c>
      <c r="AL199" s="34">
        <f t="shared" si="76"/>
        <v>0</v>
      </c>
      <c r="AM199" s="8">
        <f>IF(L199=3%,ROUND($K$360*Ranking!K203,0),0)</f>
        <v>0</v>
      </c>
      <c r="AN199" s="29">
        <f t="shared" si="77"/>
        <v>0</v>
      </c>
      <c r="AO199" s="29">
        <f t="shared" si="78"/>
        <v>0</v>
      </c>
      <c r="AP199" s="8">
        <f t="shared" si="79"/>
        <v>0</v>
      </c>
      <c r="AQ199" s="29">
        <f t="shared" si="80"/>
        <v>0</v>
      </c>
      <c r="AR199" s="34">
        <f t="shared" si="81"/>
        <v>0</v>
      </c>
      <c r="AS199" t="str">
        <f t="shared" si="82"/>
        <v/>
      </c>
      <c r="AT199" s="29">
        <v>0</v>
      </c>
      <c r="AU199" s="8">
        <f t="shared" si="87"/>
        <v>0</v>
      </c>
    </row>
    <row r="200" spans="1:47" x14ac:dyDescent="0.2">
      <c r="A200">
        <v>199</v>
      </c>
      <c r="B200" s="7" t="s">
        <v>461</v>
      </c>
      <c r="C200" s="7" t="s">
        <v>10</v>
      </c>
      <c r="D200" s="3" t="s">
        <v>462</v>
      </c>
      <c r="E200">
        <v>2006</v>
      </c>
      <c r="F200" s="4">
        <v>2046799.05</v>
      </c>
      <c r="G200" s="4">
        <v>15063.63</v>
      </c>
      <c r="H200" s="4">
        <v>4658.83</v>
      </c>
      <c r="I200" s="4">
        <v>0</v>
      </c>
      <c r="J200" s="4">
        <f t="shared" si="66"/>
        <v>2027076.59</v>
      </c>
      <c r="K200" s="5">
        <f t="shared" si="67"/>
        <v>2027077</v>
      </c>
      <c r="L200" s="6">
        <v>0.02</v>
      </c>
      <c r="M200" s="8">
        <v>0</v>
      </c>
      <c r="N200" s="8">
        <v>0</v>
      </c>
      <c r="O200" s="8">
        <v>1303584</v>
      </c>
      <c r="P200" s="8">
        <v>1253524</v>
      </c>
      <c r="Q200" s="8">
        <v>888287</v>
      </c>
      <c r="R200" s="8">
        <v>481111</v>
      </c>
      <c r="S200" s="8">
        <v>401199</v>
      </c>
      <c r="T200" s="8">
        <v>417271</v>
      </c>
      <c r="U200" s="8">
        <v>437068</v>
      </c>
      <c r="V200" s="8">
        <v>886498</v>
      </c>
      <c r="W200" s="8">
        <v>565691</v>
      </c>
      <c r="X200" s="8">
        <v>579922</v>
      </c>
      <c r="Y200" s="8">
        <f t="shared" si="83"/>
        <v>417108</v>
      </c>
      <c r="Z200" s="34">
        <f t="shared" si="68"/>
        <v>20.58</v>
      </c>
      <c r="AA200" s="34">
        <f t="shared" si="69"/>
        <v>20.58</v>
      </c>
      <c r="AB200" s="12">
        <f t="shared" si="84"/>
        <v>417108.40552999999</v>
      </c>
      <c r="AC200" s="12">
        <f t="shared" si="85"/>
        <v>417108.40552999999</v>
      </c>
      <c r="AD200" s="12">
        <f t="shared" si="86"/>
        <v>0.4055299999890849</v>
      </c>
      <c r="AE200" s="8">
        <f t="shared" si="70"/>
        <v>417108</v>
      </c>
      <c r="AF200" s="12">
        <f t="shared" si="71"/>
        <v>-0.4055299999890849</v>
      </c>
      <c r="AG200">
        <f t="shared" si="72"/>
        <v>20.58</v>
      </c>
      <c r="AH200" s="8">
        <f>ROUND(IF(L200=3%,$K$358*Ranking!K204,0),0)</f>
        <v>0</v>
      </c>
      <c r="AI200" s="8">
        <f t="shared" si="73"/>
        <v>417108</v>
      </c>
      <c r="AJ200" s="8">
        <f t="shared" si="74"/>
        <v>0</v>
      </c>
      <c r="AK200" s="8">
        <f t="shared" si="75"/>
        <v>417108</v>
      </c>
      <c r="AL200" s="34">
        <f t="shared" si="76"/>
        <v>20.58</v>
      </c>
      <c r="AM200" s="8">
        <f>IF(L200=3%,ROUND($K$360*Ranking!K204,0),0)</f>
        <v>0</v>
      </c>
      <c r="AN200" s="29">
        <f t="shared" si="77"/>
        <v>417108</v>
      </c>
      <c r="AO200" s="29">
        <f t="shared" si="78"/>
        <v>0</v>
      </c>
      <c r="AP200" s="8">
        <f t="shared" si="79"/>
        <v>417108</v>
      </c>
      <c r="AQ200" s="29">
        <f t="shared" si="80"/>
        <v>0</v>
      </c>
      <c r="AR200" s="34">
        <f t="shared" si="81"/>
        <v>20.58</v>
      </c>
      <c r="AS200" t="str">
        <f t="shared" si="82"/>
        <v/>
      </c>
      <c r="AT200" s="29">
        <v>0</v>
      </c>
      <c r="AU200" s="8">
        <f t="shared" si="87"/>
        <v>417108</v>
      </c>
    </row>
    <row r="201" spans="1:47" x14ac:dyDescent="0.2">
      <c r="A201">
        <v>200</v>
      </c>
      <c r="B201" s="7" t="s">
        <v>463</v>
      </c>
      <c r="C201" s="7" t="s">
        <v>10</v>
      </c>
      <c r="D201" s="3" t="s">
        <v>464</v>
      </c>
      <c r="E201">
        <v>0</v>
      </c>
      <c r="F201" s="4"/>
      <c r="G201" s="4"/>
      <c r="H201" s="4"/>
      <c r="I201" s="4"/>
      <c r="J201" s="4">
        <f t="shared" si="66"/>
        <v>0</v>
      </c>
      <c r="K201" s="5">
        <f t="shared" si="67"/>
        <v>0</v>
      </c>
      <c r="L201" s="6"/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f t="shared" si="83"/>
        <v>0</v>
      </c>
      <c r="Z201" s="34">
        <f t="shared" si="68"/>
        <v>0</v>
      </c>
      <c r="AA201" s="34">
        <f t="shared" si="69"/>
        <v>0</v>
      </c>
      <c r="AB201" s="12">
        <f t="shared" si="84"/>
        <v>0</v>
      </c>
      <c r="AC201" s="12">
        <f t="shared" si="85"/>
        <v>0</v>
      </c>
      <c r="AD201" s="12">
        <f t="shared" si="86"/>
        <v>0</v>
      </c>
      <c r="AE201" s="8">
        <f t="shared" si="70"/>
        <v>0</v>
      </c>
      <c r="AF201" s="12">
        <f t="shared" si="71"/>
        <v>0</v>
      </c>
      <c r="AG201">
        <f t="shared" si="72"/>
        <v>0</v>
      </c>
      <c r="AH201" s="8">
        <f>ROUND(IF(L201=3%,$K$358*Ranking!K205,0),0)</f>
        <v>0</v>
      </c>
      <c r="AI201" s="8">
        <f t="shared" si="73"/>
        <v>0</v>
      </c>
      <c r="AJ201" s="8">
        <f t="shared" si="74"/>
        <v>0</v>
      </c>
      <c r="AK201" s="8">
        <f t="shared" si="75"/>
        <v>0</v>
      </c>
      <c r="AL201" s="34">
        <f t="shared" si="76"/>
        <v>0</v>
      </c>
      <c r="AM201" s="8">
        <f>IF(L201=3%,ROUND($K$360*Ranking!K205,0),0)</f>
        <v>0</v>
      </c>
      <c r="AN201" s="29">
        <f t="shared" si="77"/>
        <v>0</v>
      </c>
      <c r="AO201" s="29">
        <f t="shared" si="78"/>
        <v>0</v>
      </c>
      <c r="AP201" s="8">
        <f t="shared" si="79"/>
        <v>0</v>
      </c>
      <c r="AQ201" s="29">
        <f t="shared" si="80"/>
        <v>0</v>
      </c>
      <c r="AR201" s="34">
        <f t="shared" si="81"/>
        <v>0</v>
      </c>
      <c r="AS201" t="str">
        <f t="shared" si="82"/>
        <v/>
      </c>
      <c r="AT201" s="29">
        <v>0</v>
      </c>
      <c r="AU201" s="8">
        <f t="shared" si="87"/>
        <v>0</v>
      </c>
    </row>
    <row r="202" spans="1:47" x14ac:dyDescent="0.2">
      <c r="A202">
        <v>201</v>
      </c>
      <c r="B202" s="7" t="s">
        <v>465</v>
      </c>
      <c r="C202" s="7" t="s">
        <v>10</v>
      </c>
      <c r="D202" s="3" t="s">
        <v>466</v>
      </c>
      <c r="E202">
        <v>2016</v>
      </c>
      <c r="F202" s="4">
        <v>872120.44</v>
      </c>
      <c r="G202" s="4">
        <v>17257.45</v>
      </c>
      <c r="H202" s="4">
        <v>0</v>
      </c>
      <c r="I202" s="4">
        <v>0</v>
      </c>
      <c r="J202" s="4">
        <f t="shared" si="66"/>
        <v>854862.99</v>
      </c>
      <c r="K202" s="5">
        <f t="shared" si="67"/>
        <v>854863</v>
      </c>
      <c r="L202" s="6">
        <v>1.4999999999999999E-2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f t="shared" si="83"/>
        <v>175904</v>
      </c>
      <c r="Z202" s="34">
        <f t="shared" si="68"/>
        <v>20.58</v>
      </c>
      <c r="AA202" s="34">
        <f t="shared" si="69"/>
        <v>20.58</v>
      </c>
      <c r="AB202" s="12">
        <f t="shared" si="84"/>
        <v>175903.79787000001</v>
      </c>
      <c r="AC202" s="12">
        <f t="shared" si="85"/>
        <v>175903.79787000001</v>
      </c>
      <c r="AD202" s="12">
        <f t="shared" si="86"/>
        <v>-0.20212999999057502</v>
      </c>
      <c r="AE202" s="8">
        <f t="shared" si="70"/>
        <v>175904</v>
      </c>
      <c r="AF202" s="12">
        <f t="shared" si="71"/>
        <v>0.20212999999057502</v>
      </c>
      <c r="AG202">
        <f t="shared" si="72"/>
        <v>20.58</v>
      </c>
      <c r="AH202" s="8">
        <f>ROUND(IF(L202=3%,$K$358*Ranking!K206,0),0)</f>
        <v>0</v>
      </c>
      <c r="AI202" s="8">
        <f t="shared" si="73"/>
        <v>175904</v>
      </c>
      <c r="AJ202" s="8">
        <f t="shared" si="74"/>
        <v>0</v>
      </c>
      <c r="AK202" s="8">
        <f t="shared" si="75"/>
        <v>175904</v>
      </c>
      <c r="AL202" s="34">
        <f t="shared" si="76"/>
        <v>20.58</v>
      </c>
      <c r="AM202" s="8">
        <f>IF(L202=3%,ROUND($K$360*Ranking!K206,0),0)</f>
        <v>0</v>
      </c>
      <c r="AN202" s="29">
        <f t="shared" si="77"/>
        <v>175904</v>
      </c>
      <c r="AO202" s="29">
        <f t="shared" si="78"/>
        <v>0</v>
      </c>
      <c r="AP202" s="8">
        <f t="shared" si="79"/>
        <v>175904</v>
      </c>
      <c r="AQ202" s="29">
        <f t="shared" si="80"/>
        <v>0</v>
      </c>
      <c r="AR202" s="34">
        <f t="shared" si="81"/>
        <v>20.58</v>
      </c>
      <c r="AS202" t="str">
        <f t="shared" si="82"/>
        <v/>
      </c>
      <c r="AT202" s="29">
        <v>0</v>
      </c>
      <c r="AU202" s="8">
        <f t="shared" si="87"/>
        <v>175904</v>
      </c>
    </row>
    <row r="203" spans="1:47" x14ac:dyDescent="0.2">
      <c r="A203">
        <v>202</v>
      </c>
      <c r="B203" s="7" t="s">
        <v>467</v>
      </c>
      <c r="C203" s="7" t="s">
        <v>10</v>
      </c>
      <c r="D203" s="3" t="s">
        <v>468</v>
      </c>
      <c r="E203">
        <v>0</v>
      </c>
      <c r="F203" s="4"/>
      <c r="G203" s="4"/>
      <c r="H203" s="4"/>
      <c r="I203" s="4"/>
      <c r="J203" s="4">
        <f t="shared" si="66"/>
        <v>0</v>
      </c>
      <c r="K203" s="5">
        <f t="shared" si="67"/>
        <v>0</v>
      </c>
      <c r="L203" s="6"/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f t="shared" si="83"/>
        <v>0</v>
      </c>
      <c r="Z203" s="34">
        <f t="shared" si="68"/>
        <v>0</v>
      </c>
      <c r="AA203" s="34">
        <f t="shared" si="69"/>
        <v>0</v>
      </c>
      <c r="AB203" s="12">
        <f t="shared" si="84"/>
        <v>0</v>
      </c>
      <c r="AC203" s="12">
        <f t="shared" si="85"/>
        <v>0</v>
      </c>
      <c r="AD203" s="12">
        <f t="shared" si="86"/>
        <v>0</v>
      </c>
      <c r="AE203" s="8">
        <f t="shared" si="70"/>
        <v>0</v>
      </c>
      <c r="AF203" s="12">
        <f t="shared" si="71"/>
        <v>0</v>
      </c>
      <c r="AG203">
        <f t="shared" si="72"/>
        <v>0</v>
      </c>
      <c r="AH203" s="8">
        <f>ROUND(IF(L203=3%,$K$358*Ranking!K207,0),0)</f>
        <v>0</v>
      </c>
      <c r="AI203" s="8">
        <f t="shared" si="73"/>
        <v>0</v>
      </c>
      <c r="AJ203" s="8">
        <f t="shared" si="74"/>
        <v>0</v>
      </c>
      <c r="AK203" s="8">
        <f t="shared" si="75"/>
        <v>0</v>
      </c>
      <c r="AL203" s="34">
        <f t="shared" si="76"/>
        <v>0</v>
      </c>
      <c r="AM203" s="8">
        <f>IF(L203=3%,ROUND($K$360*Ranking!K207,0),0)</f>
        <v>0</v>
      </c>
      <c r="AN203" s="29">
        <f t="shared" si="77"/>
        <v>0</v>
      </c>
      <c r="AO203" s="29">
        <f t="shared" si="78"/>
        <v>0</v>
      </c>
      <c r="AP203" s="8">
        <f t="shared" si="79"/>
        <v>0</v>
      </c>
      <c r="AQ203" s="29">
        <f t="shared" si="80"/>
        <v>0</v>
      </c>
      <c r="AR203" s="34">
        <f t="shared" si="81"/>
        <v>0</v>
      </c>
      <c r="AS203" t="str">
        <f t="shared" si="82"/>
        <v/>
      </c>
      <c r="AT203" s="29">
        <v>0</v>
      </c>
      <c r="AU203" s="8">
        <f t="shared" si="87"/>
        <v>0</v>
      </c>
    </row>
    <row r="204" spans="1:47" x14ac:dyDescent="0.2">
      <c r="A204">
        <v>203</v>
      </c>
      <c r="B204" s="7" t="s">
        <v>469</v>
      </c>
      <c r="C204" s="7" t="s">
        <v>10</v>
      </c>
      <c r="D204" s="3" t="s">
        <v>470</v>
      </c>
      <c r="E204">
        <v>0</v>
      </c>
      <c r="F204" s="4"/>
      <c r="G204" s="4"/>
      <c r="H204" s="4"/>
      <c r="I204" s="4"/>
      <c r="J204" s="4">
        <f t="shared" si="66"/>
        <v>0</v>
      </c>
      <c r="K204" s="5">
        <f t="shared" si="67"/>
        <v>0</v>
      </c>
      <c r="L204" s="6"/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f t="shared" si="83"/>
        <v>0</v>
      </c>
      <c r="Z204" s="34">
        <f t="shared" si="68"/>
        <v>0</v>
      </c>
      <c r="AA204" s="34">
        <f t="shared" si="69"/>
        <v>0</v>
      </c>
      <c r="AB204" s="12">
        <f t="shared" si="84"/>
        <v>0</v>
      </c>
      <c r="AC204" s="12">
        <f t="shared" si="85"/>
        <v>0</v>
      </c>
      <c r="AD204" s="12">
        <f t="shared" si="86"/>
        <v>0</v>
      </c>
      <c r="AE204" s="8">
        <f t="shared" si="70"/>
        <v>0</v>
      </c>
      <c r="AF204" s="12">
        <f t="shared" si="71"/>
        <v>0</v>
      </c>
      <c r="AG204">
        <f t="shared" si="72"/>
        <v>0</v>
      </c>
      <c r="AH204" s="8">
        <f>ROUND(IF(L204=3%,$K$358*Ranking!K208,0),0)</f>
        <v>0</v>
      </c>
      <c r="AI204" s="8">
        <f t="shared" si="73"/>
        <v>0</v>
      </c>
      <c r="AJ204" s="8">
        <f t="shared" si="74"/>
        <v>0</v>
      </c>
      <c r="AK204" s="8">
        <f t="shared" si="75"/>
        <v>0</v>
      </c>
      <c r="AL204" s="34">
        <f t="shared" si="76"/>
        <v>0</v>
      </c>
      <c r="AM204" s="8">
        <f>IF(L204=3%,ROUND($K$360*Ranking!K208,0),0)</f>
        <v>0</v>
      </c>
      <c r="AN204" s="29">
        <f t="shared" si="77"/>
        <v>0</v>
      </c>
      <c r="AO204" s="29">
        <f t="shared" si="78"/>
        <v>0</v>
      </c>
      <c r="AP204" s="8">
        <f t="shared" si="79"/>
        <v>0</v>
      </c>
      <c r="AQ204" s="29">
        <f t="shared" si="80"/>
        <v>0</v>
      </c>
      <c r="AR204" s="34">
        <f t="shared" si="81"/>
        <v>0</v>
      </c>
      <c r="AS204" t="str">
        <f t="shared" si="82"/>
        <v/>
      </c>
      <c r="AT204" s="29">
        <v>0</v>
      </c>
      <c r="AU204" s="8">
        <f t="shared" si="87"/>
        <v>0</v>
      </c>
    </row>
    <row r="205" spans="1:47" x14ac:dyDescent="0.2">
      <c r="A205">
        <v>204</v>
      </c>
      <c r="B205" s="7" t="s">
        <v>471</v>
      </c>
      <c r="C205" s="7" t="s">
        <v>10</v>
      </c>
      <c r="D205" s="3" t="s">
        <v>472</v>
      </c>
      <c r="E205">
        <v>0</v>
      </c>
      <c r="F205" s="4"/>
      <c r="G205" s="4"/>
      <c r="H205" s="4"/>
      <c r="I205" s="4"/>
      <c r="J205" s="4">
        <f t="shared" si="66"/>
        <v>0</v>
      </c>
      <c r="K205" s="5">
        <f t="shared" si="67"/>
        <v>0</v>
      </c>
      <c r="L205" s="6"/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f t="shared" si="83"/>
        <v>0</v>
      </c>
      <c r="Z205" s="34">
        <f t="shared" si="68"/>
        <v>0</v>
      </c>
      <c r="AA205" s="34">
        <f t="shared" si="69"/>
        <v>0</v>
      </c>
      <c r="AB205" s="12">
        <f t="shared" si="84"/>
        <v>0</v>
      </c>
      <c r="AC205" s="12">
        <f t="shared" si="85"/>
        <v>0</v>
      </c>
      <c r="AD205" s="12">
        <f t="shared" si="86"/>
        <v>0</v>
      </c>
      <c r="AE205" s="8">
        <f t="shared" si="70"/>
        <v>0</v>
      </c>
      <c r="AF205" s="12">
        <f t="shared" si="71"/>
        <v>0</v>
      </c>
      <c r="AG205">
        <f t="shared" si="72"/>
        <v>0</v>
      </c>
      <c r="AH205" s="8">
        <f>ROUND(IF(L205=3%,$K$358*Ranking!K209,0),0)</f>
        <v>0</v>
      </c>
      <c r="AI205" s="8">
        <f t="shared" si="73"/>
        <v>0</v>
      </c>
      <c r="AJ205" s="8">
        <f t="shared" si="74"/>
        <v>0</v>
      </c>
      <c r="AK205" s="8">
        <f t="shared" si="75"/>
        <v>0</v>
      </c>
      <c r="AL205" s="34">
        <f t="shared" si="76"/>
        <v>0</v>
      </c>
      <c r="AM205" s="8">
        <f>IF(L205=3%,ROUND($K$360*Ranking!K209,0),0)</f>
        <v>0</v>
      </c>
      <c r="AN205" s="29">
        <f t="shared" si="77"/>
        <v>0</v>
      </c>
      <c r="AO205" s="29">
        <f t="shared" si="78"/>
        <v>0</v>
      </c>
      <c r="AP205" s="8">
        <f t="shared" si="79"/>
        <v>0</v>
      </c>
      <c r="AQ205" s="29">
        <f t="shared" si="80"/>
        <v>0</v>
      </c>
      <c r="AR205" s="34">
        <f t="shared" si="81"/>
        <v>0</v>
      </c>
      <c r="AS205" t="str">
        <f t="shared" si="82"/>
        <v/>
      </c>
      <c r="AT205" s="29">
        <v>0</v>
      </c>
      <c r="AU205" s="8">
        <f t="shared" si="87"/>
        <v>0</v>
      </c>
    </row>
    <row r="206" spans="1:47" x14ac:dyDescent="0.2">
      <c r="A206">
        <v>205</v>
      </c>
      <c r="B206" s="7" t="s">
        <v>473</v>
      </c>
      <c r="C206" s="7" t="s">
        <v>10</v>
      </c>
      <c r="D206" s="3" t="s">
        <v>474</v>
      </c>
      <c r="E206">
        <v>0</v>
      </c>
      <c r="F206" s="4"/>
      <c r="G206" s="4"/>
      <c r="H206" s="4"/>
      <c r="I206" s="4"/>
      <c r="J206" s="4">
        <f t="shared" si="66"/>
        <v>0</v>
      </c>
      <c r="K206" s="5">
        <f t="shared" si="67"/>
        <v>0</v>
      </c>
      <c r="L206" s="6"/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f t="shared" si="83"/>
        <v>0</v>
      </c>
      <c r="Z206" s="34">
        <f t="shared" si="68"/>
        <v>0</v>
      </c>
      <c r="AA206" s="34">
        <f t="shared" si="69"/>
        <v>0</v>
      </c>
      <c r="AB206" s="12">
        <f t="shared" si="84"/>
        <v>0</v>
      </c>
      <c r="AC206" s="12">
        <f t="shared" si="85"/>
        <v>0</v>
      </c>
      <c r="AD206" s="12">
        <f t="shared" si="86"/>
        <v>0</v>
      </c>
      <c r="AE206" s="8">
        <f t="shared" si="70"/>
        <v>0</v>
      </c>
      <c r="AF206" s="12">
        <f t="shared" si="71"/>
        <v>0</v>
      </c>
      <c r="AG206">
        <f t="shared" si="72"/>
        <v>0</v>
      </c>
      <c r="AH206" s="8">
        <f>ROUND(IF(L206=3%,$K$358*Ranking!K210,0),0)</f>
        <v>0</v>
      </c>
      <c r="AI206" s="8">
        <f t="shared" si="73"/>
        <v>0</v>
      </c>
      <c r="AJ206" s="8">
        <f t="shared" si="74"/>
        <v>0</v>
      </c>
      <c r="AK206" s="8">
        <f t="shared" si="75"/>
        <v>0</v>
      </c>
      <c r="AL206" s="34">
        <f t="shared" si="76"/>
        <v>0</v>
      </c>
      <c r="AM206" s="8">
        <f>IF(L206=3%,ROUND($K$360*Ranking!K210,0),0)</f>
        <v>0</v>
      </c>
      <c r="AN206" s="29">
        <f t="shared" si="77"/>
        <v>0</v>
      </c>
      <c r="AO206" s="29">
        <f t="shared" si="78"/>
        <v>0</v>
      </c>
      <c r="AP206" s="8">
        <f t="shared" si="79"/>
        <v>0</v>
      </c>
      <c r="AQ206" s="29">
        <f t="shared" si="80"/>
        <v>0</v>
      </c>
      <c r="AR206" s="34">
        <f t="shared" si="81"/>
        <v>0</v>
      </c>
      <c r="AS206" t="str">
        <f t="shared" si="82"/>
        <v/>
      </c>
      <c r="AT206" s="29">
        <v>0</v>
      </c>
      <c r="AU206" s="8">
        <f t="shared" si="87"/>
        <v>0</v>
      </c>
    </row>
    <row r="207" spans="1:47" x14ac:dyDescent="0.2">
      <c r="A207">
        <v>206</v>
      </c>
      <c r="B207" s="7" t="s">
        <v>78</v>
      </c>
      <c r="C207" s="7" t="s">
        <v>10</v>
      </c>
      <c r="D207" s="3" t="s">
        <v>79</v>
      </c>
      <c r="E207">
        <v>2004</v>
      </c>
      <c r="F207" s="4">
        <v>804396.31</v>
      </c>
      <c r="G207" s="4">
        <v>10376.51</v>
      </c>
      <c r="H207" s="4">
        <v>0</v>
      </c>
      <c r="I207" s="4">
        <v>0</v>
      </c>
      <c r="J207" s="4">
        <f t="shared" si="66"/>
        <v>794019.8</v>
      </c>
      <c r="K207" s="5">
        <f t="shared" si="67"/>
        <v>794020</v>
      </c>
      <c r="L207" s="6">
        <v>0.02</v>
      </c>
      <c r="M207" s="8">
        <v>396341</v>
      </c>
      <c r="N207" s="8">
        <v>480381</v>
      </c>
      <c r="O207" s="8">
        <v>513222</v>
      </c>
      <c r="P207" s="8">
        <v>548713</v>
      </c>
      <c r="Q207" s="8">
        <v>384707</v>
      </c>
      <c r="R207" s="8">
        <v>202956</v>
      </c>
      <c r="S207" s="8">
        <v>162332</v>
      </c>
      <c r="T207" s="8">
        <v>163915</v>
      </c>
      <c r="U207" s="8">
        <v>170651</v>
      </c>
      <c r="V207" s="8">
        <v>341175</v>
      </c>
      <c r="W207" s="8">
        <v>222978</v>
      </c>
      <c r="X207" s="8">
        <v>222525</v>
      </c>
      <c r="Y207" s="8">
        <f t="shared" si="83"/>
        <v>163384</v>
      </c>
      <c r="Z207" s="34">
        <f t="shared" si="68"/>
        <v>20.58</v>
      </c>
      <c r="AA207" s="34">
        <f t="shared" si="69"/>
        <v>20.58</v>
      </c>
      <c r="AB207" s="12">
        <f t="shared" si="84"/>
        <v>163384.23066999999</v>
      </c>
      <c r="AC207" s="12">
        <f t="shared" si="85"/>
        <v>163384.23066999999</v>
      </c>
      <c r="AD207" s="12">
        <f t="shared" si="86"/>
        <v>0.23066999998991378</v>
      </c>
      <c r="AE207" s="8">
        <f t="shared" si="70"/>
        <v>163384</v>
      </c>
      <c r="AF207" s="12">
        <f t="shared" si="71"/>
        <v>-0.23066999998991378</v>
      </c>
      <c r="AG207">
        <f t="shared" si="72"/>
        <v>20.58</v>
      </c>
      <c r="AH207" s="8">
        <f>ROUND(IF(L207=3%,$K$358*Ranking!K211,0),0)</f>
        <v>0</v>
      </c>
      <c r="AI207" s="8">
        <f t="shared" si="73"/>
        <v>163384</v>
      </c>
      <c r="AJ207" s="8">
        <f t="shared" si="74"/>
        <v>0</v>
      </c>
      <c r="AK207" s="8">
        <f t="shared" si="75"/>
        <v>163384</v>
      </c>
      <c r="AL207" s="34">
        <f t="shared" si="76"/>
        <v>20.58</v>
      </c>
      <c r="AM207" s="8">
        <f>IF(L207=3%,ROUND($K$360*Ranking!K211,0),0)</f>
        <v>0</v>
      </c>
      <c r="AN207" s="29">
        <f t="shared" si="77"/>
        <v>163384</v>
      </c>
      <c r="AO207" s="29">
        <f t="shared" si="78"/>
        <v>0</v>
      </c>
      <c r="AP207" s="8">
        <f t="shared" si="79"/>
        <v>163384</v>
      </c>
      <c r="AQ207" s="29">
        <f t="shared" si="80"/>
        <v>0</v>
      </c>
      <c r="AR207" s="34">
        <f t="shared" si="81"/>
        <v>20.58</v>
      </c>
      <c r="AS207" t="str">
        <f t="shared" si="82"/>
        <v/>
      </c>
      <c r="AT207" s="29">
        <v>0</v>
      </c>
      <c r="AU207" s="8">
        <f t="shared" si="87"/>
        <v>163384</v>
      </c>
    </row>
    <row r="208" spans="1:47" x14ac:dyDescent="0.2">
      <c r="A208">
        <v>207</v>
      </c>
      <c r="B208" s="7" t="s">
        <v>80</v>
      </c>
      <c r="C208" s="7" t="s">
        <v>10</v>
      </c>
      <c r="D208" s="3" t="s">
        <v>81</v>
      </c>
      <c r="E208">
        <v>2002</v>
      </c>
      <c r="F208" s="4">
        <v>2966473.98</v>
      </c>
      <c r="G208" s="4">
        <v>3347.47</v>
      </c>
      <c r="H208" s="4">
        <v>7165.39</v>
      </c>
      <c r="I208" s="4">
        <v>0</v>
      </c>
      <c r="J208" s="4">
        <f t="shared" si="66"/>
        <v>2955961.1199999996</v>
      </c>
      <c r="K208" s="5">
        <f t="shared" si="67"/>
        <v>2955961</v>
      </c>
      <c r="L208" s="6">
        <v>0.01</v>
      </c>
      <c r="M208" s="8">
        <v>1830295</v>
      </c>
      <c r="N208" s="8">
        <v>1899326</v>
      </c>
      <c r="O208" s="8">
        <v>1973967</v>
      </c>
      <c r="P208" s="8">
        <v>2045105</v>
      </c>
      <c r="Q208" s="8">
        <v>1429080</v>
      </c>
      <c r="R208" s="8">
        <v>763914</v>
      </c>
      <c r="S208" s="8">
        <v>616589</v>
      </c>
      <c r="T208" s="8">
        <v>625763</v>
      </c>
      <c r="U208" s="8">
        <v>652145</v>
      </c>
      <c r="V208" s="8">
        <v>1311139</v>
      </c>
      <c r="W208" s="8">
        <v>851276</v>
      </c>
      <c r="X208" s="8">
        <v>840503</v>
      </c>
      <c r="Y208" s="8">
        <f t="shared" si="83"/>
        <v>608243</v>
      </c>
      <c r="Z208" s="34">
        <f t="shared" si="68"/>
        <v>20.58</v>
      </c>
      <c r="AA208" s="34">
        <f t="shared" si="69"/>
        <v>20.58</v>
      </c>
      <c r="AB208" s="12">
        <f t="shared" si="84"/>
        <v>608243.38668</v>
      </c>
      <c r="AC208" s="12">
        <f t="shared" si="85"/>
        <v>608243.38668</v>
      </c>
      <c r="AD208" s="12">
        <f t="shared" si="86"/>
        <v>0.38667999999597669</v>
      </c>
      <c r="AE208" s="8">
        <f t="shared" si="70"/>
        <v>608243</v>
      </c>
      <c r="AF208" s="12">
        <f t="shared" si="71"/>
        <v>-0.38667999999597669</v>
      </c>
      <c r="AG208">
        <f t="shared" si="72"/>
        <v>20.58</v>
      </c>
      <c r="AH208" s="8">
        <f>ROUND(IF(L208=3%,$K$358*Ranking!K212,0),0)</f>
        <v>0</v>
      </c>
      <c r="AI208" s="8">
        <f t="shared" si="73"/>
        <v>608243</v>
      </c>
      <c r="AJ208" s="8">
        <f t="shared" si="74"/>
        <v>0</v>
      </c>
      <c r="AK208" s="8">
        <f t="shared" si="75"/>
        <v>608243</v>
      </c>
      <c r="AL208" s="34">
        <f t="shared" si="76"/>
        <v>20.58</v>
      </c>
      <c r="AM208" s="8">
        <f>IF(L208=3%,ROUND($K$360*Ranking!K212,0),0)</f>
        <v>0</v>
      </c>
      <c r="AN208" s="29">
        <f t="shared" si="77"/>
        <v>608243</v>
      </c>
      <c r="AO208" s="29">
        <f t="shared" si="78"/>
        <v>0</v>
      </c>
      <c r="AP208" s="8">
        <f t="shared" si="79"/>
        <v>608243</v>
      </c>
      <c r="AQ208" s="29">
        <f t="shared" si="80"/>
        <v>0</v>
      </c>
      <c r="AR208" s="34">
        <f t="shared" si="81"/>
        <v>20.58</v>
      </c>
      <c r="AS208" t="str">
        <f t="shared" si="82"/>
        <v/>
      </c>
      <c r="AT208" s="29">
        <v>0</v>
      </c>
      <c r="AU208" s="8">
        <f t="shared" si="87"/>
        <v>608243</v>
      </c>
    </row>
    <row r="209" spans="1:47" x14ac:dyDescent="0.2">
      <c r="A209">
        <v>208</v>
      </c>
      <c r="B209" s="7" t="s">
        <v>82</v>
      </c>
      <c r="C209" s="7" t="s">
        <v>10</v>
      </c>
      <c r="D209" s="3" t="s">
        <v>83</v>
      </c>
      <c r="E209">
        <v>2002</v>
      </c>
      <c r="F209" s="4">
        <v>218604.95</v>
      </c>
      <c r="G209" s="4">
        <v>2900.25</v>
      </c>
      <c r="H209" s="4">
        <v>84.45</v>
      </c>
      <c r="I209" s="4">
        <v>0</v>
      </c>
      <c r="J209" s="4">
        <f t="shared" si="66"/>
        <v>215620.25</v>
      </c>
      <c r="K209" s="5">
        <f t="shared" si="67"/>
        <v>215620</v>
      </c>
      <c r="L209" s="6">
        <v>0.01</v>
      </c>
      <c r="M209" s="8">
        <v>309790</v>
      </c>
      <c r="N209" s="8">
        <v>337143</v>
      </c>
      <c r="O209" s="8">
        <v>404985</v>
      </c>
      <c r="P209" s="8">
        <v>435324</v>
      </c>
      <c r="Q209" s="8">
        <v>387129</v>
      </c>
      <c r="R209" s="8">
        <v>238710</v>
      </c>
      <c r="S209" s="8">
        <v>191007</v>
      </c>
      <c r="T209" s="8">
        <v>192215</v>
      </c>
      <c r="U209" s="8">
        <v>206229</v>
      </c>
      <c r="V209" s="8">
        <v>422632</v>
      </c>
      <c r="W209" s="8">
        <v>60714</v>
      </c>
      <c r="X209" s="8">
        <v>59820</v>
      </c>
      <c r="Y209" s="8">
        <f t="shared" si="83"/>
        <v>44368</v>
      </c>
      <c r="Z209" s="34">
        <f t="shared" si="68"/>
        <v>20.58</v>
      </c>
      <c r="AA209" s="34">
        <f t="shared" si="69"/>
        <v>20.58</v>
      </c>
      <c r="AB209" s="12">
        <f t="shared" si="84"/>
        <v>44367.783960000001</v>
      </c>
      <c r="AC209" s="12">
        <f t="shared" si="85"/>
        <v>44367.783960000001</v>
      </c>
      <c r="AD209" s="12">
        <f t="shared" si="86"/>
        <v>-0.21603999999933876</v>
      </c>
      <c r="AE209" s="8">
        <f t="shared" si="70"/>
        <v>44368</v>
      </c>
      <c r="AF209" s="12">
        <f t="shared" si="71"/>
        <v>0.21603999999933876</v>
      </c>
      <c r="AG209">
        <f t="shared" si="72"/>
        <v>20.58</v>
      </c>
      <c r="AH209" s="8">
        <f>ROUND(IF(L209=3%,$K$358*Ranking!K213,0),0)</f>
        <v>0</v>
      </c>
      <c r="AI209" s="8">
        <f t="shared" si="73"/>
        <v>44368</v>
      </c>
      <c r="AJ209" s="8">
        <f t="shared" si="74"/>
        <v>0</v>
      </c>
      <c r="AK209" s="8">
        <f t="shared" si="75"/>
        <v>44368</v>
      </c>
      <c r="AL209" s="34">
        <f t="shared" si="76"/>
        <v>20.58</v>
      </c>
      <c r="AM209" s="8">
        <f>IF(L209=3%,ROUND($K$360*Ranking!K213,0),0)</f>
        <v>0</v>
      </c>
      <c r="AN209" s="29">
        <f t="shared" si="77"/>
        <v>44368</v>
      </c>
      <c r="AO209" s="29">
        <f t="shared" si="78"/>
        <v>0</v>
      </c>
      <c r="AP209" s="8">
        <f t="shared" si="79"/>
        <v>44368</v>
      </c>
      <c r="AQ209" s="29">
        <f t="shared" si="80"/>
        <v>0</v>
      </c>
      <c r="AR209" s="34">
        <f t="shared" si="81"/>
        <v>20.58</v>
      </c>
      <c r="AS209" t="str">
        <f t="shared" si="82"/>
        <v/>
      </c>
      <c r="AT209" s="29">
        <v>0</v>
      </c>
      <c r="AU209" s="8">
        <f t="shared" si="87"/>
        <v>44368</v>
      </c>
    </row>
    <row r="210" spans="1:47" x14ac:dyDescent="0.2">
      <c r="A210">
        <v>209</v>
      </c>
      <c r="B210" s="7" t="s">
        <v>475</v>
      </c>
      <c r="C210" s="7" t="s">
        <v>10</v>
      </c>
      <c r="D210" s="3" t="s">
        <v>476</v>
      </c>
      <c r="E210">
        <v>0</v>
      </c>
      <c r="F210" s="4"/>
      <c r="G210" s="4"/>
      <c r="H210" s="4"/>
      <c r="I210" s="4"/>
      <c r="J210" s="4">
        <f t="shared" si="66"/>
        <v>0</v>
      </c>
      <c r="K210" s="5">
        <f t="shared" si="67"/>
        <v>0</v>
      </c>
      <c r="L210" s="6"/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f t="shared" si="83"/>
        <v>0</v>
      </c>
      <c r="Z210" s="34">
        <f t="shared" si="68"/>
        <v>0</v>
      </c>
      <c r="AA210" s="34">
        <f t="shared" si="69"/>
        <v>0</v>
      </c>
      <c r="AB210" s="12">
        <f t="shared" si="84"/>
        <v>0</v>
      </c>
      <c r="AC210" s="12">
        <f t="shared" si="85"/>
        <v>0</v>
      </c>
      <c r="AD210" s="12">
        <f t="shared" si="86"/>
        <v>0</v>
      </c>
      <c r="AE210" s="8">
        <f t="shared" si="70"/>
        <v>0</v>
      </c>
      <c r="AF210" s="12">
        <f t="shared" si="71"/>
        <v>0</v>
      </c>
      <c r="AG210">
        <f t="shared" si="72"/>
        <v>0</v>
      </c>
      <c r="AH210" s="8">
        <f>ROUND(IF(L210=3%,$K$358*Ranking!K214,0),0)</f>
        <v>0</v>
      </c>
      <c r="AI210" s="8">
        <f t="shared" si="73"/>
        <v>0</v>
      </c>
      <c r="AJ210" s="8">
        <f t="shared" si="74"/>
        <v>0</v>
      </c>
      <c r="AK210" s="8">
        <f t="shared" si="75"/>
        <v>0</v>
      </c>
      <c r="AL210" s="34">
        <f t="shared" si="76"/>
        <v>0</v>
      </c>
      <c r="AM210" s="8">
        <f>IF(L210=3%,ROUND($K$360*Ranking!K214,0),0)</f>
        <v>0</v>
      </c>
      <c r="AN210" s="29">
        <f t="shared" si="77"/>
        <v>0</v>
      </c>
      <c r="AO210" s="29">
        <f t="shared" si="78"/>
        <v>0</v>
      </c>
      <c r="AP210" s="8">
        <f t="shared" si="79"/>
        <v>0</v>
      </c>
      <c r="AQ210" s="29">
        <f t="shared" si="80"/>
        <v>0</v>
      </c>
      <c r="AR210" s="34">
        <f t="shared" si="81"/>
        <v>0</v>
      </c>
      <c r="AS210" t="str">
        <f t="shared" si="82"/>
        <v/>
      </c>
      <c r="AT210" s="29">
        <v>0</v>
      </c>
      <c r="AU210" s="8">
        <f t="shared" si="87"/>
        <v>0</v>
      </c>
    </row>
    <row r="211" spans="1:47" x14ac:dyDescent="0.2">
      <c r="A211">
        <v>210</v>
      </c>
      <c r="B211" s="7" t="s">
        <v>84</v>
      </c>
      <c r="C211" s="7" t="s">
        <v>10</v>
      </c>
      <c r="D211" s="3" t="s">
        <v>85</v>
      </c>
      <c r="E211">
        <v>2002</v>
      </c>
      <c r="F211" s="4">
        <v>1547508.38</v>
      </c>
      <c r="G211" s="4">
        <v>6903.77</v>
      </c>
      <c r="H211" s="4">
        <v>0</v>
      </c>
      <c r="I211" s="4">
        <v>0</v>
      </c>
      <c r="J211" s="4">
        <f t="shared" si="66"/>
        <v>1540604.6099999999</v>
      </c>
      <c r="K211" s="5">
        <f t="shared" si="67"/>
        <v>1540605</v>
      </c>
      <c r="L211" s="6">
        <v>0.03</v>
      </c>
      <c r="M211" s="8">
        <v>1021824</v>
      </c>
      <c r="N211" s="8">
        <v>1051237</v>
      </c>
      <c r="O211" s="8">
        <v>1125960</v>
      </c>
      <c r="P211" s="8">
        <v>1189634</v>
      </c>
      <c r="Q211" s="8">
        <v>901433</v>
      </c>
      <c r="R211" s="8">
        <v>489834</v>
      </c>
      <c r="S211" s="8">
        <v>386099</v>
      </c>
      <c r="T211" s="8">
        <v>389014</v>
      </c>
      <c r="U211" s="8">
        <v>404382</v>
      </c>
      <c r="V211" s="8">
        <v>805907</v>
      </c>
      <c r="W211" s="8">
        <v>497903</v>
      </c>
      <c r="X211" s="8">
        <v>485972</v>
      </c>
      <c r="Y211" s="8">
        <f t="shared" si="83"/>
        <v>352354</v>
      </c>
      <c r="Z211" s="34">
        <f t="shared" si="68"/>
        <v>20.58</v>
      </c>
      <c r="AA211" s="34">
        <f t="shared" si="69"/>
        <v>22.87</v>
      </c>
      <c r="AB211" s="12">
        <f t="shared" si="84"/>
        <v>317007.83695000003</v>
      </c>
      <c r="AC211" s="12">
        <f t="shared" si="85"/>
        <v>317007.83695000003</v>
      </c>
      <c r="AD211" s="12">
        <f t="shared" si="86"/>
        <v>-0.1630499999737367</v>
      </c>
      <c r="AE211" s="8">
        <f t="shared" si="70"/>
        <v>317008</v>
      </c>
      <c r="AF211" s="12">
        <f t="shared" si="71"/>
        <v>0.1630499999737367</v>
      </c>
      <c r="AG211">
        <f t="shared" si="72"/>
        <v>20.58</v>
      </c>
      <c r="AH211" s="8">
        <f>ROUND(IF(L211=3%,$K$358*Ranking!K215,0),0)</f>
        <v>22094</v>
      </c>
      <c r="AI211" s="8">
        <f t="shared" si="73"/>
        <v>339102</v>
      </c>
      <c r="AJ211" s="8">
        <f t="shared" si="74"/>
        <v>22094</v>
      </c>
      <c r="AK211" s="8">
        <f t="shared" si="75"/>
        <v>339102</v>
      </c>
      <c r="AL211" s="34">
        <f t="shared" si="76"/>
        <v>22.01</v>
      </c>
      <c r="AM211" s="8">
        <f>IF(L211=3%,ROUND($K$360*Ranking!K215,0),0)</f>
        <v>13252</v>
      </c>
      <c r="AN211" s="29">
        <f t="shared" si="77"/>
        <v>352354</v>
      </c>
      <c r="AO211" s="29">
        <f t="shared" si="78"/>
        <v>13252</v>
      </c>
      <c r="AP211" s="8">
        <f t="shared" si="79"/>
        <v>352354</v>
      </c>
      <c r="AQ211" s="29">
        <f t="shared" si="80"/>
        <v>0</v>
      </c>
      <c r="AR211" s="34">
        <f t="shared" si="81"/>
        <v>22.87</v>
      </c>
      <c r="AS211" t="str">
        <f t="shared" si="82"/>
        <v/>
      </c>
      <c r="AT211" s="29">
        <v>0</v>
      </c>
      <c r="AU211" s="8">
        <f t="shared" si="87"/>
        <v>352354</v>
      </c>
    </row>
    <row r="212" spans="1:47" x14ac:dyDescent="0.2">
      <c r="A212">
        <v>211</v>
      </c>
      <c r="B212" s="7" t="s">
        <v>477</v>
      </c>
      <c r="C212" s="7" t="s">
        <v>10</v>
      </c>
      <c r="D212" s="3" t="s">
        <v>478</v>
      </c>
      <c r="E212">
        <v>0</v>
      </c>
      <c r="F212" s="4"/>
      <c r="G212" s="4"/>
      <c r="H212" s="4"/>
      <c r="I212" s="4"/>
      <c r="J212" s="4">
        <f t="shared" si="66"/>
        <v>0</v>
      </c>
      <c r="K212" s="5">
        <f t="shared" si="67"/>
        <v>0</v>
      </c>
      <c r="L212" s="6"/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f t="shared" si="83"/>
        <v>0</v>
      </c>
      <c r="Z212" s="34">
        <f t="shared" si="68"/>
        <v>0</v>
      </c>
      <c r="AA212" s="34">
        <f t="shared" si="69"/>
        <v>0</v>
      </c>
      <c r="AB212" s="12">
        <f t="shared" si="84"/>
        <v>0</v>
      </c>
      <c r="AC212" s="12">
        <f t="shared" si="85"/>
        <v>0</v>
      </c>
      <c r="AD212" s="12">
        <f t="shared" si="86"/>
        <v>0</v>
      </c>
      <c r="AE212" s="8">
        <f t="shared" si="70"/>
        <v>0</v>
      </c>
      <c r="AF212" s="12">
        <f t="shared" si="71"/>
        <v>0</v>
      </c>
      <c r="AG212">
        <f t="shared" si="72"/>
        <v>0</v>
      </c>
      <c r="AH212" s="8">
        <f>ROUND(IF(L212=3%,$K$358*Ranking!K216,0),0)</f>
        <v>0</v>
      </c>
      <c r="AI212" s="8">
        <f t="shared" si="73"/>
        <v>0</v>
      </c>
      <c r="AJ212" s="8">
        <f t="shared" si="74"/>
        <v>0</v>
      </c>
      <c r="AK212" s="8">
        <f t="shared" si="75"/>
        <v>0</v>
      </c>
      <c r="AL212" s="34">
        <f t="shared" si="76"/>
        <v>0</v>
      </c>
      <c r="AM212" s="8">
        <f>IF(L212=3%,ROUND($K$360*Ranking!K216,0),0)</f>
        <v>0</v>
      </c>
      <c r="AN212" s="29">
        <f t="shared" si="77"/>
        <v>0</v>
      </c>
      <c r="AO212" s="29">
        <f t="shared" si="78"/>
        <v>0</v>
      </c>
      <c r="AP212" s="8">
        <f t="shared" si="79"/>
        <v>0</v>
      </c>
      <c r="AQ212" s="29">
        <f t="shared" si="80"/>
        <v>0</v>
      </c>
      <c r="AR212" s="34">
        <f t="shared" si="81"/>
        <v>0</v>
      </c>
      <c r="AS212" t="str">
        <f t="shared" si="82"/>
        <v/>
      </c>
      <c r="AT212" s="29">
        <v>0</v>
      </c>
      <c r="AU212" s="8">
        <f t="shared" si="87"/>
        <v>0</v>
      </c>
    </row>
    <row r="213" spans="1:47" x14ac:dyDescent="0.2">
      <c r="A213">
        <v>212</v>
      </c>
      <c r="B213" s="7" t="s">
        <v>479</v>
      </c>
      <c r="C213" s="7" t="s">
        <v>10</v>
      </c>
      <c r="D213" s="3" t="s">
        <v>480</v>
      </c>
      <c r="E213">
        <v>0</v>
      </c>
      <c r="F213" s="4"/>
      <c r="G213" s="4"/>
      <c r="H213" s="4"/>
      <c r="I213" s="4"/>
      <c r="J213" s="4">
        <f t="shared" si="66"/>
        <v>0</v>
      </c>
      <c r="K213" s="5">
        <f t="shared" si="67"/>
        <v>0</v>
      </c>
      <c r="L213" s="6"/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f t="shared" si="83"/>
        <v>0</v>
      </c>
      <c r="Z213" s="34">
        <f t="shared" si="68"/>
        <v>0</v>
      </c>
      <c r="AA213" s="34">
        <f t="shared" si="69"/>
        <v>0</v>
      </c>
      <c r="AB213" s="12">
        <f t="shared" si="84"/>
        <v>0</v>
      </c>
      <c r="AC213" s="12">
        <f t="shared" si="85"/>
        <v>0</v>
      </c>
      <c r="AD213" s="12">
        <f t="shared" si="86"/>
        <v>0</v>
      </c>
      <c r="AE213" s="8">
        <f t="shared" si="70"/>
        <v>0</v>
      </c>
      <c r="AF213" s="12">
        <f t="shared" si="71"/>
        <v>0</v>
      </c>
      <c r="AG213">
        <f t="shared" si="72"/>
        <v>0</v>
      </c>
      <c r="AH213" s="8">
        <f>ROUND(IF(L213=3%,$K$358*Ranking!K217,0),0)</f>
        <v>0</v>
      </c>
      <c r="AI213" s="8">
        <f t="shared" si="73"/>
        <v>0</v>
      </c>
      <c r="AJ213" s="8">
        <f t="shared" si="74"/>
        <v>0</v>
      </c>
      <c r="AK213" s="8">
        <f t="shared" si="75"/>
        <v>0</v>
      </c>
      <c r="AL213" s="34">
        <f t="shared" si="76"/>
        <v>0</v>
      </c>
      <c r="AM213" s="8">
        <f>IF(L213=3%,ROUND($K$360*Ranking!K217,0),0)</f>
        <v>0</v>
      </c>
      <c r="AN213" s="29">
        <f t="shared" si="77"/>
        <v>0</v>
      </c>
      <c r="AO213" s="29">
        <f t="shared" si="78"/>
        <v>0</v>
      </c>
      <c r="AP213" s="8">
        <f t="shared" si="79"/>
        <v>0</v>
      </c>
      <c r="AQ213" s="29">
        <f t="shared" si="80"/>
        <v>0</v>
      </c>
      <c r="AR213" s="34">
        <f t="shared" si="81"/>
        <v>0</v>
      </c>
      <c r="AS213" t="str">
        <f t="shared" si="82"/>
        <v/>
      </c>
      <c r="AT213" s="29">
        <v>0</v>
      </c>
      <c r="AU213" s="8">
        <f t="shared" si="87"/>
        <v>0</v>
      </c>
    </row>
    <row r="214" spans="1:47" x14ac:dyDescent="0.2">
      <c r="A214">
        <v>213</v>
      </c>
      <c r="B214" s="7" t="s">
        <v>481</v>
      </c>
      <c r="C214" s="7" t="s">
        <v>10</v>
      </c>
      <c r="D214" s="3" t="s">
        <v>482</v>
      </c>
      <c r="E214">
        <v>0</v>
      </c>
      <c r="F214" s="4"/>
      <c r="G214" s="4"/>
      <c r="H214" s="4"/>
      <c r="I214" s="4"/>
      <c r="J214" s="4">
        <f t="shared" si="66"/>
        <v>0</v>
      </c>
      <c r="K214" s="5">
        <f t="shared" si="67"/>
        <v>0</v>
      </c>
      <c r="L214" s="6"/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f t="shared" si="83"/>
        <v>0</v>
      </c>
      <c r="Z214" s="34">
        <f t="shared" si="68"/>
        <v>0</v>
      </c>
      <c r="AA214" s="34">
        <f t="shared" si="69"/>
        <v>0</v>
      </c>
      <c r="AB214" s="12">
        <f t="shared" si="84"/>
        <v>0</v>
      </c>
      <c r="AC214" s="12">
        <f t="shared" si="85"/>
        <v>0</v>
      </c>
      <c r="AD214" s="12">
        <f t="shared" si="86"/>
        <v>0</v>
      </c>
      <c r="AE214" s="8">
        <f t="shared" si="70"/>
        <v>0</v>
      </c>
      <c r="AF214" s="12">
        <f t="shared" si="71"/>
        <v>0</v>
      </c>
      <c r="AG214">
        <f t="shared" si="72"/>
        <v>0</v>
      </c>
      <c r="AH214" s="8">
        <f>ROUND(IF(L214=3%,$K$358*Ranking!K218,0),0)</f>
        <v>0</v>
      </c>
      <c r="AI214" s="8">
        <f t="shared" si="73"/>
        <v>0</v>
      </c>
      <c r="AJ214" s="8">
        <f t="shared" si="74"/>
        <v>0</v>
      </c>
      <c r="AK214" s="8">
        <f t="shared" si="75"/>
        <v>0</v>
      </c>
      <c r="AL214" s="34">
        <f t="shared" si="76"/>
        <v>0</v>
      </c>
      <c r="AM214" s="8">
        <f>IF(L214=3%,ROUND($K$360*Ranking!K218,0),0)</f>
        <v>0</v>
      </c>
      <c r="AN214" s="29">
        <f t="shared" si="77"/>
        <v>0</v>
      </c>
      <c r="AO214" s="29">
        <f t="shared" si="78"/>
        <v>0</v>
      </c>
      <c r="AP214" s="8">
        <f t="shared" si="79"/>
        <v>0</v>
      </c>
      <c r="AQ214" s="29">
        <f t="shared" si="80"/>
        <v>0</v>
      </c>
      <c r="AR214" s="34">
        <f t="shared" si="81"/>
        <v>0</v>
      </c>
      <c r="AS214" t="str">
        <f t="shared" si="82"/>
        <v/>
      </c>
      <c r="AT214" s="29">
        <v>0</v>
      </c>
      <c r="AU214" s="8">
        <f t="shared" si="87"/>
        <v>0</v>
      </c>
    </row>
    <row r="215" spans="1:47" x14ac:dyDescent="0.2">
      <c r="A215">
        <v>214</v>
      </c>
      <c r="B215" s="7" t="s">
        <v>483</v>
      </c>
      <c r="C215" s="7" t="s">
        <v>10</v>
      </c>
      <c r="D215" s="3" t="s">
        <v>484</v>
      </c>
      <c r="E215">
        <v>2007</v>
      </c>
      <c r="F215" s="4">
        <v>1126866.6599999999</v>
      </c>
      <c r="G215" s="4">
        <v>21415.07</v>
      </c>
      <c r="H215" s="4">
        <v>0</v>
      </c>
      <c r="I215" s="4">
        <v>0</v>
      </c>
      <c r="J215" s="4">
        <f t="shared" si="66"/>
        <v>1105451.5899999999</v>
      </c>
      <c r="K215" s="5">
        <f t="shared" si="67"/>
        <v>1105452</v>
      </c>
      <c r="L215" s="6">
        <v>0.03</v>
      </c>
      <c r="M215" s="8">
        <v>0</v>
      </c>
      <c r="N215" s="8">
        <v>0</v>
      </c>
      <c r="O215" s="8">
        <v>0</v>
      </c>
      <c r="P215" s="8">
        <v>714215</v>
      </c>
      <c r="Q215" s="8">
        <v>588231</v>
      </c>
      <c r="R215" s="8">
        <v>338552</v>
      </c>
      <c r="S215" s="8">
        <v>281519</v>
      </c>
      <c r="T215" s="8">
        <v>277958</v>
      </c>
      <c r="U215" s="8">
        <v>289452</v>
      </c>
      <c r="V215" s="8">
        <v>591261</v>
      </c>
      <c r="W215" s="8">
        <v>386079</v>
      </c>
      <c r="X215" s="8">
        <v>379818</v>
      </c>
      <c r="Y215" s="8">
        <f t="shared" si="83"/>
        <v>274594</v>
      </c>
      <c r="Z215" s="34">
        <f t="shared" si="68"/>
        <v>20.58</v>
      </c>
      <c r="AA215" s="34">
        <f t="shared" si="69"/>
        <v>24.84</v>
      </c>
      <c r="AB215" s="12">
        <f t="shared" si="84"/>
        <v>227467.09726000001</v>
      </c>
      <c r="AC215" s="12">
        <f t="shared" si="85"/>
        <v>227467.09726000001</v>
      </c>
      <c r="AD215" s="12">
        <f t="shared" si="86"/>
        <v>9.726000000955537E-2</v>
      </c>
      <c r="AE215" s="8">
        <f t="shared" si="70"/>
        <v>227467</v>
      </c>
      <c r="AF215" s="12">
        <f t="shared" si="71"/>
        <v>-9.726000000955537E-2</v>
      </c>
      <c r="AG215">
        <f t="shared" si="72"/>
        <v>20.58</v>
      </c>
      <c r="AH215" s="8">
        <f>ROUND(IF(L215=3%,$K$358*Ranking!K219,0),0)</f>
        <v>29458</v>
      </c>
      <c r="AI215" s="8">
        <f t="shared" si="73"/>
        <v>256925</v>
      </c>
      <c r="AJ215" s="8">
        <f t="shared" si="74"/>
        <v>29458</v>
      </c>
      <c r="AK215" s="8">
        <f t="shared" si="75"/>
        <v>256925</v>
      </c>
      <c r="AL215" s="34">
        <f t="shared" si="76"/>
        <v>23.24</v>
      </c>
      <c r="AM215" s="8">
        <f>IF(L215=3%,ROUND($K$360*Ranking!K219,0),0)</f>
        <v>17669</v>
      </c>
      <c r="AN215" s="29">
        <f t="shared" si="77"/>
        <v>274594</v>
      </c>
      <c r="AO215" s="29">
        <f t="shared" si="78"/>
        <v>17669</v>
      </c>
      <c r="AP215" s="8">
        <f t="shared" si="79"/>
        <v>274594</v>
      </c>
      <c r="AQ215" s="29">
        <f t="shared" si="80"/>
        <v>0</v>
      </c>
      <c r="AR215" s="34">
        <f t="shared" si="81"/>
        <v>24.84</v>
      </c>
      <c r="AS215" t="str">
        <f t="shared" si="82"/>
        <v/>
      </c>
      <c r="AT215" s="29">
        <v>0</v>
      </c>
      <c r="AU215" s="8">
        <f t="shared" si="87"/>
        <v>274594</v>
      </c>
    </row>
    <row r="216" spans="1:47" x14ac:dyDescent="0.2">
      <c r="A216">
        <v>215</v>
      </c>
      <c r="B216" s="7" t="s">
        <v>485</v>
      </c>
      <c r="C216" s="7" t="s">
        <v>10</v>
      </c>
      <c r="D216" s="3" t="s">
        <v>486</v>
      </c>
      <c r="E216">
        <v>2006</v>
      </c>
      <c r="F216" s="4">
        <v>519081.43</v>
      </c>
      <c r="G216" s="4">
        <v>5650.84</v>
      </c>
      <c r="H216" s="4">
        <v>187.56</v>
      </c>
      <c r="I216" s="4">
        <v>0</v>
      </c>
      <c r="J216" s="4">
        <f t="shared" si="66"/>
        <v>513243.02999999997</v>
      </c>
      <c r="K216" s="5">
        <f t="shared" si="67"/>
        <v>513243</v>
      </c>
      <c r="L216" s="6">
        <v>1.4999999999999999E-2</v>
      </c>
      <c r="M216" s="8">
        <v>0</v>
      </c>
      <c r="N216" s="8">
        <v>0</v>
      </c>
      <c r="O216" s="8">
        <v>327561</v>
      </c>
      <c r="P216" s="8">
        <v>353136</v>
      </c>
      <c r="Q216" s="8">
        <v>250573</v>
      </c>
      <c r="R216" s="8">
        <v>134676</v>
      </c>
      <c r="S216" s="8">
        <v>109959</v>
      </c>
      <c r="T216" s="8">
        <v>110112</v>
      </c>
      <c r="U216" s="8">
        <v>117029</v>
      </c>
      <c r="V216" s="8">
        <v>236974</v>
      </c>
      <c r="W216" s="8">
        <v>146947</v>
      </c>
      <c r="X216" s="8">
        <v>145280</v>
      </c>
      <c r="Y216" s="8">
        <f t="shared" si="83"/>
        <v>105609</v>
      </c>
      <c r="Z216" s="34">
        <f t="shared" si="68"/>
        <v>20.58</v>
      </c>
      <c r="AA216" s="34">
        <f t="shared" si="69"/>
        <v>20.58</v>
      </c>
      <c r="AB216" s="12">
        <f t="shared" si="84"/>
        <v>105609.19461000001</v>
      </c>
      <c r="AC216" s="12">
        <f t="shared" si="85"/>
        <v>105609.19461000001</v>
      </c>
      <c r="AD216" s="12">
        <f t="shared" si="86"/>
        <v>0.19461000000592321</v>
      </c>
      <c r="AE216" s="8">
        <f t="shared" si="70"/>
        <v>105609</v>
      </c>
      <c r="AF216" s="12">
        <f t="shared" si="71"/>
        <v>-0.19461000000592321</v>
      </c>
      <c r="AG216">
        <f t="shared" si="72"/>
        <v>20.58</v>
      </c>
      <c r="AH216" s="8">
        <f>ROUND(IF(L216=3%,$K$358*Ranking!K220,0),0)</f>
        <v>0</v>
      </c>
      <c r="AI216" s="8">
        <f t="shared" si="73"/>
        <v>105609</v>
      </c>
      <c r="AJ216" s="8">
        <f t="shared" si="74"/>
        <v>0</v>
      </c>
      <c r="AK216" s="8">
        <f t="shared" si="75"/>
        <v>105609</v>
      </c>
      <c r="AL216" s="34">
        <f t="shared" si="76"/>
        <v>20.58</v>
      </c>
      <c r="AM216" s="8">
        <f>IF(L216=3%,ROUND($K$360*Ranking!K220,0),0)</f>
        <v>0</v>
      </c>
      <c r="AN216" s="29">
        <f t="shared" si="77"/>
        <v>105609</v>
      </c>
      <c r="AO216" s="29">
        <f t="shared" si="78"/>
        <v>0</v>
      </c>
      <c r="AP216" s="8">
        <f t="shared" si="79"/>
        <v>105609</v>
      </c>
      <c r="AQ216" s="29">
        <f t="shared" si="80"/>
        <v>0</v>
      </c>
      <c r="AR216" s="34">
        <f t="shared" si="81"/>
        <v>20.58</v>
      </c>
      <c r="AS216" t="str">
        <f t="shared" si="82"/>
        <v/>
      </c>
      <c r="AT216" s="29">
        <v>0</v>
      </c>
      <c r="AU216" s="8">
        <f t="shared" si="87"/>
        <v>105609</v>
      </c>
    </row>
    <row r="217" spans="1:47" x14ac:dyDescent="0.2">
      <c r="A217">
        <v>216</v>
      </c>
      <c r="B217" s="7" t="s">
        <v>487</v>
      </c>
      <c r="C217" s="7" t="s">
        <v>10</v>
      </c>
      <c r="D217" s="3" t="s">
        <v>488</v>
      </c>
      <c r="E217">
        <v>0</v>
      </c>
      <c r="F217" s="4"/>
      <c r="G217" s="4"/>
      <c r="H217" s="4"/>
      <c r="I217" s="4"/>
      <c r="J217" s="4">
        <f t="shared" si="66"/>
        <v>0</v>
      </c>
      <c r="K217" s="5">
        <f t="shared" si="67"/>
        <v>0</v>
      </c>
      <c r="L217" s="6"/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f t="shared" si="83"/>
        <v>0</v>
      </c>
      <c r="Z217" s="34">
        <f t="shared" si="68"/>
        <v>0</v>
      </c>
      <c r="AA217" s="34">
        <f t="shared" si="69"/>
        <v>0</v>
      </c>
      <c r="AB217" s="12">
        <f t="shared" si="84"/>
        <v>0</v>
      </c>
      <c r="AC217" s="12">
        <f t="shared" si="85"/>
        <v>0</v>
      </c>
      <c r="AD217" s="12">
        <f t="shared" si="86"/>
        <v>0</v>
      </c>
      <c r="AE217" s="8">
        <f t="shared" si="70"/>
        <v>0</v>
      </c>
      <c r="AF217" s="12">
        <f t="shared" si="71"/>
        <v>0</v>
      </c>
      <c r="AG217">
        <f t="shared" si="72"/>
        <v>0</v>
      </c>
      <c r="AH217" s="8">
        <f>ROUND(IF(L217=3%,$K$358*Ranking!K221,0),0)</f>
        <v>0</v>
      </c>
      <c r="AI217" s="8">
        <f t="shared" si="73"/>
        <v>0</v>
      </c>
      <c r="AJ217" s="8">
        <f t="shared" si="74"/>
        <v>0</v>
      </c>
      <c r="AK217" s="8">
        <f t="shared" si="75"/>
        <v>0</v>
      </c>
      <c r="AL217" s="34">
        <f t="shared" si="76"/>
        <v>0</v>
      </c>
      <c r="AM217" s="8">
        <f>IF(L217=3%,ROUND($K$360*Ranking!K221,0),0)</f>
        <v>0</v>
      </c>
      <c r="AN217" s="29">
        <f t="shared" si="77"/>
        <v>0</v>
      </c>
      <c r="AO217" s="29">
        <f t="shared" si="78"/>
        <v>0</v>
      </c>
      <c r="AP217" s="8">
        <f t="shared" si="79"/>
        <v>0</v>
      </c>
      <c r="AQ217" s="29">
        <f t="shared" si="80"/>
        <v>0</v>
      </c>
      <c r="AR217" s="34">
        <f t="shared" si="81"/>
        <v>0</v>
      </c>
      <c r="AS217" t="str">
        <f t="shared" si="82"/>
        <v/>
      </c>
      <c r="AT217" s="29">
        <v>0</v>
      </c>
      <c r="AU217" s="8">
        <f t="shared" si="87"/>
        <v>0</v>
      </c>
    </row>
    <row r="218" spans="1:47" x14ac:dyDescent="0.2">
      <c r="A218">
        <v>217</v>
      </c>
      <c r="B218" s="7" t="s">
        <v>489</v>
      </c>
      <c r="C218" s="7" t="s">
        <v>10</v>
      </c>
      <c r="D218" s="3" t="s">
        <v>490</v>
      </c>
      <c r="E218">
        <v>2010</v>
      </c>
      <c r="F218" s="4">
        <v>22726.38</v>
      </c>
      <c r="G218" s="4">
        <v>461.96</v>
      </c>
      <c r="H218" s="4">
        <v>0</v>
      </c>
      <c r="I218" s="4">
        <v>0</v>
      </c>
      <c r="J218" s="4">
        <f t="shared" si="66"/>
        <v>22264.420000000002</v>
      </c>
      <c r="K218" s="5">
        <f t="shared" si="67"/>
        <v>22264</v>
      </c>
      <c r="L218" s="6">
        <v>5.0000000000000001E-3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95004</v>
      </c>
      <c r="S218" s="8">
        <v>4415</v>
      </c>
      <c r="T218" s="8">
        <v>4786</v>
      </c>
      <c r="U218" s="8">
        <v>4976</v>
      </c>
      <c r="V218" s="8">
        <v>9647</v>
      </c>
      <c r="W218" s="8">
        <v>5996</v>
      </c>
      <c r="X218" s="8">
        <v>6050</v>
      </c>
      <c r="Y218" s="8">
        <f t="shared" si="83"/>
        <v>4581</v>
      </c>
      <c r="Z218" s="34">
        <f t="shared" si="68"/>
        <v>20.58</v>
      </c>
      <c r="AA218" s="34">
        <f t="shared" si="69"/>
        <v>20.58</v>
      </c>
      <c r="AB218" s="12">
        <f t="shared" si="84"/>
        <v>4581.2278200000001</v>
      </c>
      <c r="AC218" s="12">
        <f t="shared" si="85"/>
        <v>4581.2278200000001</v>
      </c>
      <c r="AD218" s="12">
        <f t="shared" si="86"/>
        <v>0.22782000000006519</v>
      </c>
      <c r="AE218" s="8">
        <f t="shared" si="70"/>
        <v>4581</v>
      </c>
      <c r="AF218" s="12">
        <f t="shared" si="71"/>
        <v>-0.22782000000006519</v>
      </c>
      <c r="AG218">
        <f t="shared" si="72"/>
        <v>20.58</v>
      </c>
      <c r="AH218" s="8">
        <f>ROUND(IF(L218=3%,$K$358*Ranking!K222,0),0)</f>
        <v>0</v>
      </c>
      <c r="AI218" s="8">
        <f t="shared" si="73"/>
        <v>4581</v>
      </c>
      <c r="AJ218" s="8">
        <f t="shared" si="74"/>
        <v>0</v>
      </c>
      <c r="AK218" s="8">
        <f t="shared" si="75"/>
        <v>4581</v>
      </c>
      <c r="AL218" s="34">
        <f t="shared" si="76"/>
        <v>20.58</v>
      </c>
      <c r="AM218" s="8">
        <f>IF(L218=3%,ROUND($K$360*Ranking!K222,0),0)</f>
        <v>0</v>
      </c>
      <c r="AN218" s="29">
        <f t="shared" si="77"/>
        <v>4581</v>
      </c>
      <c r="AO218" s="29">
        <f t="shared" si="78"/>
        <v>0</v>
      </c>
      <c r="AP218" s="8">
        <f t="shared" si="79"/>
        <v>4581</v>
      </c>
      <c r="AQ218" s="29">
        <f t="shared" si="80"/>
        <v>0</v>
      </c>
      <c r="AR218" s="34">
        <f t="shared" si="81"/>
        <v>20.58</v>
      </c>
      <c r="AS218" t="str">
        <f t="shared" si="82"/>
        <v/>
      </c>
      <c r="AT218" s="29">
        <v>0</v>
      </c>
      <c r="AU218" s="8">
        <f t="shared" si="87"/>
        <v>4581</v>
      </c>
    </row>
    <row r="219" spans="1:47" x14ac:dyDescent="0.2">
      <c r="A219">
        <v>218</v>
      </c>
      <c r="B219" s="7" t="s">
        <v>491</v>
      </c>
      <c r="C219" s="7" t="s">
        <v>10</v>
      </c>
      <c r="D219" s="3" t="s">
        <v>492</v>
      </c>
      <c r="E219">
        <v>0</v>
      </c>
      <c r="F219" s="4"/>
      <c r="G219" s="4"/>
      <c r="H219" s="4"/>
      <c r="I219" s="4"/>
      <c r="J219" s="4">
        <f t="shared" si="66"/>
        <v>0</v>
      </c>
      <c r="K219" s="5">
        <f t="shared" si="67"/>
        <v>0</v>
      </c>
      <c r="L219" s="6"/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f t="shared" si="83"/>
        <v>0</v>
      </c>
      <c r="Z219" s="34">
        <f t="shared" si="68"/>
        <v>0</v>
      </c>
      <c r="AA219" s="34">
        <f t="shared" si="69"/>
        <v>0</v>
      </c>
      <c r="AB219" s="12">
        <f t="shared" si="84"/>
        <v>0</v>
      </c>
      <c r="AC219" s="12">
        <f t="shared" si="85"/>
        <v>0</v>
      </c>
      <c r="AD219" s="12">
        <f t="shared" si="86"/>
        <v>0</v>
      </c>
      <c r="AE219" s="8">
        <f t="shared" si="70"/>
        <v>0</v>
      </c>
      <c r="AF219" s="12">
        <f t="shared" si="71"/>
        <v>0</v>
      </c>
      <c r="AG219">
        <f t="shared" si="72"/>
        <v>0</v>
      </c>
      <c r="AH219" s="8">
        <f>ROUND(IF(L219=3%,$K$358*Ranking!K223,0),0)</f>
        <v>0</v>
      </c>
      <c r="AI219" s="8">
        <f t="shared" si="73"/>
        <v>0</v>
      </c>
      <c r="AJ219" s="8">
        <f t="shared" si="74"/>
        <v>0</v>
      </c>
      <c r="AK219" s="8">
        <f t="shared" si="75"/>
        <v>0</v>
      </c>
      <c r="AL219" s="34">
        <f t="shared" si="76"/>
        <v>0</v>
      </c>
      <c r="AM219" s="8">
        <f>IF(L219=3%,ROUND($K$360*Ranking!K223,0),0)</f>
        <v>0</v>
      </c>
      <c r="AN219" s="29">
        <f t="shared" si="77"/>
        <v>0</v>
      </c>
      <c r="AO219" s="29">
        <f t="shared" si="78"/>
        <v>0</v>
      </c>
      <c r="AP219" s="8">
        <f t="shared" si="79"/>
        <v>0</v>
      </c>
      <c r="AQ219" s="29">
        <f t="shared" si="80"/>
        <v>0</v>
      </c>
      <c r="AR219" s="34">
        <f t="shared" si="81"/>
        <v>0</v>
      </c>
      <c r="AS219" t="str">
        <f t="shared" si="82"/>
        <v/>
      </c>
      <c r="AT219" s="29">
        <v>0</v>
      </c>
      <c r="AU219" s="8">
        <f t="shared" si="87"/>
        <v>0</v>
      </c>
    </row>
    <row r="220" spans="1:47" x14ac:dyDescent="0.2">
      <c r="A220">
        <v>219</v>
      </c>
      <c r="B220" s="7" t="s">
        <v>86</v>
      </c>
      <c r="C220" s="7" t="s">
        <v>10</v>
      </c>
      <c r="D220" s="3" t="s">
        <v>87</v>
      </c>
      <c r="E220">
        <v>2003</v>
      </c>
      <c r="F220" s="4">
        <v>997629.49</v>
      </c>
      <c r="G220" s="4">
        <v>3650.05</v>
      </c>
      <c r="H220" s="4">
        <v>34.01</v>
      </c>
      <c r="I220" s="4">
        <v>0</v>
      </c>
      <c r="J220" s="4">
        <f t="shared" si="66"/>
        <v>993945.42999999993</v>
      </c>
      <c r="K220" s="5">
        <f t="shared" si="67"/>
        <v>993945</v>
      </c>
      <c r="L220" s="6">
        <v>0.03</v>
      </c>
      <c r="M220" s="8">
        <v>534732</v>
      </c>
      <c r="N220" s="8">
        <v>559835</v>
      </c>
      <c r="O220" s="8">
        <v>634135</v>
      </c>
      <c r="P220" s="8">
        <v>674734</v>
      </c>
      <c r="Q220" s="8">
        <v>541215</v>
      </c>
      <c r="R220" s="8">
        <v>311164</v>
      </c>
      <c r="S220" s="8">
        <v>247788</v>
      </c>
      <c r="T220" s="8">
        <v>246566</v>
      </c>
      <c r="U220" s="8">
        <v>255874</v>
      </c>
      <c r="V220" s="8">
        <v>549153</v>
      </c>
      <c r="W220" s="8">
        <v>341167</v>
      </c>
      <c r="X220" s="8">
        <v>339573</v>
      </c>
      <c r="Y220" s="8">
        <f t="shared" si="83"/>
        <v>245758</v>
      </c>
      <c r="Z220" s="34">
        <f t="shared" si="68"/>
        <v>20.58</v>
      </c>
      <c r="AA220" s="34">
        <f t="shared" si="69"/>
        <v>24.73</v>
      </c>
      <c r="AB220" s="12">
        <f t="shared" si="84"/>
        <v>204522.47948000001</v>
      </c>
      <c r="AC220" s="12">
        <f t="shared" si="85"/>
        <v>204522.47948000001</v>
      </c>
      <c r="AD220" s="12">
        <f t="shared" si="86"/>
        <v>0.47948000000906177</v>
      </c>
      <c r="AE220" s="8">
        <f t="shared" si="70"/>
        <v>204522</v>
      </c>
      <c r="AF220" s="12">
        <f t="shared" si="71"/>
        <v>-0.47948000000906177</v>
      </c>
      <c r="AG220">
        <f t="shared" si="72"/>
        <v>20.58</v>
      </c>
      <c r="AH220" s="8">
        <f>ROUND(IF(L220=3%,$K$358*Ranking!K224,0),0)</f>
        <v>25776</v>
      </c>
      <c r="AI220" s="8">
        <f t="shared" si="73"/>
        <v>230298</v>
      </c>
      <c r="AJ220" s="8">
        <f t="shared" si="74"/>
        <v>25776</v>
      </c>
      <c r="AK220" s="8">
        <f t="shared" si="75"/>
        <v>230298</v>
      </c>
      <c r="AL220" s="34">
        <f t="shared" si="76"/>
        <v>23.17</v>
      </c>
      <c r="AM220" s="8">
        <f>IF(L220=3%,ROUND($K$360*Ranking!K224,0),0)</f>
        <v>15460</v>
      </c>
      <c r="AN220" s="29">
        <f t="shared" si="77"/>
        <v>245758</v>
      </c>
      <c r="AO220" s="29">
        <f t="shared" si="78"/>
        <v>15460</v>
      </c>
      <c r="AP220" s="8">
        <f t="shared" si="79"/>
        <v>245758</v>
      </c>
      <c r="AQ220" s="29">
        <f t="shared" si="80"/>
        <v>0</v>
      </c>
      <c r="AR220" s="34">
        <f t="shared" si="81"/>
        <v>24.73</v>
      </c>
      <c r="AS220" t="str">
        <f t="shared" si="82"/>
        <v/>
      </c>
      <c r="AT220" s="29">
        <v>0</v>
      </c>
      <c r="AU220" s="8">
        <f t="shared" si="87"/>
        <v>245758</v>
      </c>
    </row>
    <row r="221" spans="1:47" x14ac:dyDescent="0.2">
      <c r="A221">
        <v>220</v>
      </c>
      <c r="B221" s="7" t="s">
        <v>493</v>
      </c>
      <c r="C221" s="7" t="s">
        <v>10</v>
      </c>
      <c r="D221" s="3" t="s">
        <v>494</v>
      </c>
      <c r="E221">
        <v>0</v>
      </c>
      <c r="F221" s="4"/>
      <c r="G221" s="4"/>
      <c r="H221" s="4"/>
      <c r="I221" s="4"/>
      <c r="J221" s="4">
        <f t="shared" si="66"/>
        <v>0</v>
      </c>
      <c r="K221" s="5">
        <f t="shared" si="67"/>
        <v>0</v>
      </c>
      <c r="L221" s="6"/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f t="shared" si="83"/>
        <v>0</v>
      </c>
      <c r="Z221" s="34">
        <f t="shared" si="68"/>
        <v>0</v>
      </c>
      <c r="AA221" s="34">
        <f t="shared" si="69"/>
        <v>0</v>
      </c>
      <c r="AB221" s="12">
        <f t="shared" si="84"/>
        <v>0</v>
      </c>
      <c r="AC221" s="12">
        <f t="shared" si="85"/>
        <v>0</v>
      </c>
      <c r="AD221" s="12">
        <f t="shared" si="86"/>
        <v>0</v>
      </c>
      <c r="AE221" s="8">
        <f t="shared" si="70"/>
        <v>0</v>
      </c>
      <c r="AF221" s="12">
        <f t="shared" si="71"/>
        <v>0</v>
      </c>
      <c r="AG221">
        <f t="shared" si="72"/>
        <v>0</v>
      </c>
      <c r="AH221" s="8">
        <f>ROUND(IF(L221=3%,$K$358*Ranking!K225,0),0)</f>
        <v>0</v>
      </c>
      <c r="AI221" s="8">
        <f t="shared" si="73"/>
        <v>0</v>
      </c>
      <c r="AJ221" s="8">
        <f t="shared" si="74"/>
        <v>0</v>
      </c>
      <c r="AK221" s="8">
        <f t="shared" si="75"/>
        <v>0</v>
      </c>
      <c r="AL221" s="34">
        <f t="shared" si="76"/>
        <v>0</v>
      </c>
      <c r="AM221" s="8">
        <f>IF(L221=3%,ROUND($K$360*Ranking!K225,0),0)</f>
        <v>0</v>
      </c>
      <c r="AN221" s="29">
        <f t="shared" si="77"/>
        <v>0</v>
      </c>
      <c r="AO221" s="29">
        <f t="shared" si="78"/>
        <v>0</v>
      </c>
      <c r="AP221" s="8">
        <f t="shared" si="79"/>
        <v>0</v>
      </c>
      <c r="AQ221" s="29">
        <f t="shared" si="80"/>
        <v>0</v>
      </c>
      <c r="AR221" s="34">
        <f t="shared" si="81"/>
        <v>0</v>
      </c>
      <c r="AS221" t="str">
        <f t="shared" si="82"/>
        <v/>
      </c>
      <c r="AT221" s="29">
        <v>0</v>
      </c>
      <c r="AU221" s="8">
        <f t="shared" si="87"/>
        <v>0</v>
      </c>
    </row>
    <row r="222" spans="1:47" x14ac:dyDescent="0.2">
      <c r="A222">
        <v>221</v>
      </c>
      <c r="B222" s="7" t="s">
        <v>495</v>
      </c>
      <c r="C222" s="7" t="s">
        <v>10</v>
      </c>
      <c r="D222" s="3" t="s">
        <v>496</v>
      </c>
      <c r="E222">
        <v>2006</v>
      </c>
      <c r="F222" s="4">
        <v>523340.52</v>
      </c>
      <c r="G222" s="4">
        <v>3977</v>
      </c>
      <c r="H222" s="4">
        <v>12</v>
      </c>
      <c r="I222" s="4">
        <v>0</v>
      </c>
      <c r="J222" s="4">
        <f t="shared" si="66"/>
        <v>519351.52</v>
      </c>
      <c r="K222" s="5">
        <f t="shared" si="67"/>
        <v>519352</v>
      </c>
      <c r="L222" s="6">
        <v>0.03</v>
      </c>
      <c r="M222" s="8">
        <v>0</v>
      </c>
      <c r="N222" s="8">
        <v>0</v>
      </c>
      <c r="O222" s="8">
        <v>368308</v>
      </c>
      <c r="P222" s="8">
        <v>386785</v>
      </c>
      <c r="Q222" s="8">
        <v>349968</v>
      </c>
      <c r="R222" s="8">
        <v>204942</v>
      </c>
      <c r="S222" s="8">
        <v>170600</v>
      </c>
      <c r="T222" s="8">
        <v>163328</v>
      </c>
      <c r="U222" s="8">
        <v>167660</v>
      </c>
      <c r="V222" s="8">
        <v>335818</v>
      </c>
      <c r="W222" s="8">
        <v>205272</v>
      </c>
      <c r="X222" s="8">
        <v>199979</v>
      </c>
      <c r="Y222" s="8">
        <f t="shared" si="83"/>
        <v>148102</v>
      </c>
      <c r="Z222" s="34">
        <f t="shared" si="68"/>
        <v>20.58</v>
      </c>
      <c r="AA222" s="34">
        <f t="shared" si="69"/>
        <v>28.52</v>
      </c>
      <c r="AB222" s="12">
        <f t="shared" si="84"/>
        <v>106866.23381000001</v>
      </c>
      <c r="AC222" s="12">
        <f t="shared" si="85"/>
        <v>106866.23381000001</v>
      </c>
      <c r="AD222" s="12">
        <f t="shared" si="86"/>
        <v>0.23381000000517815</v>
      </c>
      <c r="AE222" s="8">
        <f t="shared" si="70"/>
        <v>106866</v>
      </c>
      <c r="AF222" s="12">
        <f t="shared" si="71"/>
        <v>-0.23381000000517815</v>
      </c>
      <c r="AG222">
        <f t="shared" si="72"/>
        <v>20.58</v>
      </c>
      <c r="AH222" s="8">
        <f>ROUND(IF(L222=3%,$K$358*Ranking!K226,0),0)</f>
        <v>25776</v>
      </c>
      <c r="AI222" s="8">
        <f t="shared" si="73"/>
        <v>132642</v>
      </c>
      <c r="AJ222" s="8">
        <f t="shared" si="74"/>
        <v>25776</v>
      </c>
      <c r="AK222" s="8">
        <f t="shared" si="75"/>
        <v>132642</v>
      </c>
      <c r="AL222" s="34">
        <f t="shared" si="76"/>
        <v>25.54</v>
      </c>
      <c r="AM222" s="8">
        <f>IF(L222=3%,ROUND($K$360*Ranking!K226,0),0)</f>
        <v>15460</v>
      </c>
      <c r="AN222" s="29">
        <f t="shared" si="77"/>
        <v>148102</v>
      </c>
      <c r="AO222" s="29">
        <f t="shared" si="78"/>
        <v>15460</v>
      </c>
      <c r="AP222" s="8">
        <f t="shared" si="79"/>
        <v>148102</v>
      </c>
      <c r="AQ222" s="29">
        <f t="shared" si="80"/>
        <v>0</v>
      </c>
      <c r="AR222" s="34">
        <f t="shared" si="81"/>
        <v>28.52</v>
      </c>
      <c r="AS222" t="str">
        <f t="shared" si="82"/>
        <v/>
      </c>
      <c r="AT222" s="29">
        <v>0</v>
      </c>
      <c r="AU222" s="8">
        <f t="shared" si="87"/>
        <v>148102</v>
      </c>
    </row>
    <row r="223" spans="1:47" x14ac:dyDescent="0.2">
      <c r="A223">
        <v>222</v>
      </c>
      <c r="B223" s="7" t="s">
        <v>497</v>
      </c>
      <c r="C223" s="7" t="s">
        <v>10</v>
      </c>
      <c r="D223" s="3" t="s">
        <v>498</v>
      </c>
      <c r="E223">
        <v>0</v>
      </c>
      <c r="F223" s="4"/>
      <c r="G223" s="4"/>
      <c r="H223" s="4"/>
      <c r="I223" s="4"/>
      <c r="J223" s="4">
        <f t="shared" si="66"/>
        <v>0</v>
      </c>
      <c r="K223" s="5">
        <f t="shared" si="67"/>
        <v>0</v>
      </c>
      <c r="L223" s="6"/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f t="shared" si="83"/>
        <v>0</v>
      </c>
      <c r="Z223" s="34">
        <f t="shared" si="68"/>
        <v>0</v>
      </c>
      <c r="AA223" s="34">
        <f t="shared" si="69"/>
        <v>0</v>
      </c>
      <c r="AB223" s="12">
        <f t="shared" si="84"/>
        <v>0</v>
      </c>
      <c r="AC223" s="12">
        <f t="shared" si="85"/>
        <v>0</v>
      </c>
      <c r="AD223" s="12">
        <f t="shared" si="86"/>
        <v>0</v>
      </c>
      <c r="AE223" s="8">
        <f t="shared" si="70"/>
        <v>0</v>
      </c>
      <c r="AF223" s="12">
        <f t="shared" si="71"/>
        <v>0</v>
      </c>
      <c r="AG223">
        <f t="shared" si="72"/>
        <v>0</v>
      </c>
      <c r="AH223" s="8">
        <f>ROUND(IF(L223=3%,$K$358*Ranking!K227,0),0)</f>
        <v>0</v>
      </c>
      <c r="AI223" s="8">
        <f t="shared" si="73"/>
        <v>0</v>
      </c>
      <c r="AJ223" s="8">
        <f t="shared" si="74"/>
        <v>0</v>
      </c>
      <c r="AK223" s="8">
        <f t="shared" si="75"/>
        <v>0</v>
      </c>
      <c r="AL223" s="34">
        <f t="shared" si="76"/>
        <v>0</v>
      </c>
      <c r="AM223" s="8">
        <f>IF(L223=3%,ROUND($K$360*Ranking!K227,0),0)</f>
        <v>0</v>
      </c>
      <c r="AN223" s="29">
        <f t="shared" si="77"/>
        <v>0</v>
      </c>
      <c r="AO223" s="29">
        <f t="shared" si="78"/>
        <v>0</v>
      </c>
      <c r="AP223" s="8">
        <f t="shared" si="79"/>
        <v>0</v>
      </c>
      <c r="AQ223" s="29">
        <f t="shared" si="80"/>
        <v>0</v>
      </c>
      <c r="AR223" s="34">
        <f t="shared" si="81"/>
        <v>0</v>
      </c>
      <c r="AS223" t="str">
        <f t="shared" si="82"/>
        <v/>
      </c>
      <c r="AT223" s="29">
        <v>0</v>
      </c>
      <c r="AU223" s="8">
        <f t="shared" si="87"/>
        <v>0</v>
      </c>
    </row>
    <row r="224" spans="1:47" x14ac:dyDescent="0.2">
      <c r="A224">
        <v>223</v>
      </c>
      <c r="B224" s="7" t="s">
        <v>499</v>
      </c>
      <c r="C224" s="7" t="s">
        <v>10</v>
      </c>
      <c r="D224" s="3" t="s">
        <v>500</v>
      </c>
      <c r="E224">
        <v>0</v>
      </c>
      <c r="F224" s="4"/>
      <c r="G224" s="4"/>
      <c r="H224" s="4"/>
      <c r="I224" s="4"/>
      <c r="J224" s="4">
        <f t="shared" si="66"/>
        <v>0</v>
      </c>
      <c r="K224" s="5">
        <f t="shared" si="67"/>
        <v>0</v>
      </c>
      <c r="L224" s="6"/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f t="shared" si="83"/>
        <v>0</v>
      </c>
      <c r="Z224" s="34">
        <f t="shared" si="68"/>
        <v>0</v>
      </c>
      <c r="AA224" s="34">
        <f t="shared" si="69"/>
        <v>0</v>
      </c>
      <c r="AB224" s="12">
        <f t="shared" si="84"/>
        <v>0</v>
      </c>
      <c r="AC224" s="12">
        <f t="shared" si="85"/>
        <v>0</v>
      </c>
      <c r="AD224" s="12">
        <f t="shared" si="86"/>
        <v>0</v>
      </c>
      <c r="AE224" s="8">
        <f t="shared" si="70"/>
        <v>0</v>
      </c>
      <c r="AF224" s="12">
        <f t="shared" si="71"/>
        <v>0</v>
      </c>
      <c r="AG224">
        <f t="shared" si="72"/>
        <v>0</v>
      </c>
      <c r="AH224" s="8">
        <f>ROUND(IF(L224=3%,$K$358*Ranking!K228,0),0)</f>
        <v>0</v>
      </c>
      <c r="AI224" s="8">
        <f t="shared" si="73"/>
        <v>0</v>
      </c>
      <c r="AJ224" s="8">
        <f t="shared" si="74"/>
        <v>0</v>
      </c>
      <c r="AK224" s="8">
        <f t="shared" si="75"/>
        <v>0</v>
      </c>
      <c r="AL224" s="34">
        <f t="shared" si="76"/>
        <v>0</v>
      </c>
      <c r="AM224" s="8">
        <f>IF(L224=3%,ROUND($K$360*Ranking!K228,0),0)</f>
        <v>0</v>
      </c>
      <c r="AN224" s="29">
        <f t="shared" si="77"/>
        <v>0</v>
      </c>
      <c r="AO224" s="29">
        <f t="shared" si="78"/>
        <v>0</v>
      </c>
      <c r="AP224" s="8">
        <f t="shared" si="79"/>
        <v>0</v>
      </c>
      <c r="AQ224" s="29">
        <f t="shared" si="80"/>
        <v>0</v>
      </c>
      <c r="AR224" s="34">
        <f t="shared" si="81"/>
        <v>0</v>
      </c>
      <c r="AS224" t="str">
        <f t="shared" si="82"/>
        <v/>
      </c>
      <c r="AT224" s="29">
        <v>0</v>
      </c>
      <c r="AU224" s="8">
        <f t="shared" si="87"/>
        <v>0</v>
      </c>
    </row>
    <row r="225" spans="1:47" x14ac:dyDescent="0.2">
      <c r="A225">
        <v>224</v>
      </c>
      <c r="B225" s="7" t="s">
        <v>501</v>
      </c>
      <c r="C225" s="7" t="s">
        <v>10</v>
      </c>
      <c r="D225" s="3" t="s">
        <v>502</v>
      </c>
      <c r="E225">
        <v>2006</v>
      </c>
      <c r="F225" s="4">
        <v>713565.73</v>
      </c>
      <c r="G225" s="4">
        <v>2167.14</v>
      </c>
      <c r="H225" s="4">
        <v>0</v>
      </c>
      <c r="I225" s="4">
        <v>0</v>
      </c>
      <c r="J225" s="4">
        <f t="shared" si="66"/>
        <v>711398.59</v>
      </c>
      <c r="K225" s="5">
        <f t="shared" si="67"/>
        <v>711399</v>
      </c>
      <c r="L225" s="6">
        <v>0.03</v>
      </c>
      <c r="M225" s="8">
        <v>0</v>
      </c>
      <c r="N225" s="8">
        <v>434981</v>
      </c>
      <c r="O225" s="8">
        <v>470249</v>
      </c>
      <c r="P225" s="8">
        <v>486393</v>
      </c>
      <c r="Q225" s="8">
        <v>424149</v>
      </c>
      <c r="R225" s="8">
        <v>250538</v>
      </c>
      <c r="S225" s="8">
        <v>199820</v>
      </c>
      <c r="T225" s="8">
        <v>201226</v>
      </c>
      <c r="U225" s="8">
        <v>213053</v>
      </c>
      <c r="V225" s="8">
        <v>427226</v>
      </c>
      <c r="W225" s="8">
        <v>264489</v>
      </c>
      <c r="X225" s="8">
        <v>259842</v>
      </c>
      <c r="Y225" s="8">
        <f t="shared" si="83"/>
        <v>187619</v>
      </c>
      <c r="Z225" s="34">
        <f t="shared" si="68"/>
        <v>20.58</v>
      </c>
      <c r="AA225" s="34">
        <f t="shared" si="69"/>
        <v>26.37</v>
      </c>
      <c r="AB225" s="12">
        <f t="shared" si="84"/>
        <v>146383.43909999999</v>
      </c>
      <c r="AC225" s="12">
        <f t="shared" si="85"/>
        <v>146383.43909999999</v>
      </c>
      <c r="AD225" s="12">
        <f t="shared" si="86"/>
        <v>0.43909999998868443</v>
      </c>
      <c r="AE225" s="8">
        <f t="shared" si="70"/>
        <v>146383</v>
      </c>
      <c r="AF225" s="12">
        <f t="shared" si="71"/>
        <v>-0.43909999998868443</v>
      </c>
      <c r="AG225">
        <f t="shared" si="72"/>
        <v>20.58</v>
      </c>
      <c r="AH225" s="8">
        <f>ROUND(IF(L225=3%,$K$358*Ranking!K229,0),0)</f>
        <v>25776</v>
      </c>
      <c r="AI225" s="8">
        <f t="shared" si="73"/>
        <v>172159</v>
      </c>
      <c r="AJ225" s="8">
        <f t="shared" si="74"/>
        <v>25776</v>
      </c>
      <c r="AK225" s="8">
        <f t="shared" si="75"/>
        <v>172159</v>
      </c>
      <c r="AL225" s="34">
        <f t="shared" si="76"/>
        <v>24.2</v>
      </c>
      <c r="AM225" s="8">
        <f>IF(L225=3%,ROUND($K$360*Ranking!K229,0),0)</f>
        <v>15460</v>
      </c>
      <c r="AN225" s="29">
        <f t="shared" si="77"/>
        <v>187619</v>
      </c>
      <c r="AO225" s="29">
        <f t="shared" si="78"/>
        <v>15460</v>
      </c>
      <c r="AP225" s="8">
        <f t="shared" si="79"/>
        <v>187619</v>
      </c>
      <c r="AQ225" s="29">
        <f t="shared" si="80"/>
        <v>0</v>
      </c>
      <c r="AR225" s="34">
        <f t="shared" si="81"/>
        <v>26.37</v>
      </c>
      <c r="AS225" t="str">
        <f t="shared" si="82"/>
        <v/>
      </c>
      <c r="AT225" s="29">
        <v>0</v>
      </c>
      <c r="AU225" s="8">
        <f t="shared" si="87"/>
        <v>187619</v>
      </c>
    </row>
    <row r="226" spans="1:47" x14ac:dyDescent="0.2">
      <c r="A226">
        <v>225</v>
      </c>
      <c r="B226" s="7" t="s">
        <v>503</v>
      </c>
      <c r="C226" s="7" t="s">
        <v>10</v>
      </c>
      <c r="D226" s="3" t="s">
        <v>504</v>
      </c>
      <c r="E226">
        <v>0</v>
      </c>
      <c r="F226" s="4"/>
      <c r="G226" s="4"/>
      <c r="H226" s="4"/>
      <c r="I226" s="4"/>
      <c r="J226" s="4">
        <f t="shared" si="66"/>
        <v>0</v>
      </c>
      <c r="K226" s="5">
        <f t="shared" si="67"/>
        <v>0</v>
      </c>
      <c r="L226" s="6"/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f t="shared" si="83"/>
        <v>0</v>
      </c>
      <c r="Z226" s="34">
        <f t="shared" si="68"/>
        <v>0</v>
      </c>
      <c r="AA226" s="34">
        <f t="shared" si="69"/>
        <v>0</v>
      </c>
      <c r="AB226" s="12">
        <f t="shared" si="84"/>
        <v>0</v>
      </c>
      <c r="AC226" s="12">
        <f t="shared" si="85"/>
        <v>0</v>
      </c>
      <c r="AD226" s="12">
        <f t="shared" si="86"/>
        <v>0</v>
      </c>
      <c r="AE226" s="8">
        <f t="shared" si="70"/>
        <v>0</v>
      </c>
      <c r="AF226" s="12">
        <f t="shared" si="71"/>
        <v>0</v>
      </c>
      <c r="AG226">
        <f t="shared" si="72"/>
        <v>0</v>
      </c>
      <c r="AH226" s="8">
        <f>ROUND(IF(L226=3%,$K$358*Ranking!K230,0),0)</f>
        <v>0</v>
      </c>
      <c r="AI226" s="8">
        <f t="shared" si="73"/>
        <v>0</v>
      </c>
      <c r="AJ226" s="8">
        <f t="shared" si="74"/>
        <v>0</v>
      </c>
      <c r="AK226" s="8">
        <f t="shared" si="75"/>
        <v>0</v>
      </c>
      <c r="AL226" s="34">
        <f t="shared" si="76"/>
        <v>0</v>
      </c>
      <c r="AM226" s="8">
        <f>IF(L226=3%,ROUND($K$360*Ranking!K230,0),0)</f>
        <v>0</v>
      </c>
      <c r="AN226" s="29">
        <f t="shared" si="77"/>
        <v>0</v>
      </c>
      <c r="AO226" s="29">
        <f t="shared" si="78"/>
        <v>0</v>
      </c>
      <c r="AP226" s="8">
        <f t="shared" si="79"/>
        <v>0</v>
      </c>
      <c r="AQ226" s="29">
        <f t="shared" si="80"/>
        <v>0</v>
      </c>
      <c r="AR226" s="34">
        <f t="shared" si="81"/>
        <v>0</v>
      </c>
      <c r="AS226" t="str">
        <f t="shared" si="82"/>
        <v/>
      </c>
      <c r="AT226" s="29">
        <v>0</v>
      </c>
      <c r="AU226" s="8">
        <f t="shared" si="87"/>
        <v>0</v>
      </c>
    </row>
    <row r="227" spans="1:47" x14ac:dyDescent="0.2">
      <c r="A227">
        <v>226</v>
      </c>
      <c r="B227" s="7" t="s">
        <v>505</v>
      </c>
      <c r="C227" s="7" t="s">
        <v>10</v>
      </c>
      <c r="D227" s="3" t="s">
        <v>506</v>
      </c>
      <c r="E227">
        <v>0</v>
      </c>
      <c r="F227" s="4"/>
      <c r="G227" s="4"/>
      <c r="H227" s="4"/>
      <c r="I227" s="4"/>
      <c r="J227" s="4">
        <f t="shared" si="66"/>
        <v>0</v>
      </c>
      <c r="K227" s="5">
        <f t="shared" si="67"/>
        <v>0</v>
      </c>
      <c r="L227" s="6"/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f t="shared" si="83"/>
        <v>0</v>
      </c>
      <c r="Z227" s="34">
        <f t="shared" si="68"/>
        <v>0</v>
      </c>
      <c r="AA227" s="34">
        <f t="shared" si="69"/>
        <v>0</v>
      </c>
      <c r="AB227" s="12">
        <f t="shared" si="84"/>
        <v>0</v>
      </c>
      <c r="AC227" s="12">
        <f t="shared" si="85"/>
        <v>0</v>
      </c>
      <c r="AD227" s="12">
        <f t="shared" si="86"/>
        <v>0</v>
      </c>
      <c r="AE227" s="8">
        <f t="shared" si="70"/>
        <v>0</v>
      </c>
      <c r="AF227" s="12">
        <f t="shared" si="71"/>
        <v>0</v>
      </c>
      <c r="AG227">
        <f t="shared" si="72"/>
        <v>0</v>
      </c>
      <c r="AH227" s="8">
        <f>ROUND(IF(L227=3%,$K$358*Ranking!K231,0),0)</f>
        <v>0</v>
      </c>
      <c r="AI227" s="8">
        <f t="shared" si="73"/>
        <v>0</v>
      </c>
      <c r="AJ227" s="8">
        <f t="shared" si="74"/>
        <v>0</v>
      </c>
      <c r="AK227" s="8">
        <f t="shared" si="75"/>
        <v>0</v>
      </c>
      <c r="AL227" s="34">
        <f t="shared" si="76"/>
        <v>0</v>
      </c>
      <c r="AM227" s="8">
        <f>IF(L227=3%,ROUND($K$360*Ranking!K231,0),0)</f>
        <v>0</v>
      </c>
      <c r="AN227" s="29">
        <f t="shared" si="77"/>
        <v>0</v>
      </c>
      <c r="AO227" s="29">
        <f t="shared" si="78"/>
        <v>0</v>
      </c>
      <c r="AP227" s="8">
        <f t="shared" si="79"/>
        <v>0</v>
      </c>
      <c r="AQ227" s="29">
        <f t="shared" si="80"/>
        <v>0</v>
      </c>
      <c r="AR227" s="34">
        <f t="shared" si="81"/>
        <v>0</v>
      </c>
      <c r="AS227" t="str">
        <f t="shared" si="82"/>
        <v/>
      </c>
      <c r="AT227" s="29">
        <v>0</v>
      </c>
      <c r="AU227" s="8">
        <f t="shared" si="87"/>
        <v>0</v>
      </c>
    </row>
    <row r="228" spans="1:47" x14ac:dyDescent="0.2">
      <c r="A228">
        <v>227</v>
      </c>
      <c r="B228" s="7" t="s">
        <v>507</v>
      </c>
      <c r="C228" s="7" t="s">
        <v>10</v>
      </c>
      <c r="D228" s="3" t="s">
        <v>508</v>
      </c>
      <c r="E228">
        <v>0</v>
      </c>
      <c r="F228" s="4"/>
      <c r="G228" s="4"/>
      <c r="H228" s="4"/>
      <c r="I228" s="4"/>
      <c r="J228" s="4">
        <f t="shared" si="66"/>
        <v>0</v>
      </c>
      <c r="K228" s="5">
        <f t="shared" si="67"/>
        <v>0</v>
      </c>
      <c r="L228" s="6"/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f t="shared" si="83"/>
        <v>0</v>
      </c>
      <c r="Z228" s="34">
        <f t="shared" si="68"/>
        <v>0</v>
      </c>
      <c r="AA228" s="34">
        <f t="shared" si="69"/>
        <v>0</v>
      </c>
      <c r="AB228" s="12">
        <f t="shared" si="84"/>
        <v>0</v>
      </c>
      <c r="AC228" s="12">
        <f t="shared" si="85"/>
        <v>0</v>
      </c>
      <c r="AD228" s="12">
        <f t="shared" si="86"/>
        <v>0</v>
      </c>
      <c r="AE228" s="8">
        <f t="shared" si="70"/>
        <v>0</v>
      </c>
      <c r="AF228" s="12">
        <f t="shared" si="71"/>
        <v>0</v>
      </c>
      <c r="AG228">
        <f t="shared" si="72"/>
        <v>0</v>
      </c>
      <c r="AH228" s="8">
        <f>ROUND(IF(L228=3%,$K$358*Ranking!K232,0),0)</f>
        <v>0</v>
      </c>
      <c r="AI228" s="8">
        <f t="shared" si="73"/>
        <v>0</v>
      </c>
      <c r="AJ228" s="8">
        <f t="shared" si="74"/>
        <v>0</v>
      </c>
      <c r="AK228" s="8">
        <f t="shared" si="75"/>
        <v>0</v>
      </c>
      <c r="AL228" s="34">
        <f t="shared" si="76"/>
        <v>0</v>
      </c>
      <c r="AM228" s="8">
        <f>IF(L228=3%,ROUND($K$360*Ranking!K232,0),0)</f>
        <v>0</v>
      </c>
      <c r="AN228" s="29">
        <f t="shared" si="77"/>
        <v>0</v>
      </c>
      <c r="AO228" s="29">
        <f t="shared" si="78"/>
        <v>0</v>
      </c>
      <c r="AP228" s="8">
        <f t="shared" si="79"/>
        <v>0</v>
      </c>
      <c r="AQ228" s="29">
        <f t="shared" si="80"/>
        <v>0</v>
      </c>
      <c r="AR228" s="34">
        <f t="shared" si="81"/>
        <v>0</v>
      </c>
      <c r="AS228" t="str">
        <f t="shared" si="82"/>
        <v/>
      </c>
      <c r="AT228" s="29">
        <v>0</v>
      </c>
      <c r="AU228" s="8">
        <f t="shared" si="87"/>
        <v>0</v>
      </c>
    </row>
    <row r="229" spans="1:47" x14ac:dyDescent="0.2">
      <c r="A229">
        <v>228</v>
      </c>
      <c r="B229" s="7" t="s">
        <v>509</v>
      </c>
      <c r="C229" s="7" t="s">
        <v>10</v>
      </c>
      <c r="D229" s="3" t="s">
        <v>510</v>
      </c>
      <c r="E229">
        <v>0</v>
      </c>
      <c r="F229" s="4"/>
      <c r="G229" s="4"/>
      <c r="H229" s="4"/>
      <c r="I229" s="4"/>
      <c r="J229" s="4">
        <f t="shared" si="66"/>
        <v>0</v>
      </c>
      <c r="K229" s="5">
        <f t="shared" si="67"/>
        <v>0</v>
      </c>
      <c r="L229" s="6"/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f t="shared" si="83"/>
        <v>0</v>
      </c>
      <c r="Z229" s="34">
        <f t="shared" si="68"/>
        <v>0</v>
      </c>
      <c r="AA229" s="34">
        <f t="shared" si="69"/>
        <v>0</v>
      </c>
      <c r="AB229" s="12">
        <f t="shared" si="84"/>
        <v>0</v>
      </c>
      <c r="AC229" s="12">
        <f t="shared" si="85"/>
        <v>0</v>
      </c>
      <c r="AD229" s="12">
        <f t="shared" si="86"/>
        <v>0</v>
      </c>
      <c r="AE229" s="8">
        <f t="shared" si="70"/>
        <v>0</v>
      </c>
      <c r="AF229" s="12">
        <f t="shared" si="71"/>
        <v>0</v>
      </c>
      <c r="AG229">
        <f t="shared" si="72"/>
        <v>0</v>
      </c>
      <c r="AH229" s="8">
        <f>ROUND(IF(L229=3%,$K$358*Ranking!K233,0),0)</f>
        <v>0</v>
      </c>
      <c r="AI229" s="8">
        <f t="shared" si="73"/>
        <v>0</v>
      </c>
      <c r="AJ229" s="8">
        <f t="shared" si="74"/>
        <v>0</v>
      </c>
      <c r="AK229" s="8">
        <f t="shared" si="75"/>
        <v>0</v>
      </c>
      <c r="AL229" s="34">
        <f t="shared" si="76"/>
        <v>0</v>
      </c>
      <c r="AM229" s="8">
        <f>IF(L229=3%,ROUND($K$360*Ranking!K233,0),0)</f>
        <v>0</v>
      </c>
      <c r="AN229" s="29">
        <f t="shared" si="77"/>
        <v>0</v>
      </c>
      <c r="AO229" s="29">
        <f t="shared" si="78"/>
        <v>0</v>
      </c>
      <c r="AP229" s="8">
        <f t="shared" si="79"/>
        <v>0</v>
      </c>
      <c r="AQ229" s="29">
        <f t="shared" si="80"/>
        <v>0</v>
      </c>
      <c r="AR229" s="34">
        <f t="shared" si="81"/>
        <v>0</v>
      </c>
      <c r="AS229" t="str">
        <f t="shared" si="82"/>
        <v/>
      </c>
      <c r="AT229" s="29">
        <v>0</v>
      </c>
      <c r="AU229" s="8">
        <f t="shared" si="87"/>
        <v>0</v>
      </c>
    </row>
    <row r="230" spans="1:47" x14ac:dyDescent="0.2">
      <c r="A230">
        <v>229</v>
      </c>
      <c r="B230" s="7" t="s">
        <v>88</v>
      </c>
      <c r="C230" s="7" t="s">
        <v>10</v>
      </c>
      <c r="D230" s="3" t="s">
        <v>89</v>
      </c>
      <c r="E230">
        <v>2002</v>
      </c>
      <c r="F230" s="4">
        <v>786097.78</v>
      </c>
      <c r="G230" s="4">
        <v>5104.71</v>
      </c>
      <c r="H230" s="4">
        <v>1131.82</v>
      </c>
      <c r="I230" s="4">
        <v>0</v>
      </c>
      <c r="J230" s="4">
        <f t="shared" si="66"/>
        <v>779861.25000000012</v>
      </c>
      <c r="K230" s="5">
        <f t="shared" si="67"/>
        <v>779861</v>
      </c>
      <c r="L230" s="6">
        <v>0.01</v>
      </c>
      <c r="M230" s="8">
        <v>490281</v>
      </c>
      <c r="N230" s="8">
        <v>518116</v>
      </c>
      <c r="O230" s="8">
        <v>550595</v>
      </c>
      <c r="P230" s="8">
        <v>582110</v>
      </c>
      <c r="Q230" s="8">
        <v>409935</v>
      </c>
      <c r="R230" s="8">
        <v>217563</v>
      </c>
      <c r="S230" s="8">
        <v>173471</v>
      </c>
      <c r="T230" s="8">
        <v>176213</v>
      </c>
      <c r="U230" s="8">
        <v>179853</v>
      </c>
      <c r="V230" s="8">
        <v>361990</v>
      </c>
      <c r="W230" s="8">
        <v>224401</v>
      </c>
      <c r="X230" s="8">
        <v>221501</v>
      </c>
      <c r="Y230" s="8">
        <f t="shared" si="83"/>
        <v>160471</v>
      </c>
      <c r="Z230" s="34">
        <f t="shared" si="68"/>
        <v>20.58</v>
      </c>
      <c r="AA230" s="34">
        <f t="shared" si="69"/>
        <v>20.58</v>
      </c>
      <c r="AB230" s="12">
        <f t="shared" si="84"/>
        <v>160470.75580000001</v>
      </c>
      <c r="AC230" s="12">
        <f t="shared" si="85"/>
        <v>160470.75580000001</v>
      </c>
      <c r="AD230" s="12">
        <f t="shared" si="86"/>
        <v>-0.24419999998644926</v>
      </c>
      <c r="AE230" s="8">
        <f t="shared" si="70"/>
        <v>160471</v>
      </c>
      <c r="AF230" s="12">
        <f t="shared" si="71"/>
        <v>0.24419999998644926</v>
      </c>
      <c r="AG230">
        <f t="shared" si="72"/>
        <v>20.58</v>
      </c>
      <c r="AH230" s="8">
        <f>ROUND(IF(L230=3%,$K$358*Ranking!K234,0),0)</f>
        <v>0</v>
      </c>
      <c r="AI230" s="8">
        <f t="shared" si="73"/>
        <v>160471</v>
      </c>
      <c r="AJ230" s="8">
        <f t="shared" si="74"/>
        <v>0</v>
      </c>
      <c r="AK230" s="8">
        <f t="shared" si="75"/>
        <v>160471</v>
      </c>
      <c r="AL230" s="34">
        <f t="shared" si="76"/>
        <v>20.58</v>
      </c>
      <c r="AM230" s="8">
        <f>IF(L230=3%,ROUND($K$360*Ranking!K234,0),0)</f>
        <v>0</v>
      </c>
      <c r="AN230" s="29">
        <f t="shared" si="77"/>
        <v>160471</v>
      </c>
      <c r="AO230" s="29">
        <f t="shared" si="78"/>
        <v>0</v>
      </c>
      <c r="AP230" s="8">
        <f t="shared" si="79"/>
        <v>160471</v>
      </c>
      <c r="AQ230" s="29">
        <f t="shared" si="80"/>
        <v>0</v>
      </c>
      <c r="AR230" s="34">
        <f t="shared" si="81"/>
        <v>20.58</v>
      </c>
      <c r="AS230" t="str">
        <f t="shared" si="82"/>
        <v/>
      </c>
      <c r="AT230" s="29">
        <v>0</v>
      </c>
      <c r="AU230" s="8">
        <f t="shared" si="87"/>
        <v>160471</v>
      </c>
    </row>
    <row r="231" spans="1:47" x14ac:dyDescent="0.2">
      <c r="A231">
        <v>230</v>
      </c>
      <c r="B231" s="7" t="s">
        <v>511</v>
      </c>
      <c r="C231" s="7" t="s">
        <v>10</v>
      </c>
      <c r="D231" s="3" t="s">
        <v>512</v>
      </c>
      <c r="E231">
        <v>2012</v>
      </c>
      <c r="F231" s="4">
        <v>70283.759999999995</v>
      </c>
      <c r="G231" s="4">
        <v>945.34</v>
      </c>
      <c r="H231" s="4">
        <v>0</v>
      </c>
      <c r="I231" s="4">
        <v>0</v>
      </c>
      <c r="J231" s="4">
        <f t="shared" si="66"/>
        <v>69338.42</v>
      </c>
      <c r="K231" s="5">
        <f t="shared" si="67"/>
        <v>69338</v>
      </c>
      <c r="L231" s="6">
        <v>0.03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62479</v>
      </c>
      <c r="V231" s="8">
        <v>64148</v>
      </c>
      <c r="W231" s="8">
        <v>65080</v>
      </c>
      <c r="X231" s="8">
        <v>67460</v>
      </c>
      <c r="Y231" s="8">
        <f t="shared" si="83"/>
        <v>69338</v>
      </c>
      <c r="Z231" s="34">
        <f t="shared" si="68"/>
        <v>20.58</v>
      </c>
      <c r="AA231" s="34">
        <f t="shared" si="69"/>
        <v>100</v>
      </c>
      <c r="AB231" s="12">
        <f t="shared" si="84"/>
        <v>14267.569820000001</v>
      </c>
      <c r="AC231" s="12">
        <f t="shared" si="85"/>
        <v>14267.569820000001</v>
      </c>
      <c r="AD231" s="12">
        <f t="shared" si="86"/>
        <v>-0.43017999999938183</v>
      </c>
      <c r="AE231" s="8">
        <f t="shared" si="70"/>
        <v>14268</v>
      </c>
      <c r="AF231" s="12">
        <f t="shared" si="71"/>
        <v>0.43017999999938183</v>
      </c>
      <c r="AG231">
        <f t="shared" si="72"/>
        <v>20.58</v>
      </c>
      <c r="AH231" s="8">
        <f>ROUND(IF(L231=3%,$K$358*Ranking!K235,0),0)</f>
        <v>47870</v>
      </c>
      <c r="AI231" s="8">
        <f t="shared" si="73"/>
        <v>62138</v>
      </c>
      <c r="AJ231" s="8">
        <f t="shared" si="74"/>
        <v>47870</v>
      </c>
      <c r="AK231" s="8">
        <f t="shared" si="75"/>
        <v>62138</v>
      </c>
      <c r="AL231" s="34">
        <f t="shared" si="76"/>
        <v>89.62</v>
      </c>
      <c r="AM231" s="8">
        <f>IF(L231=3%,ROUND($K$360*Ranking!K235,0),0)</f>
        <v>28712</v>
      </c>
      <c r="AN231" s="29">
        <f t="shared" si="77"/>
        <v>90850</v>
      </c>
      <c r="AO231" s="29">
        <f t="shared" si="78"/>
        <v>7200</v>
      </c>
      <c r="AP231" s="8">
        <f t="shared" si="79"/>
        <v>69338</v>
      </c>
      <c r="AQ231" s="29">
        <f t="shared" si="80"/>
        <v>0</v>
      </c>
      <c r="AR231" s="34">
        <f t="shared" si="81"/>
        <v>100</v>
      </c>
      <c r="AS231">
        <f t="shared" si="82"/>
        <v>1</v>
      </c>
      <c r="AT231" s="29">
        <v>0</v>
      </c>
      <c r="AU231" s="8">
        <f t="shared" si="87"/>
        <v>69338</v>
      </c>
    </row>
    <row r="232" spans="1:47" x14ac:dyDescent="0.2">
      <c r="A232">
        <v>231</v>
      </c>
      <c r="B232" s="7" t="s">
        <v>513</v>
      </c>
      <c r="C232" s="7" t="s">
        <v>10</v>
      </c>
      <c r="D232" s="3" t="s">
        <v>514</v>
      </c>
      <c r="E232">
        <v>2008</v>
      </c>
      <c r="F232" s="4">
        <v>274417</v>
      </c>
      <c r="G232" s="4">
        <v>6976.17</v>
      </c>
      <c r="H232" s="4">
        <v>0</v>
      </c>
      <c r="I232" s="4">
        <v>0</v>
      </c>
      <c r="J232" s="4">
        <f t="shared" si="66"/>
        <v>267440.83</v>
      </c>
      <c r="K232" s="5">
        <f t="shared" si="67"/>
        <v>267441</v>
      </c>
      <c r="L232" s="6">
        <v>0.01</v>
      </c>
      <c r="M232" s="8">
        <v>0</v>
      </c>
      <c r="N232" s="8">
        <v>0</v>
      </c>
      <c r="O232" s="8">
        <v>0</v>
      </c>
      <c r="P232" s="8">
        <v>0</v>
      </c>
      <c r="Q232" s="8">
        <v>141606</v>
      </c>
      <c r="R232" s="8">
        <v>74530</v>
      </c>
      <c r="S232" s="8">
        <v>58366</v>
      </c>
      <c r="T232" s="8">
        <v>58177</v>
      </c>
      <c r="U232" s="8">
        <v>60510</v>
      </c>
      <c r="V232" s="8">
        <v>119752</v>
      </c>
      <c r="W232" s="8">
        <v>74581</v>
      </c>
      <c r="X232" s="8">
        <v>73488</v>
      </c>
      <c r="Y232" s="8">
        <f t="shared" si="83"/>
        <v>55031</v>
      </c>
      <c r="Z232" s="34">
        <f t="shared" si="68"/>
        <v>20.58</v>
      </c>
      <c r="AA232" s="34">
        <f t="shared" si="69"/>
        <v>20.58</v>
      </c>
      <c r="AB232" s="12">
        <f t="shared" si="84"/>
        <v>55030.908589999999</v>
      </c>
      <c r="AC232" s="12">
        <f t="shared" si="85"/>
        <v>55030.908589999999</v>
      </c>
      <c r="AD232" s="12">
        <f t="shared" si="86"/>
        <v>-9.1410000000905711E-2</v>
      </c>
      <c r="AE232" s="8">
        <f t="shared" si="70"/>
        <v>55031</v>
      </c>
      <c r="AF232" s="12">
        <f t="shared" si="71"/>
        <v>9.1410000000905711E-2</v>
      </c>
      <c r="AG232">
        <f t="shared" si="72"/>
        <v>20.58</v>
      </c>
      <c r="AH232" s="8">
        <f>ROUND(IF(L232=3%,$K$358*Ranking!K236,0),0)</f>
        <v>0</v>
      </c>
      <c r="AI232" s="8">
        <f t="shared" si="73"/>
        <v>55031</v>
      </c>
      <c r="AJ232" s="8">
        <f t="shared" si="74"/>
        <v>0</v>
      </c>
      <c r="AK232" s="8">
        <f t="shared" si="75"/>
        <v>55031</v>
      </c>
      <c r="AL232" s="34">
        <f t="shared" si="76"/>
        <v>20.58</v>
      </c>
      <c r="AM232" s="8">
        <f>IF(L232=3%,ROUND($K$360*Ranking!K236,0),0)</f>
        <v>0</v>
      </c>
      <c r="AN232" s="29">
        <f t="shared" si="77"/>
        <v>55031</v>
      </c>
      <c r="AO232" s="29">
        <f t="shared" si="78"/>
        <v>0</v>
      </c>
      <c r="AP232" s="8">
        <f t="shared" si="79"/>
        <v>55031</v>
      </c>
      <c r="AQ232" s="29">
        <f t="shared" si="80"/>
        <v>0</v>
      </c>
      <c r="AR232" s="34">
        <f t="shared" si="81"/>
        <v>20.58</v>
      </c>
      <c r="AS232" t="str">
        <f t="shared" si="82"/>
        <v/>
      </c>
      <c r="AT232" s="29">
        <v>0</v>
      </c>
      <c r="AU232" s="8">
        <f t="shared" si="87"/>
        <v>55031</v>
      </c>
    </row>
    <row r="233" spans="1:47" x14ac:dyDescent="0.2">
      <c r="A233">
        <v>232</v>
      </c>
      <c r="B233" s="7" t="s">
        <v>515</v>
      </c>
      <c r="C233" s="7" t="s">
        <v>10</v>
      </c>
      <c r="D233" s="3" t="s">
        <v>516</v>
      </c>
      <c r="E233">
        <v>0</v>
      </c>
      <c r="F233" s="4"/>
      <c r="G233" s="4"/>
      <c r="H233" s="4"/>
      <c r="I233" s="4"/>
      <c r="J233" s="4">
        <f t="shared" si="66"/>
        <v>0</v>
      </c>
      <c r="K233" s="5">
        <f t="shared" si="67"/>
        <v>0</v>
      </c>
      <c r="L233" s="6"/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f t="shared" si="83"/>
        <v>0</v>
      </c>
      <c r="Z233" s="34">
        <f t="shared" si="68"/>
        <v>0</v>
      </c>
      <c r="AA233" s="34">
        <f t="shared" si="69"/>
        <v>0</v>
      </c>
      <c r="AB233" s="12">
        <f t="shared" si="84"/>
        <v>0</v>
      </c>
      <c r="AC233" s="12">
        <f t="shared" si="85"/>
        <v>0</v>
      </c>
      <c r="AD233" s="12">
        <f t="shared" si="86"/>
        <v>0</v>
      </c>
      <c r="AE233" s="8">
        <f t="shared" si="70"/>
        <v>0</v>
      </c>
      <c r="AF233" s="12">
        <f t="shared" si="71"/>
        <v>0</v>
      </c>
      <c r="AG233">
        <f t="shared" si="72"/>
        <v>0</v>
      </c>
      <c r="AH233" s="8">
        <f>ROUND(IF(L233=3%,$K$358*Ranking!K237,0),0)</f>
        <v>0</v>
      </c>
      <c r="AI233" s="8">
        <f t="shared" si="73"/>
        <v>0</v>
      </c>
      <c r="AJ233" s="8">
        <f t="shared" si="74"/>
        <v>0</v>
      </c>
      <c r="AK233" s="8">
        <f t="shared" si="75"/>
        <v>0</v>
      </c>
      <c r="AL233" s="34">
        <f t="shared" si="76"/>
        <v>0</v>
      </c>
      <c r="AM233" s="8">
        <f>IF(L233=3%,ROUND($K$360*Ranking!K237,0),0)</f>
        <v>0</v>
      </c>
      <c r="AN233" s="29">
        <f t="shared" si="77"/>
        <v>0</v>
      </c>
      <c r="AO233" s="29">
        <f t="shared" si="78"/>
        <v>0</v>
      </c>
      <c r="AP233" s="8">
        <f t="shared" si="79"/>
        <v>0</v>
      </c>
      <c r="AQ233" s="29">
        <f t="shared" si="80"/>
        <v>0</v>
      </c>
      <c r="AR233" s="34">
        <f t="shared" si="81"/>
        <v>0</v>
      </c>
      <c r="AS233" t="str">
        <f t="shared" si="82"/>
        <v/>
      </c>
      <c r="AT233" s="29">
        <v>0</v>
      </c>
      <c r="AU233" s="8">
        <f t="shared" si="87"/>
        <v>0</v>
      </c>
    </row>
    <row r="234" spans="1:47" x14ac:dyDescent="0.2">
      <c r="A234">
        <v>233</v>
      </c>
      <c r="B234" s="7" t="s">
        <v>517</v>
      </c>
      <c r="C234" s="7" t="s">
        <v>10</v>
      </c>
      <c r="D234" s="3" t="s">
        <v>518</v>
      </c>
      <c r="E234">
        <v>0</v>
      </c>
      <c r="F234" s="4"/>
      <c r="G234" s="4"/>
      <c r="H234" s="4"/>
      <c r="I234" s="4"/>
      <c r="J234" s="4">
        <f t="shared" si="66"/>
        <v>0</v>
      </c>
      <c r="K234" s="5">
        <f t="shared" si="67"/>
        <v>0</v>
      </c>
      <c r="L234" s="6"/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f t="shared" si="83"/>
        <v>0</v>
      </c>
      <c r="Z234" s="34">
        <f t="shared" si="68"/>
        <v>0</v>
      </c>
      <c r="AA234" s="34">
        <f t="shared" si="69"/>
        <v>0</v>
      </c>
      <c r="AB234" s="12">
        <f t="shared" si="84"/>
        <v>0</v>
      </c>
      <c r="AC234" s="12">
        <f t="shared" si="85"/>
        <v>0</v>
      </c>
      <c r="AD234" s="12">
        <f t="shared" si="86"/>
        <v>0</v>
      </c>
      <c r="AE234" s="8">
        <f t="shared" si="70"/>
        <v>0</v>
      </c>
      <c r="AF234" s="12">
        <f t="shared" si="71"/>
        <v>0</v>
      </c>
      <c r="AG234">
        <f t="shared" si="72"/>
        <v>0</v>
      </c>
      <c r="AH234" s="8">
        <f>ROUND(IF(L234=3%,$K$358*Ranking!K238,0),0)</f>
        <v>0</v>
      </c>
      <c r="AI234" s="8">
        <f t="shared" si="73"/>
        <v>0</v>
      </c>
      <c r="AJ234" s="8">
        <f t="shared" si="74"/>
        <v>0</v>
      </c>
      <c r="AK234" s="8">
        <f t="shared" si="75"/>
        <v>0</v>
      </c>
      <c r="AL234" s="34">
        <f t="shared" si="76"/>
        <v>0</v>
      </c>
      <c r="AM234" s="8">
        <f>IF(L234=3%,ROUND($K$360*Ranking!K238,0),0)</f>
        <v>0</v>
      </c>
      <c r="AN234" s="29">
        <f t="shared" si="77"/>
        <v>0</v>
      </c>
      <c r="AO234" s="29">
        <f t="shared" si="78"/>
        <v>0</v>
      </c>
      <c r="AP234" s="8">
        <f t="shared" si="79"/>
        <v>0</v>
      </c>
      <c r="AQ234" s="29">
        <f t="shared" si="80"/>
        <v>0</v>
      </c>
      <c r="AR234" s="34">
        <f t="shared" si="81"/>
        <v>0</v>
      </c>
      <c r="AS234" t="str">
        <f t="shared" si="82"/>
        <v/>
      </c>
      <c r="AT234" s="29">
        <v>0</v>
      </c>
      <c r="AU234" s="8">
        <f t="shared" si="87"/>
        <v>0</v>
      </c>
    </row>
    <row r="235" spans="1:47" x14ac:dyDescent="0.2">
      <c r="A235">
        <v>234</v>
      </c>
      <c r="B235" s="7" t="s">
        <v>519</v>
      </c>
      <c r="C235" s="7" t="s">
        <v>10</v>
      </c>
      <c r="D235" s="3" t="s">
        <v>520</v>
      </c>
      <c r="E235">
        <v>0</v>
      </c>
      <c r="F235" s="4"/>
      <c r="G235" s="4"/>
      <c r="H235" s="4"/>
      <c r="I235" s="4"/>
      <c r="J235" s="4">
        <f t="shared" si="66"/>
        <v>0</v>
      </c>
      <c r="K235" s="5">
        <f t="shared" si="67"/>
        <v>0</v>
      </c>
      <c r="L235" s="6"/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f t="shared" si="83"/>
        <v>0</v>
      </c>
      <c r="Z235" s="34">
        <f t="shared" si="68"/>
        <v>0</v>
      </c>
      <c r="AA235" s="34">
        <f t="shared" si="69"/>
        <v>0</v>
      </c>
      <c r="AB235" s="12">
        <f t="shared" si="84"/>
        <v>0</v>
      </c>
      <c r="AC235" s="12">
        <f t="shared" si="85"/>
        <v>0</v>
      </c>
      <c r="AD235" s="12">
        <f t="shared" si="86"/>
        <v>0</v>
      </c>
      <c r="AE235" s="8">
        <f t="shared" si="70"/>
        <v>0</v>
      </c>
      <c r="AF235" s="12">
        <f t="shared" si="71"/>
        <v>0</v>
      </c>
      <c r="AG235">
        <f t="shared" si="72"/>
        <v>0</v>
      </c>
      <c r="AH235" s="8">
        <f>ROUND(IF(L235=3%,$K$358*Ranking!K239,0),0)</f>
        <v>0</v>
      </c>
      <c r="AI235" s="8">
        <f t="shared" si="73"/>
        <v>0</v>
      </c>
      <c r="AJ235" s="8">
        <f t="shared" si="74"/>
        <v>0</v>
      </c>
      <c r="AK235" s="8">
        <f t="shared" si="75"/>
        <v>0</v>
      </c>
      <c r="AL235" s="34">
        <f t="shared" si="76"/>
        <v>0</v>
      </c>
      <c r="AM235" s="8">
        <f>IF(L235=3%,ROUND($K$360*Ranking!K239,0),0)</f>
        <v>0</v>
      </c>
      <c r="AN235" s="29">
        <f t="shared" si="77"/>
        <v>0</v>
      </c>
      <c r="AO235" s="29">
        <f t="shared" si="78"/>
        <v>0</v>
      </c>
      <c r="AP235" s="8">
        <f t="shared" si="79"/>
        <v>0</v>
      </c>
      <c r="AQ235" s="29">
        <f t="shared" si="80"/>
        <v>0</v>
      </c>
      <c r="AR235" s="34">
        <f t="shared" si="81"/>
        <v>0</v>
      </c>
      <c r="AS235" t="str">
        <f t="shared" si="82"/>
        <v/>
      </c>
      <c r="AT235" s="29">
        <v>0</v>
      </c>
      <c r="AU235" s="8">
        <f t="shared" si="87"/>
        <v>0</v>
      </c>
    </row>
    <row r="236" spans="1:47" x14ac:dyDescent="0.2">
      <c r="A236">
        <v>235</v>
      </c>
      <c r="B236" s="7" t="s">
        <v>521</v>
      </c>
      <c r="C236" s="7" t="s">
        <v>10</v>
      </c>
      <c r="D236" s="3" t="s">
        <v>522</v>
      </c>
      <c r="E236">
        <v>2008</v>
      </c>
      <c r="F236" s="4">
        <v>44280.62</v>
      </c>
      <c r="G236" s="4">
        <v>583.15</v>
      </c>
      <c r="H236" s="4">
        <v>0</v>
      </c>
      <c r="I236" s="4">
        <v>0</v>
      </c>
      <c r="J236" s="4">
        <f t="shared" si="66"/>
        <v>43697.47</v>
      </c>
      <c r="K236" s="5">
        <f t="shared" si="67"/>
        <v>43697</v>
      </c>
      <c r="L236" s="6">
        <v>0.03</v>
      </c>
      <c r="M236" s="8">
        <v>0</v>
      </c>
      <c r="N236" s="8">
        <v>0</v>
      </c>
      <c r="O236" s="8">
        <v>0</v>
      </c>
      <c r="P236" s="8">
        <v>0</v>
      </c>
      <c r="Q236" s="8">
        <v>37823.46</v>
      </c>
      <c r="R236" s="8">
        <v>38413</v>
      </c>
      <c r="S236" s="8">
        <v>38758</v>
      </c>
      <c r="T236" s="8">
        <v>59413</v>
      </c>
      <c r="U236" s="8">
        <v>37950</v>
      </c>
      <c r="V236" s="8">
        <v>40758</v>
      </c>
      <c r="W236" s="8">
        <v>41419</v>
      </c>
      <c r="X236" s="8">
        <v>40872</v>
      </c>
      <c r="Y236" s="8">
        <f t="shared" si="83"/>
        <v>43697</v>
      </c>
      <c r="Z236" s="34">
        <f t="shared" si="68"/>
        <v>20.58</v>
      </c>
      <c r="AA236" s="34">
        <f t="shared" si="69"/>
        <v>100</v>
      </c>
      <c r="AB236" s="12">
        <f t="shared" si="84"/>
        <v>8991.4620900000009</v>
      </c>
      <c r="AC236" s="12">
        <f t="shared" si="85"/>
        <v>8991.4620900000009</v>
      </c>
      <c r="AD236" s="12">
        <f t="shared" si="86"/>
        <v>0.46209000000089873</v>
      </c>
      <c r="AE236" s="8">
        <f t="shared" si="70"/>
        <v>8991</v>
      </c>
      <c r="AF236" s="12">
        <f t="shared" si="71"/>
        <v>-0.46209000000089873</v>
      </c>
      <c r="AG236">
        <f t="shared" si="72"/>
        <v>20.58</v>
      </c>
      <c r="AH236" s="8">
        <f>ROUND(IF(L236=3%,$K$358*Ranking!K240,0),0)</f>
        <v>47870</v>
      </c>
      <c r="AI236" s="8">
        <f t="shared" si="73"/>
        <v>56861</v>
      </c>
      <c r="AJ236" s="8">
        <f t="shared" si="74"/>
        <v>34706</v>
      </c>
      <c r="AK236" s="8">
        <f t="shared" si="75"/>
        <v>43697</v>
      </c>
      <c r="AL236" s="34">
        <f t="shared" si="76"/>
        <v>100</v>
      </c>
      <c r="AM236" s="8">
        <f>IF(L236=3%,ROUND($K$360*Ranking!K240,0),0)</f>
        <v>28712</v>
      </c>
      <c r="AN236" s="29">
        <f t="shared" si="77"/>
        <v>72409</v>
      </c>
      <c r="AO236" s="29">
        <f t="shared" si="78"/>
        <v>0</v>
      </c>
      <c r="AP236" s="8">
        <f t="shared" si="79"/>
        <v>43697</v>
      </c>
      <c r="AQ236" s="29">
        <f t="shared" si="80"/>
        <v>0</v>
      </c>
      <c r="AR236" s="34">
        <f t="shared" si="81"/>
        <v>100</v>
      </c>
      <c r="AS236">
        <f t="shared" si="82"/>
        <v>1</v>
      </c>
      <c r="AT236" s="29">
        <v>0</v>
      </c>
      <c r="AU236" s="8">
        <f t="shared" si="87"/>
        <v>43697</v>
      </c>
    </row>
    <row r="237" spans="1:47" x14ac:dyDescent="0.2">
      <c r="A237">
        <v>236</v>
      </c>
      <c r="B237" s="7" t="s">
        <v>523</v>
      </c>
      <c r="C237" s="7" t="s">
        <v>10</v>
      </c>
      <c r="D237" s="3" t="s">
        <v>524</v>
      </c>
      <c r="E237">
        <v>0</v>
      </c>
      <c r="F237" s="4"/>
      <c r="G237" s="4"/>
      <c r="H237" s="4"/>
      <c r="I237" s="4"/>
      <c r="J237" s="4">
        <f t="shared" si="66"/>
        <v>0</v>
      </c>
      <c r="K237" s="5">
        <f t="shared" si="67"/>
        <v>0</v>
      </c>
      <c r="L237" s="6"/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f t="shared" si="83"/>
        <v>0</v>
      </c>
      <c r="Z237" s="34">
        <f t="shared" si="68"/>
        <v>0</v>
      </c>
      <c r="AA237" s="34">
        <f t="shared" si="69"/>
        <v>0</v>
      </c>
      <c r="AB237" s="12">
        <f t="shared" si="84"/>
        <v>0</v>
      </c>
      <c r="AC237" s="12">
        <f t="shared" si="85"/>
        <v>0</v>
      </c>
      <c r="AD237" s="12">
        <f t="shared" si="86"/>
        <v>0</v>
      </c>
      <c r="AE237" s="8">
        <f t="shared" si="70"/>
        <v>0</v>
      </c>
      <c r="AF237" s="12">
        <f t="shared" si="71"/>
        <v>0</v>
      </c>
      <c r="AG237">
        <f t="shared" si="72"/>
        <v>0</v>
      </c>
      <c r="AH237" s="8">
        <f>ROUND(IF(L237=3%,$K$358*Ranking!K241,0),0)</f>
        <v>0</v>
      </c>
      <c r="AI237" s="8">
        <f t="shared" si="73"/>
        <v>0</v>
      </c>
      <c r="AJ237" s="8">
        <f t="shared" si="74"/>
        <v>0</v>
      </c>
      <c r="AK237" s="8">
        <f t="shared" si="75"/>
        <v>0</v>
      </c>
      <c r="AL237" s="34">
        <f t="shared" si="76"/>
        <v>0</v>
      </c>
      <c r="AM237" s="8">
        <f>IF(L237=3%,ROUND($K$360*Ranking!K241,0),0)</f>
        <v>0</v>
      </c>
      <c r="AN237" s="29">
        <f t="shared" si="77"/>
        <v>0</v>
      </c>
      <c r="AO237" s="29">
        <f t="shared" si="78"/>
        <v>0</v>
      </c>
      <c r="AP237" s="8">
        <f t="shared" si="79"/>
        <v>0</v>
      </c>
      <c r="AQ237" s="29">
        <f t="shared" si="80"/>
        <v>0</v>
      </c>
      <c r="AR237" s="34">
        <f t="shared" si="81"/>
        <v>0</v>
      </c>
      <c r="AS237" t="str">
        <f t="shared" si="82"/>
        <v/>
      </c>
      <c r="AT237" s="29">
        <v>0</v>
      </c>
      <c r="AU237" s="8">
        <f t="shared" si="87"/>
        <v>0</v>
      </c>
    </row>
    <row r="238" spans="1:47" x14ac:dyDescent="0.2">
      <c r="A238">
        <v>237</v>
      </c>
      <c r="B238" s="7" t="s">
        <v>525</v>
      </c>
      <c r="C238" s="7" t="s">
        <v>10</v>
      </c>
      <c r="D238" s="3" t="s">
        <v>526</v>
      </c>
      <c r="E238">
        <v>0</v>
      </c>
      <c r="F238" s="4">
        <v>0</v>
      </c>
      <c r="G238" s="4">
        <v>0</v>
      </c>
      <c r="H238" s="4">
        <v>0</v>
      </c>
      <c r="I238" s="4"/>
      <c r="J238" s="4">
        <f t="shared" si="66"/>
        <v>0</v>
      </c>
      <c r="K238" s="5">
        <f t="shared" si="67"/>
        <v>0</v>
      </c>
      <c r="L238" s="6"/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f t="shared" si="83"/>
        <v>0</v>
      </c>
      <c r="Z238" s="34">
        <f t="shared" si="68"/>
        <v>0</v>
      </c>
      <c r="AA238" s="34">
        <f t="shared" si="69"/>
        <v>0</v>
      </c>
      <c r="AB238" s="12">
        <f t="shared" si="84"/>
        <v>0</v>
      </c>
      <c r="AC238" s="12">
        <f t="shared" si="85"/>
        <v>0</v>
      </c>
      <c r="AD238" s="12">
        <f t="shared" si="86"/>
        <v>0</v>
      </c>
      <c r="AE238" s="8">
        <f t="shared" si="70"/>
        <v>0</v>
      </c>
      <c r="AF238" s="12">
        <f t="shared" si="71"/>
        <v>0</v>
      </c>
      <c r="AG238">
        <f t="shared" si="72"/>
        <v>0</v>
      </c>
      <c r="AH238" s="8">
        <f>ROUND(IF(L238=3%,$K$358*Ranking!K242,0),0)</f>
        <v>0</v>
      </c>
      <c r="AI238" s="8">
        <f t="shared" si="73"/>
        <v>0</v>
      </c>
      <c r="AJ238" s="8">
        <f t="shared" si="74"/>
        <v>0</v>
      </c>
      <c r="AK238" s="8">
        <f t="shared" si="75"/>
        <v>0</v>
      </c>
      <c r="AL238" s="34">
        <f t="shared" si="76"/>
        <v>0</v>
      </c>
      <c r="AM238" s="8">
        <f>IF(L238=3%,ROUND($K$360*Ranking!K242,0),0)</f>
        <v>0</v>
      </c>
      <c r="AN238" s="29">
        <f t="shared" si="77"/>
        <v>0</v>
      </c>
      <c r="AO238" s="29">
        <f t="shared" si="78"/>
        <v>0</v>
      </c>
      <c r="AP238" s="8">
        <f t="shared" si="79"/>
        <v>0</v>
      </c>
      <c r="AQ238" s="29">
        <f t="shared" si="80"/>
        <v>0</v>
      </c>
      <c r="AR238" s="34">
        <f t="shared" si="81"/>
        <v>0</v>
      </c>
      <c r="AS238" t="str">
        <f t="shared" si="82"/>
        <v/>
      </c>
      <c r="AT238" s="29">
        <v>0</v>
      </c>
      <c r="AU238" s="8">
        <f t="shared" si="87"/>
        <v>0</v>
      </c>
    </row>
    <row r="239" spans="1:47" x14ac:dyDescent="0.2">
      <c r="A239">
        <v>238</v>
      </c>
      <c r="B239" s="7" t="s">
        <v>527</v>
      </c>
      <c r="C239" s="7" t="s">
        <v>10</v>
      </c>
      <c r="D239" s="3" t="s">
        <v>528</v>
      </c>
      <c r="E239">
        <v>0</v>
      </c>
      <c r="F239" s="4"/>
      <c r="G239" s="4"/>
      <c r="H239" s="4"/>
      <c r="I239" s="4"/>
      <c r="J239" s="4">
        <f t="shared" si="66"/>
        <v>0</v>
      </c>
      <c r="K239" s="5">
        <f t="shared" si="67"/>
        <v>0</v>
      </c>
      <c r="L239" s="6"/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f t="shared" si="83"/>
        <v>0</v>
      </c>
      <c r="Z239" s="34">
        <f t="shared" si="68"/>
        <v>0</v>
      </c>
      <c r="AA239" s="34">
        <f t="shared" si="69"/>
        <v>0</v>
      </c>
      <c r="AB239" s="12">
        <f t="shared" si="84"/>
        <v>0</v>
      </c>
      <c r="AC239" s="12">
        <f t="shared" si="85"/>
        <v>0</v>
      </c>
      <c r="AD239" s="12">
        <f t="shared" si="86"/>
        <v>0</v>
      </c>
      <c r="AE239" s="8">
        <f t="shared" si="70"/>
        <v>0</v>
      </c>
      <c r="AF239" s="12">
        <f t="shared" si="71"/>
        <v>0</v>
      </c>
      <c r="AG239">
        <f t="shared" si="72"/>
        <v>0</v>
      </c>
      <c r="AH239" s="8">
        <f>ROUND(IF(L239=3%,$K$358*Ranking!K243,0),0)</f>
        <v>0</v>
      </c>
      <c r="AI239" s="8">
        <f t="shared" si="73"/>
        <v>0</v>
      </c>
      <c r="AJ239" s="8">
        <f t="shared" si="74"/>
        <v>0</v>
      </c>
      <c r="AK239" s="8">
        <f t="shared" si="75"/>
        <v>0</v>
      </c>
      <c r="AL239" s="34">
        <f t="shared" si="76"/>
        <v>0</v>
      </c>
      <c r="AM239" s="8">
        <f>IF(L239=3%,ROUND($K$360*Ranking!K243,0),0)</f>
        <v>0</v>
      </c>
      <c r="AN239" s="29">
        <f t="shared" si="77"/>
        <v>0</v>
      </c>
      <c r="AO239" s="29">
        <f t="shared" si="78"/>
        <v>0</v>
      </c>
      <c r="AP239" s="8">
        <f t="shared" si="79"/>
        <v>0</v>
      </c>
      <c r="AQ239" s="29">
        <f t="shared" si="80"/>
        <v>0</v>
      </c>
      <c r="AR239" s="34">
        <f t="shared" si="81"/>
        <v>0</v>
      </c>
      <c r="AS239" t="str">
        <f t="shared" si="82"/>
        <v/>
      </c>
      <c r="AT239" s="29">
        <v>0</v>
      </c>
      <c r="AU239" s="8">
        <f t="shared" si="87"/>
        <v>0</v>
      </c>
    </row>
    <row r="240" spans="1:47" x14ac:dyDescent="0.2">
      <c r="A240">
        <v>239</v>
      </c>
      <c r="B240" s="7" t="s">
        <v>90</v>
      </c>
      <c r="C240" s="7" t="s">
        <v>10</v>
      </c>
      <c r="D240" s="3" t="s">
        <v>91</v>
      </c>
      <c r="E240">
        <v>2003</v>
      </c>
      <c r="F240" s="4">
        <v>2150739.64</v>
      </c>
      <c r="G240" s="4">
        <v>8736.61</v>
      </c>
      <c r="H240" s="4">
        <v>351.85</v>
      </c>
      <c r="I240" s="4">
        <v>0</v>
      </c>
      <c r="J240" s="4">
        <f t="shared" si="66"/>
        <v>2141651.1800000002</v>
      </c>
      <c r="K240" s="5">
        <f t="shared" si="67"/>
        <v>2141651</v>
      </c>
      <c r="L240" s="6">
        <v>1.4999999999999999E-2</v>
      </c>
      <c r="M240" s="8">
        <v>1081593</v>
      </c>
      <c r="N240" s="8">
        <v>1095674</v>
      </c>
      <c r="O240" s="8">
        <v>1197325</v>
      </c>
      <c r="P240" s="8">
        <v>1258952</v>
      </c>
      <c r="Q240" s="8">
        <v>991055</v>
      </c>
      <c r="R240" s="8">
        <v>537596</v>
      </c>
      <c r="S240" s="8">
        <v>439750</v>
      </c>
      <c r="T240" s="8">
        <v>442947</v>
      </c>
      <c r="U240" s="8">
        <v>473699</v>
      </c>
      <c r="V240" s="8">
        <v>942963</v>
      </c>
      <c r="W240" s="8">
        <v>594358</v>
      </c>
      <c r="X240" s="8">
        <v>593477</v>
      </c>
      <c r="Y240" s="8">
        <f t="shared" si="83"/>
        <v>440684</v>
      </c>
      <c r="Z240" s="34">
        <f t="shared" si="68"/>
        <v>20.58</v>
      </c>
      <c r="AA240" s="34">
        <f t="shared" si="69"/>
        <v>20.58</v>
      </c>
      <c r="AB240" s="12">
        <f t="shared" si="84"/>
        <v>440684.11502000003</v>
      </c>
      <c r="AC240" s="12">
        <f t="shared" si="85"/>
        <v>440684.11502000003</v>
      </c>
      <c r="AD240" s="12">
        <f t="shared" si="86"/>
        <v>0.11502000002656132</v>
      </c>
      <c r="AE240" s="8">
        <f t="shared" si="70"/>
        <v>440684</v>
      </c>
      <c r="AF240" s="12">
        <f t="shared" si="71"/>
        <v>-0.11502000002656132</v>
      </c>
      <c r="AG240">
        <f t="shared" si="72"/>
        <v>20.58</v>
      </c>
      <c r="AH240" s="8">
        <f>ROUND(IF(L240=3%,$K$358*Ranking!K244,0),0)</f>
        <v>0</v>
      </c>
      <c r="AI240" s="8">
        <f t="shared" si="73"/>
        <v>440684</v>
      </c>
      <c r="AJ240" s="8">
        <f t="shared" si="74"/>
        <v>0</v>
      </c>
      <c r="AK240" s="8">
        <f t="shared" si="75"/>
        <v>440684</v>
      </c>
      <c r="AL240" s="34">
        <f t="shared" si="76"/>
        <v>20.58</v>
      </c>
      <c r="AM240" s="8">
        <f>IF(L240=3%,ROUND($K$360*Ranking!K244,0),0)</f>
        <v>0</v>
      </c>
      <c r="AN240" s="29">
        <f t="shared" si="77"/>
        <v>440684</v>
      </c>
      <c r="AO240" s="29">
        <f t="shared" si="78"/>
        <v>0</v>
      </c>
      <c r="AP240" s="8">
        <f t="shared" si="79"/>
        <v>440684</v>
      </c>
      <c r="AQ240" s="29">
        <f t="shared" si="80"/>
        <v>0</v>
      </c>
      <c r="AR240" s="34">
        <f t="shared" si="81"/>
        <v>20.58</v>
      </c>
      <c r="AS240" t="str">
        <f t="shared" si="82"/>
        <v/>
      </c>
      <c r="AT240" s="29">
        <v>0</v>
      </c>
      <c r="AU240" s="8">
        <f t="shared" si="87"/>
        <v>440684</v>
      </c>
    </row>
    <row r="241" spans="1:47" x14ac:dyDescent="0.2">
      <c r="A241">
        <v>240</v>
      </c>
      <c r="B241" s="7" t="s">
        <v>529</v>
      </c>
      <c r="C241" s="7" t="s">
        <v>10</v>
      </c>
      <c r="D241" s="3" t="s">
        <v>530</v>
      </c>
      <c r="E241">
        <v>2009</v>
      </c>
      <c r="F241" s="4">
        <v>87192</v>
      </c>
      <c r="G241" s="4">
        <v>523.47</v>
      </c>
      <c r="H241" s="4">
        <v>0</v>
      </c>
      <c r="I241" s="4">
        <v>0</v>
      </c>
      <c r="J241" s="4">
        <f t="shared" si="66"/>
        <v>86668.53</v>
      </c>
      <c r="K241" s="5">
        <f t="shared" si="67"/>
        <v>86669</v>
      </c>
      <c r="L241" s="6">
        <v>1.4999999999999999E-2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20379</v>
      </c>
      <c r="S241" s="8">
        <v>15562</v>
      </c>
      <c r="T241" s="8">
        <v>15421</v>
      </c>
      <c r="U241" s="8">
        <v>15754</v>
      </c>
      <c r="V241" s="8">
        <v>35429</v>
      </c>
      <c r="W241" s="8">
        <v>25162</v>
      </c>
      <c r="X241" s="8">
        <v>23713</v>
      </c>
      <c r="Y241" s="8">
        <f t="shared" si="83"/>
        <v>17834</v>
      </c>
      <c r="Z241" s="34">
        <f t="shared" si="68"/>
        <v>20.58</v>
      </c>
      <c r="AA241" s="34">
        <f t="shared" si="69"/>
        <v>20.58</v>
      </c>
      <c r="AB241" s="12">
        <f t="shared" si="84"/>
        <v>17833.74208</v>
      </c>
      <c r="AC241" s="12">
        <f t="shared" si="85"/>
        <v>17833.74208</v>
      </c>
      <c r="AD241" s="12">
        <f t="shared" si="86"/>
        <v>-0.25792000000001281</v>
      </c>
      <c r="AE241" s="8">
        <f t="shared" si="70"/>
        <v>17834</v>
      </c>
      <c r="AF241" s="12">
        <f t="shared" si="71"/>
        <v>0.25792000000001281</v>
      </c>
      <c r="AG241">
        <f t="shared" si="72"/>
        <v>20.58</v>
      </c>
      <c r="AH241" s="8">
        <f>ROUND(IF(L241=3%,$K$358*Ranking!K245,0),0)</f>
        <v>0</v>
      </c>
      <c r="AI241" s="8">
        <f t="shared" si="73"/>
        <v>17834</v>
      </c>
      <c r="AJ241" s="8">
        <f t="shared" si="74"/>
        <v>0</v>
      </c>
      <c r="AK241" s="8">
        <f t="shared" si="75"/>
        <v>17834</v>
      </c>
      <c r="AL241" s="34">
        <f t="shared" si="76"/>
        <v>20.58</v>
      </c>
      <c r="AM241" s="8">
        <f>IF(L241=3%,ROUND($K$360*Ranking!K245,0),0)</f>
        <v>0</v>
      </c>
      <c r="AN241" s="29">
        <f t="shared" si="77"/>
        <v>17834</v>
      </c>
      <c r="AO241" s="29">
        <f t="shared" si="78"/>
        <v>0</v>
      </c>
      <c r="AP241" s="8">
        <f t="shared" si="79"/>
        <v>17834</v>
      </c>
      <c r="AQ241" s="29">
        <f t="shared" si="80"/>
        <v>0</v>
      </c>
      <c r="AR241" s="34">
        <f t="shared" si="81"/>
        <v>20.58</v>
      </c>
      <c r="AS241" t="str">
        <f t="shared" si="82"/>
        <v/>
      </c>
      <c r="AT241" s="29">
        <v>0</v>
      </c>
      <c r="AU241" s="8">
        <f t="shared" si="87"/>
        <v>17834</v>
      </c>
    </row>
    <row r="242" spans="1:47" x14ac:dyDescent="0.2">
      <c r="A242">
        <v>241</v>
      </c>
      <c r="B242" s="7" t="s">
        <v>531</v>
      </c>
      <c r="C242" s="7" t="s">
        <v>10</v>
      </c>
      <c r="D242" s="3" t="s">
        <v>532</v>
      </c>
      <c r="E242">
        <v>0</v>
      </c>
      <c r="F242" s="4"/>
      <c r="G242" s="4"/>
      <c r="H242" s="4"/>
      <c r="I242" s="4"/>
      <c r="J242" s="4">
        <f t="shared" si="66"/>
        <v>0</v>
      </c>
      <c r="K242" s="5">
        <f t="shared" si="67"/>
        <v>0</v>
      </c>
      <c r="L242" s="6"/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f t="shared" si="83"/>
        <v>0</v>
      </c>
      <c r="Z242" s="34">
        <f t="shared" si="68"/>
        <v>0</v>
      </c>
      <c r="AA242" s="34">
        <f t="shared" si="69"/>
        <v>0</v>
      </c>
      <c r="AB242" s="12">
        <f t="shared" si="84"/>
        <v>0</v>
      </c>
      <c r="AC242" s="12">
        <f t="shared" si="85"/>
        <v>0</v>
      </c>
      <c r="AD242" s="12">
        <f t="shared" si="86"/>
        <v>0</v>
      </c>
      <c r="AE242" s="8">
        <f t="shared" si="70"/>
        <v>0</v>
      </c>
      <c r="AF242" s="12">
        <f t="shared" si="71"/>
        <v>0</v>
      </c>
      <c r="AG242">
        <f t="shared" si="72"/>
        <v>0</v>
      </c>
      <c r="AH242" s="8">
        <f>ROUND(IF(L242=3%,$K$358*Ranking!K246,0),0)</f>
        <v>0</v>
      </c>
      <c r="AI242" s="8">
        <f t="shared" si="73"/>
        <v>0</v>
      </c>
      <c r="AJ242" s="8">
        <f t="shared" si="74"/>
        <v>0</v>
      </c>
      <c r="AK242" s="8">
        <f t="shared" si="75"/>
        <v>0</v>
      </c>
      <c r="AL242" s="34">
        <f t="shared" si="76"/>
        <v>0</v>
      </c>
      <c r="AM242" s="8">
        <f>IF(L242=3%,ROUND($K$360*Ranking!K246,0),0)</f>
        <v>0</v>
      </c>
      <c r="AN242" s="29">
        <f t="shared" si="77"/>
        <v>0</v>
      </c>
      <c r="AO242" s="29">
        <f t="shared" si="78"/>
        <v>0</v>
      </c>
      <c r="AP242" s="8">
        <f t="shared" si="79"/>
        <v>0</v>
      </c>
      <c r="AQ242" s="29">
        <f t="shared" si="80"/>
        <v>0</v>
      </c>
      <c r="AR242" s="34">
        <f t="shared" si="81"/>
        <v>0</v>
      </c>
      <c r="AS242" t="str">
        <f t="shared" si="82"/>
        <v/>
      </c>
      <c r="AT242" s="29">
        <v>0</v>
      </c>
      <c r="AU242" s="8">
        <f t="shared" si="87"/>
        <v>0</v>
      </c>
    </row>
    <row r="243" spans="1:47" x14ac:dyDescent="0.2">
      <c r="A243">
        <v>242</v>
      </c>
      <c r="B243" s="7" t="s">
        <v>533</v>
      </c>
      <c r="C243" s="7" t="s">
        <v>10</v>
      </c>
      <c r="D243" s="3" t="s">
        <v>534</v>
      </c>
      <c r="E243">
        <v>2005</v>
      </c>
      <c r="F243" s="4">
        <v>488100.35</v>
      </c>
      <c r="G243" s="4">
        <v>5433.38</v>
      </c>
      <c r="H243" s="4">
        <v>574.72</v>
      </c>
      <c r="I243" s="4">
        <v>0</v>
      </c>
      <c r="J243" s="4">
        <f t="shared" si="66"/>
        <v>482092.25</v>
      </c>
      <c r="K243" s="5">
        <f t="shared" si="67"/>
        <v>482092</v>
      </c>
      <c r="L243" s="6">
        <v>0.03</v>
      </c>
      <c r="M243" s="8">
        <v>0</v>
      </c>
      <c r="N243" s="8">
        <v>281309</v>
      </c>
      <c r="O243" s="8">
        <v>312081</v>
      </c>
      <c r="P243" s="8">
        <v>326013</v>
      </c>
      <c r="Q243" s="8">
        <v>303676</v>
      </c>
      <c r="R243" s="8">
        <v>183134</v>
      </c>
      <c r="S243" s="8">
        <v>148909</v>
      </c>
      <c r="T243" s="8">
        <v>143975</v>
      </c>
      <c r="U243" s="8">
        <v>158187</v>
      </c>
      <c r="V243" s="8">
        <v>321169</v>
      </c>
      <c r="W243" s="8">
        <v>201507</v>
      </c>
      <c r="X243" s="8">
        <v>197693</v>
      </c>
      <c r="Y243" s="8">
        <f t="shared" si="83"/>
        <v>146326</v>
      </c>
      <c r="Z243" s="34">
        <f t="shared" si="68"/>
        <v>20.58</v>
      </c>
      <c r="AA243" s="34">
        <f t="shared" si="69"/>
        <v>30.35</v>
      </c>
      <c r="AB243" s="12">
        <f t="shared" si="84"/>
        <v>99199.302960000001</v>
      </c>
      <c r="AC243" s="12">
        <f t="shared" si="85"/>
        <v>99199.302960000001</v>
      </c>
      <c r="AD243" s="12">
        <f t="shared" si="86"/>
        <v>0.30296000000089407</v>
      </c>
      <c r="AE243" s="8">
        <f t="shared" si="70"/>
        <v>99199</v>
      </c>
      <c r="AF243" s="12">
        <f t="shared" si="71"/>
        <v>-0.30296000000089407</v>
      </c>
      <c r="AG243">
        <f t="shared" si="72"/>
        <v>20.58</v>
      </c>
      <c r="AH243" s="8">
        <f>ROUND(IF(L243=3%,$K$358*Ranking!K247,0),0)</f>
        <v>29458</v>
      </c>
      <c r="AI243" s="8">
        <f t="shared" si="73"/>
        <v>128657</v>
      </c>
      <c r="AJ243" s="8">
        <f t="shared" si="74"/>
        <v>29458</v>
      </c>
      <c r="AK243" s="8">
        <f t="shared" si="75"/>
        <v>128657</v>
      </c>
      <c r="AL243" s="34">
        <f t="shared" si="76"/>
        <v>26.69</v>
      </c>
      <c r="AM243" s="8">
        <f>IF(L243=3%,ROUND($K$360*Ranking!K247,0),0)</f>
        <v>17669</v>
      </c>
      <c r="AN243" s="29">
        <f t="shared" si="77"/>
        <v>146326</v>
      </c>
      <c r="AO243" s="29">
        <f t="shared" si="78"/>
        <v>17669</v>
      </c>
      <c r="AP243" s="8">
        <f t="shared" si="79"/>
        <v>146326</v>
      </c>
      <c r="AQ243" s="29">
        <f t="shared" si="80"/>
        <v>0</v>
      </c>
      <c r="AR243" s="34">
        <f t="shared" si="81"/>
        <v>30.35</v>
      </c>
      <c r="AS243" t="str">
        <f t="shared" si="82"/>
        <v/>
      </c>
      <c r="AT243" s="29">
        <v>0</v>
      </c>
      <c r="AU243" s="8">
        <f t="shared" si="87"/>
        <v>146326</v>
      </c>
    </row>
    <row r="244" spans="1:47" x14ac:dyDescent="0.2">
      <c r="A244">
        <v>243</v>
      </c>
      <c r="B244" s="7" t="s">
        <v>535</v>
      </c>
      <c r="C244" s="7" t="s">
        <v>10</v>
      </c>
      <c r="D244" s="3" t="s">
        <v>536</v>
      </c>
      <c r="E244">
        <v>2007</v>
      </c>
      <c r="F244" s="4">
        <v>1580272.3</v>
      </c>
      <c r="G244" s="4">
        <v>14577.52</v>
      </c>
      <c r="H244" s="4">
        <v>17218.97</v>
      </c>
      <c r="I244" s="4">
        <v>0</v>
      </c>
      <c r="J244" s="4">
        <f t="shared" si="66"/>
        <v>1548475.81</v>
      </c>
      <c r="K244" s="5">
        <f t="shared" si="67"/>
        <v>1548476</v>
      </c>
      <c r="L244" s="6">
        <v>0.01</v>
      </c>
      <c r="M244" s="8">
        <v>0</v>
      </c>
      <c r="N244" s="8">
        <v>0</v>
      </c>
      <c r="O244" s="8">
        <v>0</v>
      </c>
      <c r="P244" s="8">
        <v>1122761</v>
      </c>
      <c r="Q244" s="8">
        <v>761415</v>
      </c>
      <c r="R244" s="8">
        <v>434442</v>
      </c>
      <c r="S244" s="8">
        <v>336836</v>
      </c>
      <c r="T244" s="8">
        <v>323410</v>
      </c>
      <c r="U244" s="8">
        <v>339617</v>
      </c>
      <c r="V244" s="8">
        <v>716211</v>
      </c>
      <c r="W244" s="8">
        <v>441716</v>
      </c>
      <c r="X244" s="8">
        <v>447159</v>
      </c>
      <c r="Y244" s="8">
        <f t="shared" si="83"/>
        <v>318627</v>
      </c>
      <c r="Z244" s="34">
        <f t="shared" si="68"/>
        <v>20.58</v>
      </c>
      <c r="AA244" s="34">
        <f t="shared" si="69"/>
        <v>20.58</v>
      </c>
      <c r="AB244" s="12">
        <f t="shared" si="84"/>
        <v>318627.44008999999</v>
      </c>
      <c r="AC244" s="12">
        <f t="shared" si="85"/>
        <v>318627.44008999999</v>
      </c>
      <c r="AD244" s="12">
        <f t="shared" si="86"/>
        <v>0.44008999998914078</v>
      </c>
      <c r="AE244" s="8">
        <f t="shared" si="70"/>
        <v>318627</v>
      </c>
      <c r="AF244" s="12">
        <f t="shared" si="71"/>
        <v>-0.44008999998914078</v>
      </c>
      <c r="AG244">
        <f t="shared" si="72"/>
        <v>20.58</v>
      </c>
      <c r="AH244" s="8">
        <f>ROUND(IF(L244=3%,$K$358*Ranking!K248,0),0)</f>
        <v>0</v>
      </c>
      <c r="AI244" s="8">
        <f t="shared" si="73"/>
        <v>318627</v>
      </c>
      <c r="AJ244" s="8">
        <f t="shared" si="74"/>
        <v>0</v>
      </c>
      <c r="AK244" s="8">
        <f t="shared" si="75"/>
        <v>318627</v>
      </c>
      <c r="AL244" s="34">
        <f t="shared" si="76"/>
        <v>20.58</v>
      </c>
      <c r="AM244" s="8">
        <f>IF(L244=3%,ROUND($K$360*Ranking!K248,0),0)</f>
        <v>0</v>
      </c>
      <c r="AN244" s="29">
        <f t="shared" si="77"/>
        <v>318627</v>
      </c>
      <c r="AO244" s="29">
        <f t="shared" si="78"/>
        <v>0</v>
      </c>
      <c r="AP244" s="8">
        <f t="shared" si="79"/>
        <v>318627</v>
      </c>
      <c r="AQ244" s="29">
        <f t="shared" si="80"/>
        <v>0</v>
      </c>
      <c r="AR244" s="34">
        <f t="shared" si="81"/>
        <v>20.58</v>
      </c>
      <c r="AS244" t="str">
        <f t="shared" si="82"/>
        <v/>
      </c>
      <c r="AT244" s="29">
        <v>0</v>
      </c>
      <c r="AU244" s="8">
        <f t="shared" si="87"/>
        <v>318627</v>
      </c>
    </row>
    <row r="245" spans="1:47" x14ac:dyDescent="0.2">
      <c r="A245">
        <v>244</v>
      </c>
      <c r="B245" s="7" t="s">
        <v>537</v>
      </c>
      <c r="C245" s="7" t="s">
        <v>10</v>
      </c>
      <c r="D245" s="3" t="s">
        <v>538</v>
      </c>
      <c r="E245">
        <v>2006</v>
      </c>
      <c r="F245" s="4">
        <v>750871.96</v>
      </c>
      <c r="G245" s="4">
        <v>7361.47</v>
      </c>
      <c r="H245" s="4">
        <v>1064.55</v>
      </c>
      <c r="I245" s="4">
        <v>0</v>
      </c>
      <c r="J245" s="4">
        <f t="shared" si="66"/>
        <v>742445.94</v>
      </c>
      <c r="K245" s="5">
        <f t="shared" si="67"/>
        <v>742446</v>
      </c>
      <c r="L245" s="6">
        <v>0.02</v>
      </c>
      <c r="M245" s="8">
        <v>0</v>
      </c>
      <c r="N245" s="8">
        <v>0</v>
      </c>
      <c r="O245" s="8">
        <v>486043</v>
      </c>
      <c r="P245" s="8">
        <v>522236</v>
      </c>
      <c r="Q245" s="8">
        <v>366741</v>
      </c>
      <c r="R245" s="8">
        <v>217209</v>
      </c>
      <c r="S245" s="8">
        <v>170140</v>
      </c>
      <c r="T245" s="8">
        <v>166586</v>
      </c>
      <c r="U245" s="8">
        <v>171354</v>
      </c>
      <c r="V245" s="8">
        <v>335967</v>
      </c>
      <c r="W245" s="8">
        <v>208131</v>
      </c>
      <c r="X245" s="8">
        <v>207477</v>
      </c>
      <c r="Y245" s="8">
        <f t="shared" si="83"/>
        <v>152772</v>
      </c>
      <c r="Z245" s="34">
        <f t="shared" si="68"/>
        <v>20.58</v>
      </c>
      <c r="AA245" s="34">
        <f t="shared" si="69"/>
        <v>20.58</v>
      </c>
      <c r="AB245" s="12">
        <f t="shared" si="84"/>
        <v>152771.93083999999</v>
      </c>
      <c r="AC245" s="12">
        <f t="shared" si="85"/>
        <v>152771.93083999999</v>
      </c>
      <c r="AD245" s="12">
        <f t="shared" si="86"/>
        <v>-6.9160000013653189E-2</v>
      </c>
      <c r="AE245" s="8">
        <f t="shared" si="70"/>
        <v>152772</v>
      </c>
      <c r="AF245" s="12">
        <f t="shared" si="71"/>
        <v>6.9160000013653189E-2</v>
      </c>
      <c r="AG245">
        <f t="shared" si="72"/>
        <v>20.58</v>
      </c>
      <c r="AH245" s="8">
        <f>ROUND(IF(L245=3%,$K$358*Ranking!K249,0),0)</f>
        <v>0</v>
      </c>
      <c r="AI245" s="8">
        <f t="shared" si="73"/>
        <v>152772</v>
      </c>
      <c r="AJ245" s="8">
        <f t="shared" si="74"/>
        <v>0</v>
      </c>
      <c r="AK245" s="8">
        <f t="shared" si="75"/>
        <v>152772</v>
      </c>
      <c r="AL245" s="34">
        <f t="shared" si="76"/>
        <v>20.58</v>
      </c>
      <c r="AM245" s="8">
        <f>IF(L245=3%,ROUND($K$360*Ranking!K249,0),0)</f>
        <v>0</v>
      </c>
      <c r="AN245" s="29">
        <f t="shared" si="77"/>
        <v>152772</v>
      </c>
      <c r="AO245" s="29">
        <f t="shared" si="78"/>
        <v>0</v>
      </c>
      <c r="AP245" s="8">
        <f t="shared" si="79"/>
        <v>152772</v>
      </c>
      <c r="AQ245" s="29">
        <f t="shared" si="80"/>
        <v>0</v>
      </c>
      <c r="AR245" s="34">
        <f t="shared" si="81"/>
        <v>20.58</v>
      </c>
      <c r="AS245" t="str">
        <f t="shared" si="82"/>
        <v/>
      </c>
      <c r="AT245" s="29">
        <v>0</v>
      </c>
      <c r="AU245" s="8">
        <f t="shared" si="87"/>
        <v>152772</v>
      </c>
    </row>
    <row r="246" spans="1:47" x14ac:dyDescent="0.2">
      <c r="A246">
        <v>245</v>
      </c>
      <c r="B246" s="7" t="s">
        <v>539</v>
      </c>
      <c r="C246" s="7" t="s">
        <v>10</v>
      </c>
      <c r="D246" s="3" t="s">
        <v>540</v>
      </c>
      <c r="E246">
        <v>0</v>
      </c>
      <c r="F246" s="4"/>
      <c r="G246" s="4"/>
      <c r="H246" s="4"/>
      <c r="I246" s="4"/>
      <c r="J246" s="4">
        <f t="shared" si="66"/>
        <v>0</v>
      </c>
      <c r="K246" s="5">
        <f t="shared" si="67"/>
        <v>0</v>
      </c>
      <c r="L246" s="6"/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f t="shared" si="83"/>
        <v>0</v>
      </c>
      <c r="Z246" s="34">
        <f t="shared" si="68"/>
        <v>0</v>
      </c>
      <c r="AA246" s="34">
        <f t="shared" si="69"/>
        <v>0</v>
      </c>
      <c r="AB246" s="12">
        <f t="shared" si="84"/>
        <v>0</v>
      </c>
      <c r="AC246" s="12">
        <f t="shared" si="85"/>
        <v>0</v>
      </c>
      <c r="AD246" s="12">
        <f t="shared" si="86"/>
        <v>0</v>
      </c>
      <c r="AE246" s="8">
        <f t="shared" si="70"/>
        <v>0</v>
      </c>
      <c r="AF246" s="12">
        <f t="shared" si="71"/>
        <v>0</v>
      </c>
      <c r="AG246">
        <f t="shared" si="72"/>
        <v>0</v>
      </c>
      <c r="AH246" s="8">
        <f>ROUND(IF(L246=3%,$K$358*Ranking!K250,0),0)</f>
        <v>0</v>
      </c>
      <c r="AI246" s="8">
        <f t="shared" si="73"/>
        <v>0</v>
      </c>
      <c r="AJ246" s="8">
        <f t="shared" si="74"/>
        <v>0</v>
      </c>
      <c r="AK246" s="8">
        <f t="shared" si="75"/>
        <v>0</v>
      </c>
      <c r="AL246" s="34">
        <f t="shared" si="76"/>
        <v>0</v>
      </c>
      <c r="AM246" s="8">
        <f>IF(L246=3%,ROUND($K$360*Ranking!K250,0),0)</f>
        <v>0</v>
      </c>
      <c r="AN246" s="29">
        <f t="shared" si="77"/>
        <v>0</v>
      </c>
      <c r="AO246" s="29">
        <f t="shared" si="78"/>
        <v>0</v>
      </c>
      <c r="AP246" s="8">
        <f t="shared" si="79"/>
        <v>0</v>
      </c>
      <c r="AQ246" s="29">
        <f t="shared" si="80"/>
        <v>0</v>
      </c>
      <c r="AR246" s="34">
        <f t="shared" si="81"/>
        <v>0</v>
      </c>
      <c r="AS246" t="str">
        <f t="shared" si="82"/>
        <v/>
      </c>
      <c r="AT246" s="29">
        <v>0</v>
      </c>
      <c r="AU246" s="8">
        <f t="shared" si="87"/>
        <v>0</v>
      </c>
    </row>
    <row r="247" spans="1:47" x14ac:dyDescent="0.2">
      <c r="A247">
        <v>246</v>
      </c>
      <c r="B247" s="7" t="s">
        <v>541</v>
      </c>
      <c r="C247" s="7" t="s">
        <v>10</v>
      </c>
      <c r="D247" s="3" t="s">
        <v>542</v>
      </c>
      <c r="E247">
        <v>0</v>
      </c>
      <c r="F247" s="4"/>
      <c r="G247" s="4"/>
      <c r="H247" s="4"/>
      <c r="I247" s="4"/>
      <c r="J247" s="4">
        <f t="shared" si="66"/>
        <v>0</v>
      </c>
      <c r="K247" s="5">
        <f t="shared" si="67"/>
        <v>0</v>
      </c>
      <c r="L247" s="6"/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f t="shared" si="83"/>
        <v>0</v>
      </c>
      <c r="Z247" s="34">
        <f t="shared" si="68"/>
        <v>0</v>
      </c>
      <c r="AA247" s="34">
        <f t="shared" si="69"/>
        <v>0</v>
      </c>
      <c r="AB247" s="12">
        <f t="shared" si="84"/>
        <v>0</v>
      </c>
      <c r="AC247" s="12">
        <f t="shared" si="85"/>
        <v>0</v>
      </c>
      <c r="AD247" s="12">
        <f t="shared" si="86"/>
        <v>0</v>
      </c>
      <c r="AE247" s="8">
        <f t="shared" si="70"/>
        <v>0</v>
      </c>
      <c r="AF247" s="12">
        <f t="shared" si="71"/>
        <v>0</v>
      </c>
      <c r="AG247">
        <f t="shared" si="72"/>
        <v>0</v>
      </c>
      <c r="AH247" s="8">
        <f>ROUND(IF(L247=3%,$K$358*Ranking!K251,0),0)</f>
        <v>0</v>
      </c>
      <c r="AI247" s="8">
        <f t="shared" si="73"/>
        <v>0</v>
      </c>
      <c r="AJ247" s="8">
        <f t="shared" si="74"/>
        <v>0</v>
      </c>
      <c r="AK247" s="8">
        <f t="shared" si="75"/>
        <v>0</v>
      </c>
      <c r="AL247" s="34">
        <f t="shared" si="76"/>
        <v>0</v>
      </c>
      <c r="AM247" s="8">
        <f>IF(L247=3%,ROUND($K$360*Ranking!K251,0),0)</f>
        <v>0</v>
      </c>
      <c r="AN247" s="29">
        <f t="shared" si="77"/>
        <v>0</v>
      </c>
      <c r="AO247" s="29">
        <f t="shared" si="78"/>
        <v>0</v>
      </c>
      <c r="AP247" s="8">
        <f t="shared" si="79"/>
        <v>0</v>
      </c>
      <c r="AQ247" s="29">
        <f t="shared" si="80"/>
        <v>0</v>
      </c>
      <c r="AR247" s="34">
        <f t="shared" si="81"/>
        <v>0</v>
      </c>
      <c r="AS247" t="str">
        <f t="shared" si="82"/>
        <v/>
      </c>
      <c r="AT247" s="29">
        <v>0</v>
      </c>
      <c r="AU247" s="8">
        <f t="shared" si="87"/>
        <v>0</v>
      </c>
    </row>
    <row r="248" spans="1:47" x14ac:dyDescent="0.2">
      <c r="A248">
        <v>247</v>
      </c>
      <c r="B248" s="7" t="s">
        <v>543</v>
      </c>
      <c r="C248" s="7" t="s">
        <v>10</v>
      </c>
      <c r="D248" s="3" t="s">
        <v>544</v>
      </c>
      <c r="E248">
        <v>2010</v>
      </c>
      <c r="F248" s="4">
        <v>196318.96</v>
      </c>
      <c r="G248" s="4">
        <v>3593.26</v>
      </c>
      <c r="H248" s="4">
        <v>0</v>
      </c>
      <c r="I248" s="4">
        <v>0</v>
      </c>
      <c r="J248" s="4">
        <f t="shared" si="66"/>
        <v>192725.69999999998</v>
      </c>
      <c r="K248" s="5">
        <f t="shared" si="67"/>
        <v>192726</v>
      </c>
      <c r="L248" s="6">
        <v>0.01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43123</v>
      </c>
      <c r="T248" s="8">
        <v>43730</v>
      </c>
      <c r="U248" s="8">
        <v>45386</v>
      </c>
      <c r="V248" s="8">
        <v>90636</v>
      </c>
      <c r="W248" s="8">
        <v>56408</v>
      </c>
      <c r="X248" s="8">
        <v>55136</v>
      </c>
      <c r="Y248" s="8">
        <f t="shared" si="83"/>
        <v>39657</v>
      </c>
      <c r="Z248" s="34">
        <f t="shared" si="68"/>
        <v>20.58</v>
      </c>
      <c r="AA248" s="34">
        <f t="shared" si="69"/>
        <v>20.58</v>
      </c>
      <c r="AB248" s="12">
        <f t="shared" si="84"/>
        <v>39656.922039999998</v>
      </c>
      <c r="AC248" s="12">
        <f t="shared" si="85"/>
        <v>39656.922039999998</v>
      </c>
      <c r="AD248" s="12">
        <f t="shared" si="86"/>
        <v>-7.7960000002349261E-2</v>
      </c>
      <c r="AE248" s="8">
        <f t="shared" si="70"/>
        <v>39657</v>
      </c>
      <c r="AF248" s="12">
        <f t="shared" si="71"/>
        <v>7.7960000002349261E-2</v>
      </c>
      <c r="AG248">
        <f t="shared" si="72"/>
        <v>20.58</v>
      </c>
      <c r="AH248" s="8">
        <f>ROUND(IF(L248=3%,$K$358*Ranking!K252,0),0)</f>
        <v>0</v>
      </c>
      <c r="AI248" s="8">
        <f t="shared" si="73"/>
        <v>39657</v>
      </c>
      <c r="AJ248" s="8">
        <f t="shared" si="74"/>
        <v>0</v>
      </c>
      <c r="AK248" s="8">
        <f t="shared" si="75"/>
        <v>39657</v>
      </c>
      <c r="AL248" s="34">
        <f t="shared" si="76"/>
        <v>20.58</v>
      </c>
      <c r="AM248" s="8">
        <f>IF(L248=3%,ROUND($K$360*Ranking!K252,0),0)</f>
        <v>0</v>
      </c>
      <c r="AN248" s="29">
        <f t="shared" si="77"/>
        <v>39657</v>
      </c>
      <c r="AO248" s="29">
        <f t="shared" si="78"/>
        <v>0</v>
      </c>
      <c r="AP248" s="8">
        <f t="shared" si="79"/>
        <v>39657</v>
      </c>
      <c r="AQ248" s="29">
        <f t="shared" si="80"/>
        <v>0</v>
      </c>
      <c r="AR248" s="34">
        <f t="shared" si="81"/>
        <v>20.58</v>
      </c>
      <c r="AS248" t="str">
        <f t="shared" si="82"/>
        <v/>
      </c>
      <c r="AT248" s="29">
        <v>0</v>
      </c>
      <c r="AU248" s="8">
        <f t="shared" si="87"/>
        <v>39657</v>
      </c>
    </row>
    <row r="249" spans="1:47" x14ac:dyDescent="0.2">
      <c r="A249">
        <v>248</v>
      </c>
      <c r="B249" s="7" t="s">
        <v>545</v>
      </c>
      <c r="C249" s="7" t="s">
        <v>10</v>
      </c>
      <c r="D249" s="3" t="s">
        <v>546</v>
      </c>
      <c r="E249">
        <v>0</v>
      </c>
      <c r="F249" s="4"/>
      <c r="G249" s="4"/>
      <c r="H249" s="4"/>
      <c r="I249" s="4"/>
      <c r="J249" s="4">
        <f t="shared" si="66"/>
        <v>0</v>
      </c>
      <c r="K249" s="5">
        <f t="shared" si="67"/>
        <v>0</v>
      </c>
      <c r="L249" s="6"/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f t="shared" si="83"/>
        <v>0</v>
      </c>
      <c r="Z249" s="34">
        <f t="shared" si="68"/>
        <v>0</v>
      </c>
      <c r="AA249" s="34">
        <f t="shared" si="69"/>
        <v>0</v>
      </c>
      <c r="AB249" s="12">
        <f t="shared" si="84"/>
        <v>0</v>
      </c>
      <c r="AC249" s="12">
        <f t="shared" si="85"/>
        <v>0</v>
      </c>
      <c r="AD249" s="12">
        <f t="shared" si="86"/>
        <v>0</v>
      </c>
      <c r="AE249" s="8">
        <f t="shared" si="70"/>
        <v>0</v>
      </c>
      <c r="AF249" s="12">
        <f t="shared" si="71"/>
        <v>0</v>
      </c>
      <c r="AG249">
        <f t="shared" si="72"/>
        <v>0</v>
      </c>
      <c r="AH249" s="8">
        <f>ROUND(IF(L249=3%,$K$358*Ranking!K253,0),0)</f>
        <v>0</v>
      </c>
      <c r="AI249" s="8">
        <f t="shared" si="73"/>
        <v>0</v>
      </c>
      <c r="AJ249" s="8">
        <f t="shared" si="74"/>
        <v>0</v>
      </c>
      <c r="AK249" s="8">
        <f t="shared" si="75"/>
        <v>0</v>
      </c>
      <c r="AL249" s="34">
        <f t="shared" si="76"/>
        <v>0</v>
      </c>
      <c r="AM249" s="8">
        <f>IF(L249=3%,ROUND($K$360*Ranking!K253,0),0)</f>
        <v>0</v>
      </c>
      <c r="AN249" s="29">
        <f t="shared" si="77"/>
        <v>0</v>
      </c>
      <c r="AO249" s="29">
        <f t="shared" si="78"/>
        <v>0</v>
      </c>
      <c r="AP249" s="8">
        <f t="shared" si="79"/>
        <v>0</v>
      </c>
      <c r="AQ249" s="29">
        <f t="shared" si="80"/>
        <v>0</v>
      </c>
      <c r="AR249" s="34">
        <f t="shared" si="81"/>
        <v>0</v>
      </c>
      <c r="AS249" t="str">
        <f t="shared" si="82"/>
        <v/>
      </c>
      <c r="AT249" s="29">
        <v>0</v>
      </c>
      <c r="AU249" s="8">
        <f t="shared" si="87"/>
        <v>0</v>
      </c>
    </row>
    <row r="250" spans="1:47" x14ac:dyDescent="0.2">
      <c r="A250">
        <v>249</v>
      </c>
      <c r="B250" s="7" t="s">
        <v>547</v>
      </c>
      <c r="C250" s="7" t="s">
        <v>10</v>
      </c>
      <c r="D250" s="3" t="s">
        <v>548</v>
      </c>
      <c r="E250">
        <v>0</v>
      </c>
      <c r="F250" s="4">
        <v>0</v>
      </c>
      <c r="G250" s="4">
        <v>0</v>
      </c>
      <c r="H250" s="4">
        <v>0</v>
      </c>
      <c r="I250" s="4">
        <v>0</v>
      </c>
      <c r="J250" s="4">
        <f t="shared" si="66"/>
        <v>0</v>
      </c>
      <c r="K250" s="5">
        <f t="shared" si="67"/>
        <v>0</v>
      </c>
      <c r="L250" s="6"/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f t="shared" si="83"/>
        <v>0</v>
      </c>
      <c r="Z250" s="34">
        <f t="shared" si="68"/>
        <v>0</v>
      </c>
      <c r="AA250" s="34">
        <f t="shared" si="69"/>
        <v>0</v>
      </c>
      <c r="AB250" s="12">
        <f t="shared" si="84"/>
        <v>0</v>
      </c>
      <c r="AC250" s="12">
        <f t="shared" si="85"/>
        <v>0</v>
      </c>
      <c r="AD250" s="12">
        <f t="shared" si="86"/>
        <v>0</v>
      </c>
      <c r="AE250" s="8">
        <f t="shared" si="70"/>
        <v>0</v>
      </c>
      <c r="AF250" s="12">
        <f t="shared" si="71"/>
        <v>0</v>
      </c>
      <c r="AG250">
        <f t="shared" si="72"/>
        <v>0</v>
      </c>
      <c r="AH250" s="8">
        <f>ROUND(IF(L250=3%,$K$358*Ranking!K254,0),0)</f>
        <v>0</v>
      </c>
      <c r="AI250" s="8">
        <f t="shared" si="73"/>
        <v>0</v>
      </c>
      <c r="AJ250" s="8">
        <f t="shared" si="74"/>
        <v>0</v>
      </c>
      <c r="AK250" s="8">
        <f t="shared" si="75"/>
        <v>0</v>
      </c>
      <c r="AL250" s="34">
        <f t="shared" si="76"/>
        <v>0</v>
      </c>
      <c r="AM250" s="8">
        <f>IF(L250=3%,ROUND($K$360*Ranking!K254,0),0)</f>
        <v>0</v>
      </c>
      <c r="AN250" s="29">
        <f t="shared" si="77"/>
        <v>0</v>
      </c>
      <c r="AO250" s="29">
        <f t="shared" si="78"/>
        <v>0</v>
      </c>
      <c r="AP250" s="8">
        <f t="shared" si="79"/>
        <v>0</v>
      </c>
      <c r="AQ250" s="29">
        <f t="shared" si="80"/>
        <v>0</v>
      </c>
      <c r="AR250" s="34">
        <f t="shared" si="81"/>
        <v>0</v>
      </c>
      <c r="AS250" t="str">
        <f t="shared" si="82"/>
        <v/>
      </c>
      <c r="AT250" s="29">
        <v>0</v>
      </c>
      <c r="AU250" s="8">
        <f t="shared" si="87"/>
        <v>0</v>
      </c>
    </row>
    <row r="251" spans="1:47" x14ac:dyDescent="0.2">
      <c r="A251">
        <v>250</v>
      </c>
      <c r="B251" s="7" t="s">
        <v>549</v>
      </c>
      <c r="C251" s="7" t="s">
        <v>10</v>
      </c>
      <c r="D251" s="3" t="s">
        <v>550</v>
      </c>
      <c r="E251">
        <v>0</v>
      </c>
      <c r="F251" s="4"/>
      <c r="G251" s="4"/>
      <c r="H251" s="4"/>
      <c r="I251" s="4"/>
      <c r="J251" s="4">
        <f t="shared" si="66"/>
        <v>0</v>
      </c>
      <c r="K251" s="5">
        <f t="shared" si="67"/>
        <v>0</v>
      </c>
      <c r="L251" s="6"/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f t="shared" si="83"/>
        <v>0</v>
      </c>
      <c r="Z251" s="34">
        <f t="shared" si="68"/>
        <v>0</v>
      </c>
      <c r="AA251" s="34">
        <f t="shared" si="69"/>
        <v>0</v>
      </c>
      <c r="AB251" s="12">
        <f t="shared" si="84"/>
        <v>0</v>
      </c>
      <c r="AC251" s="12">
        <f t="shared" si="85"/>
        <v>0</v>
      </c>
      <c r="AD251" s="12">
        <f t="shared" si="86"/>
        <v>0</v>
      </c>
      <c r="AE251" s="8">
        <f t="shared" si="70"/>
        <v>0</v>
      </c>
      <c r="AF251" s="12">
        <f t="shared" si="71"/>
        <v>0</v>
      </c>
      <c r="AG251">
        <f t="shared" si="72"/>
        <v>0</v>
      </c>
      <c r="AH251" s="8">
        <f>ROUND(IF(L251=3%,$K$358*Ranking!K255,0),0)</f>
        <v>0</v>
      </c>
      <c r="AI251" s="8">
        <f t="shared" si="73"/>
        <v>0</v>
      </c>
      <c r="AJ251" s="8">
        <f t="shared" si="74"/>
        <v>0</v>
      </c>
      <c r="AK251" s="8">
        <f t="shared" si="75"/>
        <v>0</v>
      </c>
      <c r="AL251" s="34">
        <f t="shared" si="76"/>
        <v>0</v>
      </c>
      <c r="AM251" s="8">
        <f>IF(L251=3%,ROUND($K$360*Ranking!K255,0),0)</f>
        <v>0</v>
      </c>
      <c r="AN251" s="29">
        <f t="shared" si="77"/>
        <v>0</v>
      </c>
      <c r="AO251" s="29">
        <f t="shared" si="78"/>
        <v>0</v>
      </c>
      <c r="AP251" s="8">
        <f t="shared" si="79"/>
        <v>0</v>
      </c>
      <c r="AQ251" s="29">
        <f t="shared" si="80"/>
        <v>0</v>
      </c>
      <c r="AR251" s="34">
        <f t="shared" si="81"/>
        <v>0</v>
      </c>
      <c r="AS251" t="str">
        <f t="shared" si="82"/>
        <v/>
      </c>
      <c r="AT251" s="29">
        <v>0</v>
      </c>
      <c r="AU251" s="8">
        <f t="shared" si="87"/>
        <v>0</v>
      </c>
    </row>
    <row r="252" spans="1:47" x14ac:dyDescent="0.2">
      <c r="A252">
        <v>251</v>
      </c>
      <c r="B252" s="7" t="s">
        <v>551</v>
      </c>
      <c r="C252" s="7" t="s">
        <v>10</v>
      </c>
      <c r="D252" s="3" t="s">
        <v>552</v>
      </c>
      <c r="E252">
        <v>0</v>
      </c>
      <c r="F252" s="4"/>
      <c r="G252" s="4"/>
      <c r="H252" s="4"/>
      <c r="I252" s="4"/>
      <c r="J252" s="4">
        <f t="shared" si="66"/>
        <v>0</v>
      </c>
      <c r="K252" s="5">
        <f t="shared" si="67"/>
        <v>0</v>
      </c>
      <c r="L252" s="6"/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f t="shared" si="83"/>
        <v>0</v>
      </c>
      <c r="Z252" s="34">
        <f t="shared" si="68"/>
        <v>0</v>
      </c>
      <c r="AA252" s="34">
        <f t="shared" si="69"/>
        <v>0</v>
      </c>
      <c r="AB252" s="12">
        <f t="shared" si="84"/>
        <v>0</v>
      </c>
      <c r="AC252" s="12">
        <f t="shared" si="85"/>
        <v>0</v>
      </c>
      <c r="AD252" s="12">
        <f t="shared" si="86"/>
        <v>0</v>
      </c>
      <c r="AE252" s="8">
        <f t="shared" si="70"/>
        <v>0</v>
      </c>
      <c r="AF252" s="12">
        <f t="shared" si="71"/>
        <v>0</v>
      </c>
      <c r="AG252">
        <f t="shared" si="72"/>
        <v>0</v>
      </c>
      <c r="AH252" s="8">
        <f>ROUND(IF(L252=3%,$K$358*Ranking!K256,0),0)</f>
        <v>0</v>
      </c>
      <c r="AI252" s="8">
        <f t="shared" si="73"/>
        <v>0</v>
      </c>
      <c r="AJ252" s="8">
        <f t="shared" si="74"/>
        <v>0</v>
      </c>
      <c r="AK252" s="8">
        <f t="shared" si="75"/>
        <v>0</v>
      </c>
      <c r="AL252" s="34">
        <f t="shared" si="76"/>
        <v>0</v>
      </c>
      <c r="AM252" s="8">
        <f>IF(L252=3%,ROUND($K$360*Ranking!K256,0),0)</f>
        <v>0</v>
      </c>
      <c r="AN252" s="29">
        <f t="shared" si="77"/>
        <v>0</v>
      </c>
      <c r="AO252" s="29">
        <f t="shared" si="78"/>
        <v>0</v>
      </c>
      <c r="AP252" s="8">
        <f t="shared" si="79"/>
        <v>0</v>
      </c>
      <c r="AQ252" s="29">
        <f t="shared" si="80"/>
        <v>0</v>
      </c>
      <c r="AR252" s="34">
        <f t="shared" si="81"/>
        <v>0</v>
      </c>
      <c r="AS252" t="str">
        <f t="shared" si="82"/>
        <v/>
      </c>
      <c r="AT252" s="29">
        <v>0</v>
      </c>
      <c r="AU252" s="8">
        <f t="shared" si="87"/>
        <v>0</v>
      </c>
    </row>
    <row r="253" spans="1:47" x14ac:dyDescent="0.2">
      <c r="A253">
        <v>252</v>
      </c>
      <c r="B253" s="7" t="s">
        <v>92</v>
      </c>
      <c r="C253" s="7" t="s">
        <v>10</v>
      </c>
      <c r="D253" s="3" t="s">
        <v>93</v>
      </c>
      <c r="E253">
        <v>2003</v>
      </c>
      <c r="F253" s="4">
        <v>483705.72</v>
      </c>
      <c r="G253" s="4">
        <v>3520.82</v>
      </c>
      <c r="H253" s="4">
        <v>328.87</v>
      </c>
      <c r="I253" s="4">
        <v>0</v>
      </c>
      <c r="J253" s="4">
        <f t="shared" si="66"/>
        <v>479856.02999999997</v>
      </c>
      <c r="K253" s="5">
        <f t="shared" si="67"/>
        <v>479856</v>
      </c>
      <c r="L253" s="6">
        <v>0.03</v>
      </c>
      <c r="M253" s="8">
        <v>299695</v>
      </c>
      <c r="N253" s="8">
        <v>330388</v>
      </c>
      <c r="O253" s="8">
        <v>342760</v>
      </c>
      <c r="P253" s="8">
        <v>319086</v>
      </c>
      <c r="Q253" s="8">
        <v>325227</v>
      </c>
      <c r="R253" s="8">
        <v>189570</v>
      </c>
      <c r="S253" s="8">
        <v>149668</v>
      </c>
      <c r="T253" s="8">
        <v>156398</v>
      </c>
      <c r="U253" s="8">
        <v>157594</v>
      </c>
      <c r="V253" s="8">
        <v>319073</v>
      </c>
      <c r="W253" s="8">
        <v>196585</v>
      </c>
      <c r="X253" s="8">
        <v>192739</v>
      </c>
      <c r="Y253" s="8">
        <f t="shared" si="83"/>
        <v>139975</v>
      </c>
      <c r="Z253" s="34">
        <f t="shared" si="68"/>
        <v>20.58</v>
      </c>
      <c r="AA253" s="34">
        <f t="shared" si="69"/>
        <v>29.17</v>
      </c>
      <c r="AB253" s="12">
        <f t="shared" si="84"/>
        <v>98739.204800000007</v>
      </c>
      <c r="AC253" s="12">
        <f t="shared" si="85"/>
        <v>98739.204800000007</v>
      </c>
      <c r="AD253" s="12">
        <f t="shared" si="86"/>
        <v>0.20480000000679865</v>
      </c>
      <c r="AE253" s="8">
        <f t="shared" si="70"/>
        <v>98739</v>
      </c>
      <c r="AF253" s="12">
        <f t="shared" si="71"/>
        <v>-0.20480000000679865</v>
      </c>
      <c r="AG253">
        <f t="shared" si="72"/>
        <v>20.58</v>
      </c>
      <c r="AH253" s="8">
        <f>ROUND(IF(L253=3%,$K$358*Ranking!K257,0),0)</f>
        <v>25776</v>
      </c>
      <c r="AI253" s="8">
        <f t="shared" si="73"/>
        <v>124515</v>
      </c>
      <c r="AJ253" s="8">
        <f t="shared" si="74"/>
        <v>25776</v>
      </c>
      <c r="AK253" s="8">
        <f t="shared" si="75"/>
        <v>124515</v>
      </c>
      <c r="AL253" s="34">
        <f t="shared" si="76"/>
        <v>25.95</v>
      </c>
      <c r="AM253" s="8">
        <f>IF(L253=3%,ROUND($K$360*Ranking!K257,0),0)</f>
        <v>15460</v>
      </c>
      <c r="AN253" s="29">
        <f t="shared" si="77"/>
        <v>139975</v>
      </c>
      <c r="AO253" s="29">
        <f t="shared" si="78"/>
        <v>15460</v>
      </c>
      <c r="AP253" s="8">
        <f t="shared" si="79"/>
        <v>139975</v>
      </c>
      <c r="AQ253" s="29">
        <f t="shared" si="80"/>
        <v>0</v>
      </c>
      <c r="AR253" s="34">
        <f t="shared" si="81"/>
        <v>29.17</v>
      </c>
      <c r="AS253" t="str">
        <f t="shared" si="82"/>
        <v/>
      </c>
      <c r="AT253" s="29">
        <v>0</v>
      </c>
      <c r="AU253" s="8">
        <f t="shared" si="87"/>
        <v>139975</v>
      </c>
    </row>
    <row r="254" spans="1:47" x14ac:dyDescent="0.2">
      <c r="A254">
        <v>253</v>
      </c>
      <c r="B254" s="7" t="s">
        <v>553</v>
      </c>
      <c r="C254" s="7" t="s">
        <v>10</v>
      </c>
      <c r="D254" s="3" t="s">
        <v>554</v>
      </c>
      <c r="E254">
        <v>0</v>
      </c>
      <c r="F254" s="4"/>
      <c r="G254" s="4"/>
      <c r="H254" s="4"/>
      <c r="I254" s="4"/>
      <c r="J254" s="4">
        <f t="shared" si="66"/>
        <v>0</v>
      </c>
      <c r="K254" s="5">
        <f t="shared" si="67"/>
        <v>0</v>
      </c>
      <c r="L254" s="6"/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f t="shared" si="83"/>
        <v>0</v>
      </c>
      <c r="Z254" s="34">
        <f t="shared" si="68"/>
        <v>0</v>
      </c>
      <c r="AA254" s="34">
        <f t="shared" si="69"/>
        <v>0</v>
      </c>
      <c r="AB254" s="12">
        <f t="shared" si="84"/>
        <v>0</v>
      </c>
      <c r="AC254" s="12">
        <f t="shared" si="85"/>
        <v>0</v>
      </c>
      <c r="AD254" s="12">
        <f t="shared" si="86"/>
        <v>0</v>
      </c>
      <c r="AE254" s="8">
        <f t="shared" si="70"/>
        <v>0</v>
      </c>
      <c r="AF254" s="12">
        <f t="shared" si="71"/>
        <v>0</v>
      </c>
      <c r="AG254">
        <f t="shared" si="72"/>
        <v>0</v>
      </c>
      <c r="AH254" s="8">
        <f>ROUND(IF(L254=3%,$K$358*Ranking!K258,0),0)</f>
        <v>0</v>
      </c>
      <c r="AI254" s="8">
        <f t="shared" si="73"/>
        <v>0</v>
      </c>
      <c r="AJ254" s="8">
        <f t="shared" si="74"/>
        <v>0</v>
      </c>
      <c r="AK254" s="8">
        <f t="shared" si="75"/>
        <v>0</v>
      </c>
      <c r="AL254" s="34">
        <f t="shared" si="76"/>
        <v>0</v>
      </c>
      <c r="AM254" s="8">
        <f>IF(L254=3%,ROUND($K$360*Ranking!K258,0),0)</f>
        <v>0</v>
      </c>
      <c r="AN254" s="29">
        <f t="shared" si="77"/>
        <v>0</v>
      </c>
      <c r="AO254" s="29">
        <f t="shared" si="78"/>
        <v>0</v>
      </c>
      <c r="AP254" s="8">
        <f t="shared" si="79"/>
        <v>0</v>
      </c>
      <c r="AQ254" s="29">
        <f t="shared" si="80"/>
        <v>0</v>
      </c>
      <c r="AR254" s="34">
        <f t="shared" si="81"/>
        <v>0</v>
      </c>
      <c r="AS254" t="str">
        <f t="shared" si="82"/>
        <v/>
      </c>
      <c r="AT254" s="29">
        <v>0</v>
      </c>
      <c r="AU254" s="8">
        <f t="shared" si="87"/>
        <v>0</v>
      </c>
    </row>
    <row r="255" spans="1:47" x14ac:dyDescent="0.2">
      <c r="A255">
        <v>254</v>
      </c>
      <c r="B255" s="7" t="s">
        <v>94</v>
      </c>
      <c r="C255" s="7" t="s">
        <v>10</v>
      </c>
      <c r="D255" s="3" t="s">
        <v>95</v>
      </c>
      <c r="E255">
        <v>2002</v>
      </c>
      <c r="F255" s="4">
        <v>403486.57</v>
      </c>
      <c r="G255" s="4">
        <v>8230.5</v>
      </c>
      <c r="H255" s="4">
        <v>21.15</v>
      </c>
      <c r="I255" s="4">
        <v>0</v>
      </c>
      <c r="J255" s="4">
        <f t="shared" si="66"/>
        <v>395234.92</v>
      </c>
      <c r="K255" s="5">
        <f t="shared" si="67"/>
        <v>395235</v>
      </c>
      <c r="L255" s="6">
        <v>0.03</v>
      </c>
      <c r="M255" s="8">
        <v>226855</v>
      </c>
      <c r="N255" s="8">
        <v>238895</v>
      </c>
      <c r="O255" s="8">
        <v>256382</v>
      </c>
      <c r="P255" s="8">
        <v>264974</v>
      </c>
      <c r="Q255" s="8">
        <v>289340.99</v>
      </c>
      <c r="R255" s="8">
        <v>184847</v>
      </c>
      <c r="S255" s="8">
        <v>148279</v>
      </c>
      <c r="T255" s="8">
        <v>149683</v>
      </c>
      <c r="U255" s="8">
        <v>154329</v>
      </c>
      <c r="V255" s="8">
        <v>312487</v>
      </c>
      <c r="W255" s="8">
        <v>194807</v>
      </c>
      <c r="X255" s="8">
        <v>192583</v>
      </c>
      <c r="Y255" s="8">
        <f t="shared" si="83"/>
        <v>140236</v>
      </c>
      <c r="Z255" s="34">
        <f t="shared" si="68"/>
        <v>20.58</v>
      </c>
      <c r="AA255" s="34">
        <f t="shared" si="69"/>
        <v>35.479999999999997</v>
      </c>
      <c r="AB255" s="12">
        <f t="shared" si="84"/>
        <v>81326.876409999997</v>
      </c>
      <c r="AC255" s="12">
        <f t="shared" si="85"/>
        <v>81326.876409999997</v>
      </c>
      <c r="AD255" s="12">
        <f t="shared" si="86"/>
        <v>-0.12359000000287779</v>
      </c>
      <c r="AE255" s="8">
        <f t="shared" si="70"/>
        <v>81327</v>
      </c>
      <c r="AF255" s="12">
        <f t="shared" si="71"/>
        <v>0.12359000000287779</v>
      </c>
      <c r="AG255">
        <f t="shared" si="72"/>
        <v>20.58</v>
      </c>
      <c r="AH255" s="8">
        <f>ROUND(IF(L255=3%,$K$358*Ranking!K259,0),0)</f>
        <v>36823</v>
      </c>
      <c r="AI255" s="8">
        <f t="shared" si="73"/>
        <v>118150</v>
      </c>
      <c r="AJ255" s="8">
        <f t="shared" si="74"/>
        <v>36823</v>
      </c>
      <c r="AK255" s="8">
        <f t="shared" si="75"/>
        <v>118150</v>
      </c>
      <c r="AL255" s="34">
        <f t="shared" si="76"/>
        <v>29.89</v>
      </c>
      <c r="AM255" s="8">
        <f>IF(L255=3%,ROUND($K$360*Ranking!K259,0),0)</f>
        <v>22086</v>
      </c>
      <c r="AN255" s="29">
        <f t="shared" si="77"/>
        <v>140236</v>
      </c>
      <c r="AO255" s="29">
        <f t="shared" si="78"/>
        <v>22086</v>
      </c>
      <c r="AP255" s="8">
        <f t="shared" si="79"/>
        <v>140236</v>
      </c>
      <c r="AQ255" s="29">
        <f t="shared" si="80"/>
        <v>0</v>
      </c>
      <c r="AR255" s="34">
        <f t="shared" si="81"/>
        <v>35.479999999999997</v>
      </c>
      <c r="AS255" t="str">
        <f t="shared" si="82"/>
        <v/>
      </c>
      <c r="AT255" s="29">
        <v>0</v>
      </c>
      <c r="AU255" s="8">
        <f t="shared" si="87"/>
        <v>140236</v>
      </c>
    </row>
    <row r="256" spans="1:47" x14ac:dyDescent="0.2">
      <c r="A256">
        <v>255</v>
      </c>
      <c r="B256" s="7" t="s">
        <v>555</v>
      </c>
      <c r="C256" s="7" t="s">
        <v>10</v>
      </c>
      <c r="D256" s="3" t="s">
        <v>556</v>
      </c>
      <c r="E256">
        <v>2009</v>
      </c>
      <c r="F256" s="4">
        <v>17992.41</v>
      </c>
      <c r="G256" s="4">
        <v>33.46</v>
      </c>
      <c r="H256" s="4">
        <v>0</v>
      </c>
      <c r="I256" s="4">
        <v>0</v>
      </c>
      <c r="J256" s="4">
        <f t="shared" si="66"/>
        <v>17958.95</v>
      </c>
      <c r="K256" s="5">
        <f t="shared" si="67"/>
        <v>17959</v>
      </c>
      <c r="L256" s="6">
        <v>0.03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18586</v>
      </c>
      <c r="T256" s="8">
        <v>18709</v>
      </c>
      <c r="U256" s="8">
        <v>18872</v>
      </c>
      <c r="V256" s="8">
        <v>18818</v>
      </c>
      <c r="W256" s="8">
        <v>16159</v>
      </c>
      <c r="X256" s="8">
        <v>16890</v>
      </c>
      <c r="Y256" s="8">
        <f t="shared" si="83"/>
        <v>17959</v>
      </c>
      <c r="Z256" s="34">
        <f t="shared" si="68"/>
        <v>20.57</v>
      </c>
      <c r="AA256" s="34">
        <f t="shared" si="69"/>
        <v>100</v>
      </c>
      <c r="AB256" s="12">
        <f t="shared" si="84"/>
        <v>3695.39482</v>
      </c>
      <c r="AC256" s="12">
        <f t="shared" si="85"/>
        <v>3695.39482</v>
      </c>
      <c r="AD256" s="12">
        <f t="shared" si="86"/>
        <v>0.39481999999998152</v>
      </c>
      <c r="AE256" s="8">
        <f t="shared" si="70"/>
        <v>3695</v>
      </c>
      <c r="AF256" s="12">
        <f t="shared" si="71"/>
        <v>-0.39481999999998152</v>
      </c>
      <c r="AG256">
        <f t="shared" si="72"/>
        <v>20.57</v>
      </c>
      <c r="AH256" s="8">
        <f>ROUND(IF(L256=3%,$K$358*Ranking!K260,0),0)</f>
        <v>51552</v>
      </c>
      <c r="AI256" s="8">
        <f t="shared" si="73"/>
        <v>55247</v>
      </c>
      <c r="AJ256" s="8">
        <f t="shared" si="74"/>
        <v>14264</v>
      </c>
      <c r="AK256" s="8">
        <f t="shared" si="75"/>
        <v>17959</v>
      </c>
      <c r="AL256" s="34">
        <f t="shared" si="76"/>
        <v>100</v>
      </c>
      <c r="AM256" s="8">
        <f>IF(L256=3%,ROUND($K$360*Ranking!K260,0),0)</f>
        <v>30920</v>
      </c>
      <c r="AN256" s="29">
        <f t="shared" si="77"/>
        <v>48879</v>
      </c>
      <c r="AO256" s="29">
        <f t="shared" si="78"/>
        <v>0</v>
      </c>
      <c r="AP256" s="8">
        <f t="shared" si="79"/>
        <v>17959</v>
      </c>
      <c r="AQ256" s="29">
        <f t="shared" si="80"/>
        <v>0</v>
      </c>
      <c r="AR256" s="34">
        <f t="shared" si="81"/>
        <v>100</v>
      </c>
      <c r="AS256">
        <f t="shared" si="82"/>
        <v>1</v>
      </c>
      <c r="AT256" s="29">
        <v>0</v>
      </c>
      <c r="AU256" s="8">
        <f t="shared" si="87"/>
        <v>17959</v>
      </c>
    </row>
    <row r="257" spans="1:47" x14ac:dyDescent="0.2">
      <c r="A257">
        <v>256</v>
      </c>
      <c r="B257" s="7" t="s">
        <v>557</v>
      </c>
      <c r="C257" s="7" t="s">
        <v>10</v>
      </c>
      <c r="D257" s="3" t="s">
        <v>558</v>
      </c>
      <c r="E257">
        <v>0</v>
      </c>
      <c r="F257" s="4"/>
      <c r="G257" s="4"/>
      <c r="H257" s="4"/>
      <c r="I257" s="4"/>
      <c r="J257" s="4">
        <f t="shared" si="66"/>
        <v>0</v>
      </c>
      <c r="K257" s="5">
        <f t="shared" si="67"/>
        <v>0</v>
      </c>
      <c r="L257" s="6"/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f t="shared" si="83"/>
        <v>0</v>
      </c>
      <c r="Z257" s="34">
        <f t="shared" si="68"/>
        <v>0</v>
      </c>
      <c r="AA257" s="34">
        <f t="shared" si="69"/>
        <v>0</v>
      </c>
      <c r="AB257" s="12">
        <f t="shared" si="84"/>
        <v>0</v>
      </c>
      <c r="AC257" s="12">
        <f t="shared" si="85"/>
        <v>0</v>
      </c>
      <c r="AD257" s="12">
        <f t="shared" si="86"/>
        <v>0</v>
      </c>
      <c r="AE257" s="8">
        <f t="shared" si="70"/>
        <v>0</v>
      </c>
      <c r="AF257" s="12">
        <f t="shared" si="71"/>
        <v>0</v>
      </c>
      <c r="AG257">
        <f t="shared" si="72"/>
        <v>0</v>
      </c>
      <c r="AH257" s="8">
        <f>ROUND(IF(L257=3%,$K$358*Ranking!K261,0),0)</f>
        <v>0</v>
      </c>
      <c r="AI257" s="8">
        <f t="shared" si="73"/>
        <v>0</v>
      </c>
      <c r="AJ257" s="8">
        <f t="shared" si="74"/>
        <v>0</v>
      </c>
      <c r="AK257" s="8">
        <f t="shared" si="75"/>
        <v>0</v>
      </c>
      <c r="AL257" s="34">
        <f t="shared" si="76"/>
        <v>0</v>
      </c>
      <c r="AM257" s="8">
        <f>IF(L257=3%,ROUND($K$360*Ranking!K261,0),0)</f>
        <v>0</v>
      </c>
      <c r="AN257" s="29">
        <f t="shared" si="77"/>
        <v>0</v>
      </c>
      <c r="AO257" s="29">
        <f t="shared" si="78"/>
        <v>0</v>
      </c>
      <c r="AP257" s="8">
        <f t="shared" si="79"/>
        <v>0</v>
      </c>
      <c r="AQ257" s="29">
        <f t="shared" si="80"/>
        <v>0</v>
      </c>
      <c r="AR257" s="34">
        <f t="shared" si="81"/>
        <v>0</v>
      </c>
      <c r="AS257" t="str">
        <f t="shared" si="82"/>
        <v/>
      </c>
      <c r="AT257" s="29">
        <v>0</v>
      </c>
      <c r="AU257" s="8">
        <f t="shared" si="87"/>
        <v>0</v>
      </c>
    </row>
    <row r="258" spans="1:47" x14ac:dyDescent="0.2">
      <c r="A258">
        <v>257</v>
      </c>
      <c r="B258" s="7" t="s">
        <v>559</v>
      </c>
      <c r="C258" s="7" t="s">
        <v>10</v>
      </c>
      <c r="D258" s="3" t="s">
        <v>560</v>
      </c>
      <c r="E258">
        <v>0</v>
      </c>
      <c r="F258" s="4"/>
      <c r="G258" s="4"/>
      <c r="H258" s="4"/>
      <c r="I258" s="4"/>
      <c r="J258" s="4">
        <f t="shared" ref="J258:J321" si="88">F258-G258-H258+I258</f>
        <v>0</v>
      </c>
      <c r="K258" s="5">
        <f t="shared" ref="K258:K321" si="89">ROUND(J258,0)</f>
        <v>0</v>
      </c>
      <c r="L258" s="6"/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f t="shared" si="83"/>
        <v>0</v>
      </c>
      <c r="Z258" s="34">
        <f t="shared" ref="Z258:Z321" si="90">AG258</f>
        <v>0</v>
      </c>
      <c r="AA258" s="34">
        <f t="shared" ref="AA258:AA321" si="91">AR258</f>
        <v>0</v>
      </c>
      <c r="AB258" s="12">
        <f t="shared" si="84"/>
        <v>0</v>
      </c>
      <c r="AC258" s="12">
        <f t="shared" si="85"/>
        <v>0</v>
      </c>
      <c r="AD258" s="12">
        <f t="shared" si="86"/>
        <v>0</v>
      </c>
      <c r="AE258" s="8">
        <f t="shared" ref="AE258:AE321" si="92">ROUND(AB258,0)</f>
        <v>0</v>
      </c>
      <c r="AF258" s="12">
        <f t="shared" ref="AF258:AF321" si="93">AE258-AB258</f>
        <v>0</v>
      </c>
      <c r="AG258">
        <f t="shared" ref="AG258:AG321" si="94">IF(AE258&gt;0,ROUND((AE258/K258)*100,2),0)</f>
        <v>0</v>
      </c>
      <c r="AH258" s="8">
        <f>ROUND(IF(L258=3%,$K$358*Ranking!K262,0),0)</f>
        <v>0</v>
      </c>
      <c r="AI258" s="8">
        <f t="shared" ref="AI258:AI321" si="95">AH258+AE258</f>
        <v>0</v>
      </c>
      <c r="AJ258" s="8">
        <f t="shared" ref="AJ258:AJ321" si="96">IF(AI258&gt;K258,K258-AE258,AH258)</f>
        <v>0</v>
      </c>
      <c r="AK258" s="8">
        <f t="shared" ref="AK258:AK321" si="97">AE258+AJ258</f>
        <v>0</v>
      </c>
      <c r="AL258" s="34">
        <f t="shared" ref="AL258:AL321" si="98">IF(K258&gt;0,ROUND(AK258/K258*100,2),0)</f>
        <v>0</v>
      </c>
      <c r="AM258" s="8">
        <f>IF(L258=3%,ROUND($K$360*Ranking!K262,0),0)</f>
        <v>0</v>
      </c>
      <c r="AN258" s="29">
        <f t="shared" ref="AN258:AN321" si="99">AK258+AM258</f>
        <v>0</v>
      </c>
      <c r="AO258" s="29">
        <f t="shared" ref="AO258:AO321" si="100">IF(AN258&gt;K258,K258-AK258,AM258)</f>
        <v>0</v>
      </c>
      <c r="AP258" s="8">
        <f t="shared" ref="AP258:AP321" si="101">AK258+AO258</f>
        <v>0</v>
      </c>
      <c r="AQ258" s="29">
        <f t="shared" ref="AQ258:AQ321" si="102">IF(AP258&gt;K258,1,0)</f>
        <v>0</v>
      </c>
      <c r="AR258" s="34">
        <f t="shared" ref="AR258:AR321" si="103">IF(AP258&gt;0,ROUND(AP258/K258*100,2),0)</f>
        <v>0</v>
      </c>
      <c r="AS258" t="str">
        <f t="shared" ref="AS258:AS321" si="104">IF(AR258=100,1,"")</f>
        <v/>
      </c>
      <c r="AT258" s="29">
        <v>0</v>
      </c>
      <c r="AU258" s="8">
        <f t="shared" si="87"/>
        <v>0</v>
      </c>
    </row>
    <row r="259" spans="1:47" x14ac:dyDescent="0.2">
      <c r="A259">
        <v>258</v>
      </c>
      <c r="B259" s="7" t="s">
        <v>561</v>
      </c>
      <c r="C259" s="7" t="s">
        <v>10</v>
      </c>
      <c r="D259" s="3" t="s">
        <v>562</v>
      </c>
      <c r="E259">
        <v>2014</v>
      </c>
      <c r="F259" s="4">
        <v>561480.46</v>
      </c>
      <c r="G259" s="4">
        <v>5122.3500000000004</v>
      </c>
      <c r="H259" s="4">
        <v>9.48</v>
      </c>
      <c r="I259" s="4">
        <v>0</v>
      </c>
      <c r="J259" s="4">
        <f t="shared" si="88"/>
        <v>556348.63</v>
      </c>
      <c r="K259" s="5">
        <f t="shared" si="89"/>
        <v>556349</v>
      </c>
      <c r="L259" s="6">
        <v>0.01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169585</v>
      </c>
      <c r="X259" s="8">
        <v>155528</v>
      </c>
      <c r="Y259" s="8">
        <f t="shared" ref="Y259:Y322" si="105">AU259</f>
        <v>114479</v>
      </c>
      <c r="Z259" s="34">
        <f t="shared" si="90"/>
        <v>20.58</v>
      </c>
      <c r="AA259" s="34">
        <f t="shared" si="91"/>
        <v>20.58</v>
      </c>
      <c r="AB259" s="12">
        <f t="shared" ref="AB259:AB322" si="106">ROUND(($K$356/$K$354)*K259,5)</f>
        <v>114479.04757</v>
      </c>
      <c r="AC259" s="12">
        <f t="shared" ref="AC259:AC322" si="107">ROUND(($K$356/$K$354)*K259,5)</f>
        <v>114479.04757</v>
      </c>
      <c r="AD259" s="12">
        <f t="shared" ref="AD259:AD322" si="108">AC259-AE259</f>
        <v>4.7569999995175749E-2</v>
      </c>
      <c r="AE259" s="8">
        <f t="shared" si="92"/>
        <v>114479</v>
      </c>
      <c r="AF259" s="12">
        <f t="shared" si="93"/>
        <v>-4.7569999995175749E-2</v>
      </c>
      <c r="AG259">
        <f t="shared" si="94"/>
        <v>20.58</v>
      </c>
      <c r="AH259" s="8">
        <f>ROUND(IF(L259=3%,$K$358*Ranking!K263,0),0)</f>
        <v>0</v>
      </c>
      <c r="AI259" s="8">
        <f t="shared" si="95"/>
        <v>114479</v>
      </c>
      <c r="AJ259" s="8">
        <f t="shared" si="96"/>
        <v>0</v>
      </c>
      <c r="AK259" s="8">
        <f t="shared" si="97"/>
        <v>114479</v>
      </c>
      <c r="AL259" s="34">
        <f t="shared" si="98"/>
        <v>20.58</v>
      </c>
      <c r="AM259" s="8">
        <f>IF(L259=3%,ROUND($K$360*Ranking!K263,0),0)</f>
        <v>0</v>
      </c>
      <c r="AN259" s="29">
        <f t="shared" si="99"/>
        <v>114479</v>
      </c>
      <c r="AO259" s="29">
        <f t="shared" si="100"/>
        <v>0</v>
      </c>
      <c r="AP259" s="8">
        <f t="shared" si="101"/>
        <v>114479</v>
      </c>
      <c r="AQ259" s="29">
        <f t="shared" si="102"/>
        <v>0</v>
      </c>
      <c r="AR259" s="34">
        <f t="shared" si="103"/>
        <v>20.58</v>
      </c>
      <c r="AS259" t="str">
        <f t="shared" si="104"/>
        <v/>
      </c>
      <c r="AT259" s="29">
        <v>0</v>
      </c>
      <c r="AU259" s="8">
        <f t="shared" ref="AU259:AU322" si="109">AP259+AT259</f>
        <v>114479</v>
      </c>
    </row>
    <row r="260" spans="1:47" x14ac:dyDescent="0.2">
      <c r="A260">
        <v>259</v>
      </c>
      <c r="B260" s="7" t="s">
        <v>563</v>
      </c>
      <c r="C260" s="7" t="s">
        <v>10</v>
      </c>
      <c r="D260" s="3" t="s">
        <v>564</v>
      </c>
      <c r="E260">
        <v>0</v>
      </c>
      <c r="F260" s="4"/>
      <c r="G260" s="4"/>
      <c r="H260" s="4"/>
      <c r="I260" s="4"/>
      <c r="J260" s="4">
        <f t="shared" si="88"/>
        <v>0</v>
      </c>
      <c r="K260" s="5">
        <f t="shared" si="89"/>
        <v>0</v>
      </c>
      <c r="L260" s="6"/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f t="shared" si="105"/>
        <v>0</v>
      </c>
      <c r="Z260" s="34">
        <f t="shared" si="90"/>
        <v>0</v>
      </c>
      <c r="AA260" s="34">
        <f t="shared" si="91"/>
        <v>0</v>
      </c>
      <c r="AB260" s="12">
        <f t="shared" si="106"/>
        <v>0</v>
      </c>
      <c r="AC260" s="12">
        <f t="shared" si="107"/>
        <v>0</v>
      </c>
      <c r="AD260" s="12">
        <f t="shared" si="108"/>
        <v>0</v>
      </c>
      <c r="AE260" s="8">
        <f t="shared" si="92"/>
        <v>0</v>
      </c>
      <c r="AF260" s="12">
        <f t="shared" si="93"/>
        <v>0</v>
      </c>
      <c r="AG260">
        <f t="shared" si="94"/>
        <v>0</v>
      </c>
      <c r="AH260" s="8">
        <f>ROUND(IF(L260=3%,$K$358*Ranking!K264,0),0)</f>
        <v>0</v>
      </c>
      <c r="AI260" s="8">
        <f t="shared" si="95"/>
        <v>0</v>
      </c>
      <c r="AJ260" s="8">
        <f t="shared" si="96"/>
        <v>0</v>
      </c>
      <c r="AK260" s="8">
        <f t="shared" si="97"/>
        <v>0</v>
      </c>
      <c r="AL260" s="34">
        <f t="shared" si="98"/>
        <v>0</v>
      </c>
      <c r="AM260" s="8">
        <f>IF(L260=3%,ROUND($K$360*Ranking!K264,0),0)</f>
        <v>0</v>
      </c>
      <c r="AN260" s="29">
        <f t="shared" si="99"/>
        <v>0</v>
      </c>
      <c r="AO260" s="29">
        <f t="shared" si="100"/>
        <v>0</v>
      </c>
      <c r="AP260" s="8">
        <f t="shared" si="101"/>
        <v>0</v>
      </c>
      <c r="AQ260" s="29">
        <f t="shared" si="102"/>
        <v>0</v>
      </c>
      <c r="AR260" s="34">
        <f t="shared" si="103"/>
        <v>0</v>
      </c>
      <c r="AS260" t="str">
        <f t="shared" si="104"/>
        <v/>
      </c>
      <c r="AT260" s="29">
        <v>0</v>
      </c>
      <c r="AU260" s="8">
        <f t="shared" si="109"/>
        <v>0</v>
      </c>
    </row>
    <row r="261" spans="1:47" x14ac:dyDescent="0.2">
      <c r="A261">
        <v>260</v>
      </c>
      <c r="B261" s="7" t="s">
        <v>565</v>
      </c>
      <c r="C261" s="7" t="s">
        <v>10</v>
      </c>
      <c r="D261" s="3" t="s">
        <v>566</v>
      </c>
      <c r="E261">
        <v>0</v>
      </c>
      <c r="F261" s="4"/>
      <c r="G261" s="4"/>
      <c r="H261" s="4"/>
      <c r="I261" s="4"/>
      <c r="J261" s="4">
        <f t="shared" si="88"/>
        <v>0</v>
      </c>
      <c r="K261" s="5">
        <f t="shared" si="89"/>
        <v>0</v>
      </c>
      <c r="L261" s="6"/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f t="shared" si="105"/>
        <v>0</v>
      </c>
      <c r="Z261" s="34">
        <f t="shared" si="90"/>
        <v>0</v>
      </c>
      <c r="AA261" s="34">
        <f t="shared" si="91"/>
        <v>0</v>
      </c>
      <c r="AB261" s="12">
        <f t="shared" si="106"/>
        <v>0</v>
      </c>
      <c r="AC261" s="12">
        <f t="shared" si="107"/>
        <v>0</v>
      </c>
      <c r="AD261" s="12">
        <f t="shared" si="108"/>
        <v>0</v>
      </c>
      <c r="AE261" s="8">
        <f t="shared" si="92"/>
        <v>0</v>
      </c>
      <c r="AF261" s="12">
        <f t="shared" si="93"/>
        <v>0</v>
      </c>
      <c r="AG261">
        <f t="shared" si="94"/>
        <v>0</v>
      </c>
      <c r="AH261" s="8">
        <f>ROUND(IF(L261=3%,$K$358*Ranking!K265,0),0)</f>
        <v>0</v>
      </c>
      <c r="AI261" s="8">
        <f t="shared" si="95"/>
        <v>0</v>
      </c>
      <c r="AJ261" s="8">
        <f t="shared" si="96"/>
        <v>0</v>
      </c>
      <c r="AK261" s="8">
        <f t="shared" si="97"/>
        <v>0</v>
      </c>
      <c r="AL261" s="34">
        <f t="shared" si="98"/>
        <v>0</v>
      </c>
      <c r="AM261" s="8">
        <f>IF(L261=3%,ROUND($K$360*Ranking!K265,0),0)</f>
        <v>0</v>
      </c>
      <c r="AN261" s="29">
        <f t="shared" si="99"/>
        <v>0</v>
      </c>
      <c r="AO261" s="29">
        <f t="shared" si="100"/>
        <v>0</v>
      </c>
      <c r="AP261" s="8">
        <f t="shared" si="101"/>
        <v>0</v>
      </c>
      <c r="AQ261" s="29">
        <f t="shared" si="102"/>
        <v>0</v>
      </c>
      <c r="AR261" s="34">
        <f t="shared" si="103"/>
        <v>0</v>
      </c>
      <c r="AS261" t="str">
        <f t="shared" si="104"/>
        <v/>
      </c>
      <c r="AT261" s="29">
        <v>0</v>
      </c>
      <c r="AU261" s="8">
        <f t="shared" si="109"/>
        <v>0</v>
      </c>
    </row>
    <row r="262" spans="1:47" x14ac:dyDescent="0.2">
      <c r="A262">
        <v>261</v>
      </c>
      <c r="B262" s="7" t="s">
        <v>567</v>
      </c>
      <c r="C262" s="7" t="s">
        <v>10</v>
      </c>
      <c r="D262" s="3" t="s">
        <v>568</v>
      </c>
      <c r="E262">
        <v>2006</v>
      </c>
      <c r="F262" s="4">
        <v>1571270.23</v>
      </c>
      <c r="G262" s="4">
        <v>6091.18</v>
      </c>
      <c r="H262" s="4">
        <v>317.82</v>
      </c>
      <c r="I262" s="4">
        <v>0</v>
      </c>
      <c r="J262" s="4">
        <f t="shared" si="88"/>
        <v>1564861.23</v>
      </c>
      <c r="K262" s="5">
        <f t="shared" si="89"/>
        <v>1564861</v>
      </c>
      <c r="L262" s="6">
        <v>0.03</v>
      </c>
      <c r="M262" s="8">
        <v>0</v>
      </c>
      <c r="N262" s="8">
        <v>1042173</v>
      </c>
      <c r="O262" s="8">
        <v>1132717</v>
      </c>
      <c r="P262" s="8">
        <v>1176759</v>
      </c>
      <c r="Q262" s="8">
        <v>872536</v>
      </c>
      <c r="R262" s="8">
        <v>472490</v>
      </c>
      <c r="S262" s="8">
        <v>373572</v>
      </c>
      <c r="T262" s="8">
        <v>376464</v>
      </c>
      <c r="U262" s="8">
        <v>389990</v>
      </c>
      <c r="V262" s="8">
        <v>795548</v>
      </c>
      <c r="W262" s="8">
        <v>506670</v>
      </c>
      <c r="X262" s="8">
        <v>496465</v>
      </c>
      <c r="Y262" s="8">
        <f t="shared" si="105"/>
        <v>351454</v>
      </c>
      <c r="Z262" s="34">
        <f t="shared" si="90"/>
        <v>20.58</v>
      </c>
      <c r="AA262" s="34">
        <f t="shared" si="91"/>
        <v>22.46</v>
      </c>
      <c r="AB262" s="12">
        <f t="shared" si="106"/>
        <v>321998.95543999999</v>
      </c>
      <c r="AC262" s="12">
        <f t="shared" si="107"/>
        <v>321998.95543999999</v>
      </c>
      <c r="AD262" s="12">
        <f t="shared" si="108"/>
        <v>-4.4560000009369105E-2</v>
      </c>
      <c r="AE262" s="8">
        <f t="shared" si="92"/>
        <v>321999</v>
      </c>
      <c r="AF262" s="12">
        <f t="shared" si="93"/>
        <v>4.4560000009369105E-2</v>
      </c>
      <c r="AG262">
        <f t="shared" si="94"/>
        <v>20.58</v>
      </c>
      <c r="AH262" s="8">
        <f>ROUND(IF(L262=3%,$K$358*Ranking!K266,0),0)</f>
        <v>18412</v>
      </c>
      <c r="AI262" s="8">
        <f t="shared" si="95"/>
        <v>340411</v>
      </c>
      <c r="AJ262" s="8">
        <f t="shared" si="96"/>
        <v>18412</v>
      </c>
      <c r="AK262" s="8">
        <f t="shared" si="97"/>
        <v>340411</v>
      </c>
      <c r="AL262" s="34">
        <f t="shared" si="98"/>
        <v>21.75</v>
      </c>
      <c r="AM262" s="8">
        <f>IF(L262=3%,ROUND($K$360*Ranking!K266,0),0)</f>
        <v>11043</v>
      </c>
      <c r="AN262" s="29">
        <f t="shared" si="99"/>
        <v>351454</v>
      </c>
      <c r="AO262" s="29">
        <f t="shared" si="100"/>
        <v>11043</v>
      </c>
      <c r="AP262" s="8">
        <f t="shared" si="101"/>
        <v>351454</v>
      </c>
      <c r="AQ262" s="29">
        <f t="shared" si="102"/>
        <v>0</v>
      </c>
      <c r="AR262" s="34">
        <f t="shared" si="103"/>
        <v>22.46</v>
      </c>
      <c r="AS262" t="str">
        <f t="shared" si="104"/>
        <v/>
      </c>
      <c r="AT262" s="29">
        <v>0</v>
      </c>
      <c r="AU262" s="8">
        <f t="shared" si="109"/>
        <v>351454</v>
      </c>
    </row>
    <row r="263" spans="1:47" x14ac:dyDescent="0.2">
      <c r="A263">
        <v>262</v>
      </c>
      <c r="B263" s="7" t="s">
        <v>569</v>
      </c>
      <c r="C263" s="7" t="s">
        <v>10</v>
      </c>
      <c r="D263" s="3" t="s">
        <v>570</v>
      </c>
      <c r="E263">
        <v>0</v>
      </c>
      <c r="F263" s="4"/>
      <c r="G263" s="4"/>
      <c r="H263" s="4"/>
      <c r="I263" s="4"/>
      <c r="J263" s="4">
        <f t="shared" si="88"/>
        <v>0</v>
      </c>
      <c r="K263" s="5">
        <f t="shared" si="89"/>
        <v>0</v>
      </c>
      <c r="L263" s="6"/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f t="shared" si="105"/>
        <v>0</v>
      </c>
      <c r="Z263" s="34">
        <f t="shared" si="90"/>
        <v>0</v>
      </c>
      <c r="AA263" s="34">
        <f t="shared" si="91"/>
        <v>0</v>
      </c>
      <c r="AB263" s="12">
        <f t="shared" si="106"/>
        <v>0</v>
      </c>
      <c r="AC263" s="12">
        <f t="shared" si="107"/>
        <v>0</v>
      </c>
      <c r="AD263" s="12">
        <f t="shared" si="108"/>
        <v>0</v>
      </c>
      <c r="AE263" s="8">
        <f t="shared" si="92"/>
        <v>0</v>
      </c>
      <c r="AF263" s="12">
        <f t="shared" si="93"/>
        <v>0</v>
      </c>
      <c r="AG263">
        <f t="shared" si="94"/>
        <v>0</v>
      </c>
      <c r="AH263" s="8">
        <f>ROUND(IF(L263=3%,$K$358*Ranking!K267,0),0)</f>
        <v>0</v>
      </c>
      <c r="AI263" s="8">
        <f t="shared" si="95"/>
        <v>0</v>
      </c>
      <c r="AJ263" s="8">
        <f t="shared" si="96"/>
        <v>0</v>
      </c>
      <c r="AK263" s="8">
        <f t="shared" si="97"/>
        <v>0</v>
      </c>
      <c r="AL263" s="34">
        <f t="shared" si="98"/>
        <v>0</v>
      </c>
      <c r="AM263" s="8">
        <f>IF(L263=3%,ROUND($K$360*Ranking!K267,0),0)</f>
        <v>0</v>
      </c>
      <c r="AN263" s="29">
        <f t="shared" si="99"/>
        <v>0</v>
      </c>
      <c r="AO263" s="29">
        <f t="shared" si="100"/>
        <v>0</v>
      </c>
      <c r="AP263" s="8">
        <f t="shared" si="101"/>
        <v>0</v>
      </c>
      <c r="AQ263" s="29">
        <f t="shared" si="102"/>
        <v>0</v>
      </c>
      <c r="AR263" s="34">
        <f t="shared" si="103"/>
        <v>0</v>
      </c>
      <c r="AS263" t="str">
        <f t="shared" si="104"/>
        <v/>
      </c>
      <c r="AT263" s="29">
        <v>0</v>
      </c>
      <c r="AU263" s="8">
        <f t="shared" si="109"/>
        <v>0</v>
      </c>
    </row>
    <row r="264" spans="1:47" x14ac:dyDescent="0.2">
      <c r="A264">
        <v>263</v>
      </c>
      <c r="B264" s="7" t="s">
        <v>571</v>
      </c>
      <c r="C264" s="7" t="s">
        <v>10</v>
      </c>
      <c r="D264" s="3" t="s">
        <v>572</v>
      </c>
      <c r="E264">
        <v>0</v>
      </c>
      <c r="F264" s="4"/>
      <c r="G264" s="4"/>
      <c r="H264" s="4"/>
      <c r="I264" s="4"/>
      <c r="J264" s="4">
        <f t="shared" si="88"/>
        <v>0</v>
      </c>
      <c r="K264" s="5">
        <f t="shared" si="89"/>
        <v>0</v>
      </c>
      <c r="L264" s="6"/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f t="shared" si="105"/>
        <v>0</v>
      </c>
      <c r="Z264" s="34">
        <f t="shared" si="90"/>
        <v>0</v>
      </c>
      <c r="AA264" s="34">
        <f t="shared" si="91"/>
        <v>0</v>
      </c>
      <c r="AB264" s="12">
        <f t="shared" si="106"/>
        <v>0</v>
      </c>
      <c r="AC264" s="12">
        <f t="shared" si="107"/>
        <v>0</v>
      </c>
      <c r="AD264" s="12">
        <f t="shared" si="108"/>
        <v>0</v>
      </c>
      <c r="AE264" s="8">
        <f t="shared" si="92"/>
        <v>0</v>
      </c>
      <c r="AF264" s="12">
        <f t="shared" si="93"/>
        <v>0</v>
      </c>
      <c r="AG264">
        <f t="shared" si="94"/>
        <v>0</v>
      </c>
      <c r="AH264" s="8">
        <f>ROUND(IF(L264=3%,$K$358*Ranking!K268,0),0)</f>
        <v>0</v>
      </c>
      <c r="AI264" s="8">
        <f t="shared" si="95"/>
        <v>0</v>
      </c>
      <c r="AJ264" s="8">
        <f t="shared" si="96"/>
        <v>0</v>
      </c>
      <c r="AK264" s="8">
        <f t="shared" si="97"/>
        <v>0</v>
      </c>
      <c r="AL264" s="34">
        <f t="shared" si="98"/>
        <v>0</v>
      </c>
      <c r="AM264" s="8">
        <f>IF(L264=3%,ROUND($K$360*Ranking!K268,0),0)</f>
        <v>0</v>
      </c>
      <c r="AN264" s="29">
        <f t="shared" si="99"/>
        <v>0</v>
      </c>
      <c r="AO264" s="29">
        <f t="shared" si="100"/>
        <v>0</v>
      </c>
      <c r="AP264" s="8">
        <f t="shared" si="101"/>
        <v>0</v>
      </c>
      <c r="AQ264" s="29">
        <f t="shared" si="102"/>
        <v>0</v>
      </c>
      <c r="AR264" s="34">
        <f t="shared" si="103"/>
        <v>0</v>
      </c>
      <c r="AS264" t="str">
        <f t="shared" si="104"/>
        <v/>
      </c>
      <c r="AT264" s="29">
        <v>0</v>
      </c>
      <c r="AU264" s="8">
        <f t="shared" si="109"/>
        <v>0</v>
      </c>
    </row>
    <row r="265" spans="1:47" x14ac:dyDescent="0.2">
      <c r="A265">
        <v>264</v>
      </c>
      <c r="B265" s="7" t="s">
        <v>96</v>
      </c>
      <c r="C265" s="7" t="s">
        <v>10</v>
      </c>
      <c r="D265" s="3" t="s">
        <v>97</v>
      </c>
      <c r="E265">
        <v>2003</v>
      </c>
      <c r="F265" s="4">
        <v>1377760.21</v>
      </c>
      <c r="G265" s="4">
        <v>12238.34</v>
      </c>
      <c r="H265" s="4">
        <v>924.82</v>
      </c>
      <c r="I265" s="4">
        <v>0</v>
      </c>
      <c r="J265" s="4">
        <f t="shared" si="88"/>
        <v>1364597.0499999998</v>
      </c>
      <c r="K265" s="5">
        <f t="shared" si="89"/>
        <v>1364597</v>
      </c>
      <c r="L265" s="6">
        <v>0.03</v>
      </c>
      <c r="M265" s="8">
        <v>686222</v>
      </c>
      <c r="N265" s="8">
        <v>721362</v>
      </c>
      <c r="O265" s="8">
        <v>785869</v>
      </c>
      <c r="P265" s="8">
        <v>843940</v>
      </c>
      <c r="Q265" s="8">
        <v>683297</v>
      </c>
      <c r="R265" s="8">
        <v>376762</v>
      </c>
      <c r="S265" s="8">
        <v>299907</v>
      </c>
      <c r="T265" s="8">
        <v>299740</v>
      </c>
      <c r="U265" s="8">
        <v>321446</v>
      </c>
      <c r="V265" s="8">
        <v>648377</v>
      </c>
      <c r="W265" s="8">
        <v>407142</v>
      </c>
      <c r="X265" s="8">
        <v>396896</v>
      </c>
      <c r="Y265" s="8">
        <f t="shared" si="105"/>
        <v>310246</v>
      </c>
      <c r="Z265" s="34">
        <f t="shared" si="90"/>
        <v>20.58</v>
      </c>
      <c r="AA265" s="34">
        <f t="shared" si="91"/>
        <v>22.74</v>
      </c>
      <c r="AB265" s="12">
        <f t="shared" si="106"/>
        <v>280790.95114000002</v>
      </c>
      <c r="AC265" s="12">
        <f t="shared" si="107"/>
        <v>280790.95114000002</v>
      </c>
      <c r="AD265" s="12">
        <f t="shared" si="108"/>
        <v>-4.8859999980777502E-2</v>
      </c>
      <c r="AE265" s="8">
        <f t="shared" si="92"/>
        <v>280791</v>
      </c>
      <c r="AF265" s="12">
        <f t="shared" si="93"/>
        <v>4.8859999980777502E-2</v>
      </c>
      <c r="AG265">
        <f t="shared" si="94"/>
        <v>20.58</v>
      </c>
      <c r="AH265" s="8">
        <f>ROUND(IF(L265=3%,$K$358*Ranking!K269,0),0)</f>
        <v>18412</v>
      </c>
      <c r="AI265" s="8">
        <f t="shared" si="95"/>
        <v>299203</v>
      </c>
      <c r="AJ265" s="8">
        <f t="shared" si="96"/>
        <v>18412</v>
      </c>
      <c r="AK265" s="8">
        <f t="shared" si="97"/>
        <v>299203</v>
      </c>
      <c r="AL265" s="34">
        <f t="shared" si="98"/>
        <v>21.93</v>
      </c>
      <c r="AM265" s="8">
        <f>IF(L265=3%,ROUND($K$360*Ranking!K269,0),0)</f>
        <v>11043</v>
      </c>
      <c r="AN265" s="29">
        <f t="shared" si="99"/>
        <v>310246</v>
      </c>
      <c r="AO265" s="29">
        <f t="shared" si="100"/>
        <v>11043</v>
      </c>
      <c r="AP265" s="8">
        <f t="shared" si="101"/>
        <v>310246</v>
      </c>
      <c r="AQ265" s="29">
        <f t="shared" si="102"/>
        <v>0</v>
      </c>
      <c r="AR265" s="34">
        <f t="shared" si="103"/>
        <v>22.74</v>
      </c>
      <c r="AS265" t="str">
        <f t="shared" si="104"/>
        <v/>
      </c>
      <c r="AT265" s="29">
        <v>0</v>
      </c>
      <c r="AU265" s="8">
        <f t="shared" si="109"/>
        <v>310246</v>
      </c>
    </row>
    <row r="266" spans="1:47" x14ac:dyDescent="0.2">
      <c r="A266">
        <v>265</v>
      </c>
      <c r="B266" s="7" t="s">
        <v>573</v>
      </c>
      <c r="C266" s="7" t="s">
        <v>10</v>
      </c>
      <c r="D266" s="3" t="s">
        <v>574</v>
      </c>
      <c r="E266">
        <v>2010</v>
      </c>
      <c r="F266" s="4">
        <v>336806.62</v>
      </c>
      <c r="G266" s="4">
        <v>3646.05</v>
      </c>
      <c r="H266" s="4">
        <v>31416.13</v>
      </c>
      <c r="I266" s="4">
        <v>0</v>
      </c>
      <c r="J266" s="4">
        <f t="shared" si="88"/>
        <v>301744.44</v>
      </c>
      <c r="K266" s="5">
        <f t="shared" si="89"/>
        <v>301744</v>
      </c>
      <c r="L266" s="6">
        <v>1.2500000000000001E-2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73559</v>
      </c>
      <c r="T266" s="8">
        <v>71802</v>
      </c>
      <c r="U266" s="8">
        <v>73177</v>
      </c>
      <c r="V266" s="8">
        <v>144414</v>
      </c>
      <c r="W266" s="8">
        <v>87942</v>
      </c>
      <c r="X266" s="8">
        <v>85709</v>
      </c>
      <c r="Y266" s="8">
        <f t="shared" si="105"/>
        <v>62089</v>
      </c>
      <c r="Z266" s="34">
        <f t="shared" si="90"/>
        <v>20.58</v>
      </c>
      <c r="AA266" s="34">
        <f t="shared" si="91"/>
        <v>20.58</v>
      </c>
      <c r="AB266" s="12">
        <f t="shared" si="106"/>
        <v>62089.382259999998</v>
      </c>
      <c r="AC266" s="12">
        <f t="shared" si="107"/>
        <v>62089.382259999998</v>
      </c>
      <c r="AD266" s="12">
        <f t="shared" si="108"/>
        <v>0.38225999999849591</v>
      </c>
      <c r="AE266" s="8">
        <f t="shared" si="92"/>
        <v>62089</v>
      </c>
      <c r="AF266" s="12">
        <f t="shared" si="93"/>
        <v>-0.38225999999849591</v>
      </c>
      <c r="AG266">
        <f t="shared" si="94"/>
        <v>20.58</v>
      </c>
      <c r="AH266" s="8">
        <f>ROUND(IF(L266=3%,$K$358*Ranking!K270,0),0)</f>
        <v>0</v>
      </c>
      <c r="AI266" s="8">
        <f t="shared" si="95"/>
        <v>62089</v>
      </c>
      <c r="AJ266" s="8">
        <f t="shared" si="96"/>
        <v>0</v>
      </c>
      <c r="AK266" s="8">
        <f t="shared" si="97"/>
        <v>62089</v>
      </c>
      <c r="AL266" s="34">
        <f t="shared" si="98"/>
        <v>20.58</v>
      </c>
      <c r="AM266" s="8">
        <f>IF(L266=3%,ROUND($K$360*Ranking!K270,0),0)</f>
        <v>0</v>
      </c>
      <c r="AN266" s="29">
        <f t="shared" si="99"/>
        <v>62089</v>
      </c>
      <c r="AO266" s="29">
        <f t="shared" si="100"/>
        <v>0</v>
      </c>
      <c r="AP266" s="8">
        <f t="shared" si="101"/>
        <v>62089</v>
      </c>
      <c r="AQ266" s="29">
        <f t="shared" si="102"/>
        <v>0</v>
      </c>
      <c r="AR266" s="34">
        <f t="shared" si="103"/>
        <v>20.58</v>
      </c>
      <c r="AS266" t="str">
        <f t="shared" si="104"/>
        <v/>
      </c>
      <c r="AT266" s="29">
        <v>0</v>
      </c>
      <c r="AU266" s="8">
        <f t="shared" si="109"/>
        <v>62089</v>
      </c>
    </row>
    <row r="267" spans="1:47" x14ac:dyDescent="0.2">
      <c r="A267">
        <v>266</v>
      </c>
      <c r="B267" s="7" t="s">
        <v>575</v>
      </c>
      <c r="C267" s="7" t="s">
        <v>10</v>
      </c>
      <c r="D267" s="3" t="s">
        <v>576</v>
      </c>
      <c r="E267">
        <v>2006</v>
      </c>
      <c r="F267" s="4">
        <v>496996.26</v>
      </c>
      <c r="G267" s="4">
        <v>2213.1</v>
      </c>
      <c r="H267" s="4">
        <v>1720.97</v>
      </c>
      <c r="I267" s="4">
        <v>0</v>
      </c>
      <c r="J267" s="4">
        <f t="shared" si="88"/>
        <v>493062.19000000006</v>
      </c>
      <c r="K267" s="5">
        <f t="shared" si="89"/>
        <v>493062</v>
      </c>
      <c r="L267" s="6">
        <v>0.01</v>
      </c>
      <c r="M267" s="8">
        <v>0</v>
      </c>
      <c r="N267" s="8">
        <v>0</v>
      </c>
      <c r="O267" s="8">
        <v>315293</v>
      </c>
      <c r="P267" s="8">
        <v>333180</v>
      </c>
      <c r="Q267" s="8">
        <v>241064</v>
      </c>
      <c r="R267" s="8">
        <v>128685</v>
      </c>
      <c r="S267" s="8">
        <v>98535</v>
      </c>
      <c r="T267" s="8">
        <v>99744</v>
      </c>
      <c r="U267" s="8">
        <v>104807</v>
      </c>
      <c r="V267" s="8">
        <v>211420</v>
      </c>
      <c r="W267" s="8">
        <v>133291</v>
      </c>
      <c r="X267" s="8">
        <v>137803</v>
      </c>
      <c r="Y267" s="8">
        <f t="shared" si="105"/>
        <v>101457</v>
      </c>
      <c r="Z267" s="34">
        <f t="shared" si="90"/>
        <v>20.58</v>
      </c>
      <c r="AA267" s="34">
        <f t="shared" si="91"/>
        <v>20.58</v>
      </c>
      <c r="AB267" s="12">
        <f t="shared" si="106"/>
        <v>101456.58238000001</v>
      </c>
      <c r="AC267" s="12">
        <f t="shared" si="107"/>
        <v>101456.58238000001</v>
      </c>
      <c r="AD267" s="12">
        <f t="shared" si="108"/>
        <v>-0.41761999999289401</v>
      </c>
      <c r="AE267" s="8">
        <f t="shared" si="92"/>
        <v>101457</v>
      </c>
      <c r="AF267" s="12">
        <f t="shared" si="93"/>
        <v>0.41761999999289401</v>
      </c>
      <c r="AG267">
        <f t="shared" si="94"/>
        <v>20.58</v>
      </c>
      <c r="AH267" s="8">
        <f>ROUND(IF(L267=3%,$K$358*Ranking!K271,0),0)</f>
        <v>0</v>
      </c>
      <c r="AI267" s="8">
        <f t="shared" si="95"/>
        <v>101457</v>
      </c>
      <c r="AJ267" s="8">
        <f t="shared" si="96"/>
        <v>0</v>
      </c>
      <c r="AK267" s="8">
        <f t="shared" si="97"/>
        <v>101457</v>
      </c>
      <c r="AL267" s="34">
        <f t="shared" si="98"/>
        <v>20.58</v>
      </c>
      <c r="AM267" s="8">
        <f>IF(L267=3%,ROUND($K$360*Ranking!K271,0),0)</f>
        <v>0</v>
      </c>
      <c r="AN267" s="29">
        <f t="shared" si="99"/>
        <v>101457</v>
      </c>
      <c r="AO267" s="29">
        <f t="shared" si="100"/>
        <v>0</v>
      </c>
      <c r="AP267" s="8">
        <f t="shared" si="101"/>
        <v>101457</v>
      </c>
      <c r="AQ267" s="29">
        <f t="shared" si="102"/>
        <v>0</v>
      </c>
      <c r="AR267" s="34">
        <f t="shared" si="103"/>
        <v>20.58</v>
      </c>
      <c r="AS267" t="str">
        <f t="shared" si="104"/>
        <v/>
      </c>
      <c r="AT267" s="29">
        <v>0</v>
      </c>
      <c r="AU267" s="8">
        <f t="shared" si="109"/>
        <v>101457</v>
      </c>
    </row>
    <row r="268" spans="1:47" x14ac:dyDescent="0.2">
      <c r="A268">
        <v>267</v>
      </c>
      <c r="B268" s="7" t="s">
        <v>577</v>
      </c>
      <c r="C268" s="7" t="s">
        <v>10</v>
      </c>
      <c r="D268" s="3" t="s">
        <v>578</v>
      </c>
      <c r="E268">
        <v>0</v>
      </c>
      <c r="F268" s="4"/>
      <c r="G268" s="4"/>
      <c r="H268" s="4"/>
      <c r="I268" s="4"/>
      <c r="J268" s="4">
        <f t="shared" si="88"/>
        <v>0</v>
      </c>
      <c r="K268" s="5">
        <f t="shared" si="89"/>
        <v>0</v>
      </c>
      <c r="L268" s="6"/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f t="shared" si="105"/>
        <v>0</v>
      </c>
      <c r="Z268" s="34">
        <f t="shared" si="90"/>
        <v>0</v>
      </c>
      <c r="AA268" s="34">
        <f t="shared" si="91"/>
        <v>0</v>
      </c>
      <c r="AB268" s="12">
        <f t="shared" si="106"/>
        <v>0</v>
      </c>
      <c r="AC268" s="12">
        <f t="shared" si="107"/>
        <v>0</v>
      </c>
      <c r="AD268" s="12">
        <f t="shared" si="108"/>
        <v>0</v>
      </c>
      <c r="AE268" s="8">
        <f t="shared" si="92"/>
        <v>0</v>
      </c>
      <c r="AF268" s="12">
        <f t="shared" si="93"/>
        <v>0</v>
      </c>
      <c r="AG268">
        <f t="shared" si="94"/>
        <v>0</v>
      </c>
      <c r="AH268" s="8">
        <f>ROUND(IF(L268=3%,$K$358*Ranking!K272,0),0)</f>
        <v>0</v>
      </c>
      <c r="AI268" s="8">
        <f t="shared" si="95"/>
        <v>0</v>
      </c>
      <c r="AJ268" s="8">
        <f t="shared" si="96"/>
        <v>0</v>
      </c>
      <c r="AK268" s="8">
        <f t="shared" si="97"/>
        <v>0</v>
      </c>
      <c r="AL268" s="34">
        <f t="shared" si="98"/>
        <v>0</v>
      </c>
      <c r="AM268" s="8">
        <f>IF(L268=3%,ROUND($K$360*Ranking!K272,0),0)</f>
        <v>0</v>
      </c>
      <c r="AN268" s="29">
        <f t="shared" si="99"/>
        <v>0</v>
      </c>
      <c r="AO268" s="29">
        <f t="shared" si="100"/>
        <v>0</v>
      </c>
      <c r="AP268" s="8">
        <f t="shared" si="101"/>
        <v>0</v>
      </c>
      <c r="AQ268" s="29">
        <f t="shared" si="102"/>
        <v>0</v>
      </c>
      <c r="AR268" s="34">
        <f t="shared" si="103"/>
        <v>0</v>
      </c>
      <c r="AS268" t="str">
        <f t="shared" si="104"/>
        <v/>
      </c>
      <c r="AT268" s="29">
        <v>0</v>
      </c>
      <c r="AU268" s="8">
        <f t="shared" si="109"/>
        <v>0</v>
      </c>
    </row>
    <row r="269" spans="1:47" x14ac:dyDescent="0.2">
      <c r="A269">
        <v>268</v>
      </c>
      <c r="B269" s="7" t="s">
        <v>579</v>
      </c>
      <c r="C269" s="7" t="s">
        <v>10</v>
      </c>
      <c r="D269" s="3" t="s">
        <v>580</v>
      </c>
      <c r="E269">
        <v>0</v>
      </c>
      <c r="F269" s="4"/>
      <c r="G269" s="4"/>
      <c r="H269" s="4"/>
      <c r="I269" s="4"/>
      <c r="J269" s="4">
        <f t="shared" si="88"/>
        <v>0</v>
      </c>
      <c r="K269" s="5">
        <f t="shared" si="89"/>
        <v>0</v>
      </c>
      <c r="L269" s="6"/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f t="shared" si="105"/>
        <v>0</v>
      </c>
      <c r="Z269" s="34">
        <f t="shared" si="90"/>
        <v>0</v>
      </c>
      <c r="AA269" s="34">
        <f t="shared" si="91"/>
        <v>0</v>
      </c>
      <c r="AB269" s="12">
        <f t="shared" si="106"/>
        <v>0</v>
      </c>
      <c r="AC269" s="12">
        <f t="shared" si="107"/>
        <v>0</v>
      </c>
      <c r="AD269" s="12">
        <f t="shared" si="108"/>
        <v>0</v>
      </c>
      <c r="AE269" s="8">
        <f t="shared" si="92"/>
        <v>0</v>
      </c>
      <c r="AF269" s="12">
        <f t="shared" si="93"/>
        <v>0</v>
      </c>
      <c r="AG269">
        <f t="shared" si="94"/>
        <v>0</v>
      </c>
      <c r="AH269" s="8">
        <f>ROUND(IF(L269=3%,$K$358*Ranking!K273,0),0)</f>
        <v>0</v>
      </c>
      <c r="AI269" s="8">
        <f t="shared" si="95"/>
        <v>0</v>
      </c>
      <c r="AJ269" s="8">
        <f t="shared" si="96"/>
        <v>0</v>
      </c>
      <c r="AK269" s="8">
        <f t="shared" si="97"/>
        <v>0</v>
      </c>
      <c r="AL269" s="34">
        <f t="shared" si="98"/>
        <v>0</v>
      </c>
      <c r="AM269" s="8">
        <f>IF(L269=3%,ROUND($K$360*Ranking!K273,0),0)</f>
        <v>0</v>
      </c>
      <c r="AN269" s="29">
        <f t="shared" si="99"/>
        <v>0</v>
      </c>
      <c r="AO269" s="29">
        <f t="shared" si="100"/>
        <v>0</v>
      </c>
      <c r="AP269" s="8">
        <f t="shared" si="101"/>
        <v>0</v>
      </c>
      <c r="AQ269" s="29">
        <f t="shared" si="102"/>
        <v>0</v>
      </c>
      <c r="AR269" s="34">
        <f t="shared" si="103"/>
        <v>0</v>
      </c>
      <c r="AS269" t="str">
        <f t="shared" si="104"/>
        <v/>
      </c>
      <c r="AT269" s="29">
        <v>0</v>
      </c>
      <c r="AU269" s="8">
        <f t="shared" si="109"/>
        <v>0</v>
      </c>
    </row>
    <row r="270" spans="1:47" x14ac:dyDescent="0.2">
      <c r="A270">
        <v>269</v>
      </c>
      <c r="B270" s="7" t="s">
        <v>581</v>
      </c>
      <c r="C270" s="7" t="s">
        <v>10</v>
      </c>
      <c r="D270" s="3" t="s">
        <v>582</v>
      </c>
      <c r="E270">
        <v>0</v>
      </c>
      <c r="F270" s="4">
        <v>0</v>
      </c>
      <c r="G270" s="4">
        <v>0</v>
      </c>
      <c r="H270" s="4">
        <v>0</v>
      </c>
      <c r="I270" s="4"/>
      <c r="J270" s="4">
        <f t="shared" si="88"/>
        <v>0</v>
      </c>
      <c r="K270" s="5">
        <f t="shared" si="89"/>
        <v>0</v>
      </c>
      <c r="L270" s="6"/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f t="shared" si="105"/>
        <v>0</v>
      </c>
      <c r="Z270" s="34">
        <f t="shared" si="90"/>
        <v>0</v>
      </c>
      <c r="AA270" s="34">
        <f t="shared" si="91"/>
        <v>0</v>
      </c>
      <c r="AB270" s="12">
        <f t="shared" si="106"/>
        <v>0</v>
      </c>
      <c r="AC270" s="12">
        <f t="shared" si="107"/>
        <v>0</v>
      </c>
      <c r="AD270" s="12">
        <f t="shared" si="108"/>
        <v>0</v>
      </c>
      <c r="AE270" s="8">
        <f t="shared" si="92"/>
        <v>0</v>
      </c>
      <c r="AF270" s="12">
        <f t="shared" si="93"/>
        <v>0</v>
      </c>
      <c r="AG270">
        <f t="shared" si="94"/>
        <v>0</v>
      </c>
      <c r="AH270" s="8">
        <f>ROUND(IF(L270=3%,$K$358*Ranking!K274,0),0)</f>
        <v>0</v>
      </c>
      <c r="AI270" s="8">
        <f t="shared" si="95"/>
        <v>0</v>
      </c>
      <c r="AJ270" s="8">
        <f t="shared" si="96"/>
        <v>0</v>
      </c>
      <c r="AK270" s="8">
        <f t="shared" si="97"/>
        <v>0</v>
      </c>
      <c r="AL270" s="34">
        <f t="shared" si="98"/>
        <v>0</v>
      </c>
      <c r="AM270" s="8">
        <f>IF(L270=3%,ROUND($K$360*Ranking!K274,0),0)</f>
        <v>0</v>
      </c>
      <c r="AN270" s="29">
        <f t="shared" si="99"/>
        <v>0</v>
      </c>
      <c r="AO270" s="29">
        <f t="shared" si="100"/>
        <v>0</v>
      </c>
      <c r="AP270" s="8">
        <f t="shared" si="101"/>
        <v>0</v>
      </c>
      <c r="AQ270" s="29">
        <f t="shared" si="102"/>
        <v>0</v>
      </c>
      <c r="AR270" s="34">
        <f t="shared" si="103"/>
        <v>0</v>
      </c>
      <c r="AS270" t="str">
        <f t="shared" si="104"/>
        <v/>
      </c>
      <c r="AT270" s="29">
        <v>0</v>
      </c>
      <c r="AU270" s="8">
        <f t="shared" si="109"/>
        <v>0</v>
      </c>
    </row>
    <row r="271" spans="1:47" x14ac:dyDescent="0.2">
      <c r="A271">
        <v>270</v>
      </c>
      <c r="B271" s="7" t="s">
        <v>583</v>
      </c>
      <c r="C271" s="7" t="s">
        <v>10</v>
      </c>
      <c r="D271" s="3" t="s">
        <v>584</v>
      </c>
      <c r="E271">
        <v>0</v>
      </c>
      <c r="F271" s="4"/>
      <c r="G271" s="4"/>
      <c r="H271" s="4"/>
      <c r="I271" s="4"/>
      <c r="J271" s="4">
        <f t="shared" si="88"/>
        <v>0</v>
      </c>
      <c r="K271" s="5">
        <f t="shared" si="89"/>
        <v>0</v>
      </c>
      <c r="L271" s="6"/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f t="shared" si="105"/>
        <v>0</v>
      </c>
      <c r="Z271" s="34">
        <f t="shared" si="90"/>
        <v>0</v>
      </c>
      <c r="AA271" s="34">
        <f t="shared" si="91"/>
        <v>0</v>
      </c>
      <c r="AB271" s="12">
        <f t="shared" si="106"/>
        <v>0</v>
      </c>
      <c r="AC271" s="12">
        <f t="shared" si="107"/>
        <v>0</v>
      </c>
      <c r="AD271" s="12">
        <f t="shared" si="108"/>
        <v>0</v>
      </c>
      <c r="AE271" s="8">
        <f t="shared" si="92"/>
        <v>0</v>
      </c>
      <c r="AF271" s="12">
        <f t="shared" si="93"/>
        <v>0</v>
      </c>
      <c r="AG271">
        <f t="shared" si="94"/>
        <v>0</v>
      </c>
      <c r="AH271" s="8">
        <f>ROUND(IF(L271=3%,$K$358*Ranking!K275,0),0)</f>
        <v>0</v>
      </c>
      <c r="AI271" s="8">
        <f t="shared" si="95"/>
        <v>0</v>
      </c>
      <c r="AJ271" s="8">
        <f t="shared" si="96"/>
        <v>0</v>
      </c>
      <c r="AK271" s="8">
        <f t="shared" si="97"/>
        <v>0</v>
      </c>
      <c r="AL271" s="34">
        <f t="shared" si="98"/>
        <v>0</v>
      </c>
      <c r="AM271" s="8">
        <f>IF(L271=3%,ROUND($K$360*Ranking!K275,0),0)</f>
        <v>0</v>
      </c>
      <c r="AN271" s="29">
        <f t="shared" si="99"/>
        <v>0</v>
      </c>
      <c r="AO271" s="29">
        <f t="shared" si="100"/>
        <v>0</v>
      </c>
      <c r="AP271" s="8">
        <f t="shared" si="101"/>
        <v>0</v>
      </c>
      <c r="AQ271" s="29">
        <f t="shared" si="102"/>
        <v>0</v>
      </c>
      <c r="AR271" s="34">
        <f t="shared" si="103"/>
        <v>0</v>
      </c>
      <c r="AS271" t="str">
        <f t="shared" si="104"/>
        <v/>
      </c>
      <c r="AT271" s="29">
        <v>0</v>
      </c>
      <c r="AU271" s="8">
        <f t="shared" si="109"/>
        <v>0</v>
      </c>
    </row>
    <row r="272" spans="1:47" x14ac:dyDescent="0.2">
      <c r="A272">
        <v>271</v>
      </c>
      <c r="B272" s="7" t="s">
        <v>585</v>
      </c>
      <c r="C272" s="7" t="s">
        <v>10</v>
      </c>
      <c r="D272" s="3" t="s">
        <v>586</v>
      </c>
      <c r="E272">
        <v>0</v>
      </c>
      <c r="F272" s="4"/>
      <c r="G272" s="4"/>
      <c r="H272" s="4"/>
      <c r="I272" s="4"/>
      <c r="J272" s="4">
        <f t="shared" si="88"/>
        <v>0</v>
      </c>
      <c r="K272" s="5">
        <f t="shared" si="89"/>
        <v>0</v>
      </c>
      <c r="L272" s="6"/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f t="shared" si="105"/>
        <v>0</v>
      </c>
      <c r="Z272" s="34">
        <f t="shared" si="90"/>
        <v>0</v>
      </c>
      <c r="AA272" s="34">
        <f t="shared" si="91"/>
        <v>0</v>
      </c>
      <c r="AB272" s="12">
        <f t="shared" si="106"/>
        <v>0</v>
      </c>
      <c r="AC272" s="12">
        <f t="shared" si="107"/>
        <v>0</v>
      </c>
      <c r="AD272" s="12">
        <f t="shared" si="108"/>
        <v>0</v>
      </c>
      <c r="AE272" s="8">
        <f t="shared" si="92"/>
        <v>0</v>
      </c>
      <c r="AF272" s="12">
        <f t="shared" si="93"/>
        <v>0</v>
      </c>
      <c r="AG272">
        <f t="shared" si="94"/>
        <v>0</v>
      </c>
      <c r="AH272" s="8">
        <f>ROUND(IF(L272=3%,$K$358*Ranking!K276,0),0)</f>
        <v>0</v>
      </c>
      <c r="AI272" s="8">
        <f t="shared" si="95"/>
        <v>0</v>
      </c>
      <c r="AJ272" s="8">
        <f t="shared" si="96"/>
        <v>0</v>
      </c>
      <c r="AK272" s="8">
        <f t="shared" si="97"/>
        <v>0</v>
      </c>
      <c r="AL272" s="34">
        <f t="shared" si="98"/>
        <v>0</v>
      </c>
      <c r="AM272" s="8">
        <f>IF(L272=3%,ROUND($K$360*Ranking!K276,0),0)</f>
        <v>0</v>
      </c>
      <c r="AN272" s="29">
        <f t="shared" si="99"/>
        <v>0</v>
      </c>
      <c r="AO272" s="29">
        <f t="shared" si="100"/>
        <v>0</v>
      </c>
      <c r="AP272" s="8">
        <f t="shared" si="101"/>
        <v>0</v>
      </c>
      <c r="AQ272" s="29">
        <f t="shared" si="102"/>
        <v>0</v>
      </c>
      <c r="AR272" s="34">
        <f t="shared" si="103"/>
        <v>0</v>
      </c>
      <c r="AS272" t="str">
        <f t="shared" si="104"/>
        <v/>
      </c>
      <c r="AT272" s="29">
        <v>0</v>
      </c>
      <c r="AU272" s="8">
        <f t="shared" si="109"/>
        <v>0</v>
      </c>
    </row>
    <row r="273" spans="1:47" x14ac:dyDescent="0.2">
      <c r="A273">
        <v>272</v>
      </c>
      <c r="B273" s="7" t="s">
        <v>587</v>
      </c>
      <c r="C273" s="7" t="s">
        <v>10</v>
      </c>
      <c r="D273" s="3" t="s">
        <v>588</v>
      </c>
      <c r="E273">
        <v>2009</v>
      </c>
      <c r="F273" s="4">
        <v>40130.15</v>
      </c>
      <c r="G273" s="4">
        <v>596.57000000000005</v>
      </c>
      <c r="H273" s="4">
        <v>0</v>
      </c>
      <c r="I273" s="4">
        <v>0</v>
      </c>
      <c r="J273" s="4">
        <f t="shared" si="88"/>
        <v>39533.58</v>
      </c>
      <c r="K273" s="5">
        <f t="shared" si="89"/>
        <v>39534</v>
      </c>
      <c r="L273" s="6">
        <v>1.4999999999999999E-2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11979</v>
      </c>
      <c r="S273" s="8">
        <v>9157</v>
      </c>
      <c r="T273" s="8">
        <v>9341</v>
      </c>
      <c r="U273" s="8">
        <v>9620</v>
      </c>
      <c r="V273" s="8">
        <v>19353</v>
      </c>
      <c r="W273" s="8">
        <v>11723</v>
      </c>
      <c r="X273" s="8">
        <v>11428</v>
      </c>
      <c r="Y273" s="8">
        <f t="shared" si="105"/>
        <v>8135</v>
      </c>
      <c r="Z273" s="34">
        <f t="shared" si="90"/>
        <v>20.58</v>
      </c>
      <c r="AA273" s="34">
        <f t="shared" si="91"/>
        <v>20.58</v>
      </c>
      <c r="AB273" s="12">
        <f t="shared" si="106"/>
        <v>8134.8482100000001</v>
      </c>
      <c r="AC273" s="12">
        <f t="shared" si="107"/>
        <v>8134.8482100000001</v>
      </c>
      <c r="AD273" s="12">
        <f t="shared" si="108"/>
        <v>-0.15178999999989173</v>
      </c>
      <c r="AE273" s="8">
        <f t="shared" si="92"/>
        <v>8135</v>
      </c>
      <c r="AF273" s="12">
        <f t="shared" si="93"/>
        <v>0.15178999999989173</v>
      </c>
      <c r="AG273">
        <f t="shared" si="94"/>
        <v>20.58</v>
      </c>
      <c r="AH273" s="8">
        <f>ROUND(IF(L273=3%,$K$358*Ranking!K277,0),0)</f>
        <v>0</v>
      </c>
      <c r="AI273" s="8">
        <f t="shared" si="95"/>
        <v>8135</v>
      </c>
      <c r="AJ273" s="8">
        <f t="shared" si="96"/>
        <v>0</v>
      </c>
      <c r="AK273" s="8">
        <f t="shared" si="97"/>
        <v>8135</v>
      </c>
      <c r="AL273" s="34">
        <f t="shared" si="98"/>
        <v>20.58</v>
      </c>
      <c r="AM273" s="8">
        <f>IF(L273=3%,ROUND($K$360*Ranking!K277,0),0)</f>
        <v>0</v>
      </c>
      <c r="AN273" s="29">
        <f t="shared" si="99"/>
        <v>8135</v>
      </c>
      <c r="AO273" s="29">
        <f t="shared" si="100"/>
        <v>0</v>
      </c>
      <c r="AP273" s="8">
        <f t="shared" si="101"/>
        <v>8135</v>
      </c>
      <c r="AQ273" s="29">
        <f t="shared" si="102"/>
        <v>0</v>
      </c>
      <c r="AR273" s="34">
        <f t="shared" si="103"/>
        <v>20.58</v>
      </c>
      <c r="AS273" t="str">
        <f t="shared" si="104"/>
        <v/>
      </c>
      <c r="AT273" s="29">
        <v>0</v>
      </c>
      <c r="AU273" s="8">
        <f t="shared" si="109"/>
        <v>8135</v>
      </c>
    </row>
    <row r="274" spans="1:47" x14ac:dyDescent="0.2">
      <c r="A274">
        <v>273</v>
      </c>
      <c r="B274" s="7" t="s">
        <v>589</v>
      </c>
      <c r="C274" s="7" t="s">
        <v>10</v>
      </c>
      <c r="D274" s="3" t="s">
        <v>590</v>
      </c>
      <c r="E274">
        <v>2013</v>
      </c>
      <c r="F274" s="4">
        <v>78273.33</v>
      </c>
      <c r="G274" s="4">
        <v>0</v>
      </c>
      <c r="H274" s="4">
        <v>689.21</v>
      </c>
      <c r="I274" s="4"/>
      <c r="J274" s="4">
        <f t="shared" si="88"/>
        <v>77584.12</v>
      </c>
      <c r="K274" s="5">
        <f t="shared" si="89"/>
        <v>77584</v>
      </c>
      <c r="L274" s="6">
        <v>0.01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23698</v>
      </c>
      <c r="X274" s="8">
        <v>23021</v>
      </c>
      <c r="Y274" s="8">
        <f t="shared" si="105"/>
        <v>15964</v>
      </c>
      <c r="Z274" s="34">
        <f t="shared" si="90"/>
        <v>20.58</v>
      </c>
      <c r="AA274" s="34">
        <f t="shared" si="91"/>
        <v>20.58</v>
      </c>
      <c r="AB274" s="12">
        <f t="shared" si="106"/>
        <v>15964.3361</v>
      </c>
      <c r="AC274" s="12">
        <f t="shared" si="107"/>
        <v>15964.3361</v>
      </c>
      <c r="AD274" s="12">
        <f t="shared" si="108"/>
        <v>0.33610000000044238</v>
      </c>
      <c r="AE274" s="8">
        <f t="shared" si="92"/>
        <v>15964</v>
      </c>
      <c r="AF274" s="12">
        <f t="shared" si="93"/>
        <v>-0.33610000000044238</v>
      </c>
      <c r="AG274">
        <f t="shared" si="94"/>
        <v>20.58</v>
      </c>
      <c r="AH274" s="8">
        <f>ROUND(IF(L274=3%,$K$358*Ranking!K278,0),0)</f>
        <v>0</v>
      </c>
      <c r="AI274" s="8">
        <f t="shared" si="95"/>
        <v>15964</v>
      </c>
      <c r="AJ274" s="8">
        <f t="shared" si="96"/>
        <v>0</v>
      </c>
      <c r="AK274" s="8">
        <f t="shared" si="97"/>
        <v>15964</v>
      </c>
      <c r="AL274" s="34">
        <f t="shared" si="98"/>
        <v>20.58</v>
      </c>
      <c r="AM274" s="8">
        <f>IF(L274=3%,ROUND($K$360*Ranking!K278,0),0)</f>
        <v>0</v>
      </c>
      <c r="AN274" s="29">
        <f t="shared" si="99"/>
        <v>15964</v>
      </c>
      <c r="AO274" s="29">
        <f t="shared" si="100"/>
        <v>0</v>
      </c>
      <c r="AP274" s="8">
        <f t="shared" si="101"/>
        <v>15964</v>
      </c>
      <c r="AQ274" s="29">
        <f t="shared" si="102"/>
        <v>0</v>
      </c>
      <c r="AR274" s="34">
        <f t="shared" si="103"/>
        <v>20.58</v>
      </c>
      <c r="AS274" t="str">
        <f t="shared" si="104"/>
        <v/>
      </c>
      <c r="AT274" s="29">
        <v>0</v>
      </c>
      <c r="AU274" s="8">
        <f t="shared" si="109"/>
        <v>15964</v>
      </c>
    </row>
    <row r="275" spans="1:47" x14ac:dyDescent="0.2">
      <c r="A275">
        <v>274</v>
      </c>
      <c r="B275" s="7" t="s">
        <v>591</v>
      </c>
      <c r="C275" s="7" t="s">
        <v>10</v>
      </c>
      <c r="D275" s="3" t="s">
        <v>592</v>
      </c>
      <c r="E275">
        <v>2014</v>
      </c>
      <c r="F275" s="4">
        <v>1549363.26</v>
      </c>
      <c r="G275" s="4">
        <v>13802.55</v>
      </c>
      <c r="H275" s="4">
        <v>1966.06</v>
      </c>
      <c r="I275" s="4">
        <v>510844</v>
      </c>
      <c r="J275" s="4">
        <f t="shared" si="88"/>
        <v>2044438.65</v>
      </c>
      <c r="K275" s="5">
        <f t="shared" si="89"/>
        <v>2044439</v>
      </c>
      <c r="L275" s="35">
        <v>1.4999999999999999E-2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904010</v>
      </c>
      <c r="X275" s="8">
        <v>829456</v>
      </c>
      <c r="Y275" s="8">
        <f t="shared" si="105"/>
        <v>420681</v>
      </c>
      <c r="Z275" s="34">
        <f t="shared" si="90"/>
        <v>20.58</v>
      </c>
      <c r="AA275" s="34">
        <f t="shared" si="91"/>
        <v>20.58</v>
      </c>
      <c r="AB275" s="12">
        <f t="shared" si="106"/>
        <v>420680.95662000001</v>
      </c>
      <c r="AC275" s="12">
        <f t="shared" si="107"/>
        <v>420680.95662000001</v>
      </c>
      <c r="AD275" s="12">
        <f t="shared" si="108"/>
        <v>-4.3379999988246709E-2</v>
      </c>
      <c r="AE275" s="8">
        <f t="shared" si="92"/>
        <v>420681</v>
      </c>
      <c r="AF275" s="12">
        <f t="shared" si="93"/>
        <v>4.3379999988246709E-2</v>
      </c>
      <c r="AG275">
        <f t="shared" si="94"/>
        <v>20.58</v>
      </c>
      <c r="AH275" s="8">
        <f>ROUND(IF(L275=3%,$K$358*Ranking!K279,0),0)</f>
        <v>0</v>
      </c>
      <c r="AI275" s="8">
        <f t="shared" si="95"/>
        <v>420681</v>
      </c>
      <c r="AJ275" s="8">
        <f t="shared" si="96"/>
        <v>0</v>
      </c>
      <c r="AK275" s="8">
        <f t="shared" si="97"/>
        <v>420681</v>
      </c>
      <c r="AL275" s="34">
        <f t="shared" si="98"/>
        <v>20.58</v>
      </c>
      <c r="AM275" s="8">
        <f>IF(L275=3%,ROUND($K$360*Ranking!K279,0),0)</f>
        <v>0</v>
      </c>
      <c r="AN275" s="29">
        <f t="shared" si="99"/>
        <v>420681</v>
      </c>
      <c r="AO275" s="29">
        <f t="shared" si="100"/>
        <v>0</v>
      </c>
      <c r="AP275" s="8">
        <f t="shared" si="101"/>
        <v>420681</v>
      </c>
      <c r="AQ275" s="29">
        <f t="shared" si="102"/>
        <v>0</v>
      </c>
      <c r="AR275" s="34">
        <f t="shared" si="103"/>
        <v>20.58</v>
      </c>
      <c r="AS275" t="str">
        <f t="shared" si="104"/>
        <v/>
      </c>
      <c r="AT275" s="29">
        <v>0</v>
      </c>
      <c r="AU275" s="8">
        <f t="shared" si="109"/>
        <v>420681</v>
      </c>
    </row>
    <row r="276" spans="1:47" x14ac:dyDescent="0.2">
      <c r="A276">
        <v>275</v>
      </c>
      <c r="B276" s="7" t="s">
        <v>593</v>
      </c>
      <c r="C276" s="7" t="s">
        <v>10</v>
      </c>
      <c r="D276" s="3" t="s">
        <v>594</v>
      </c>
      <c r="E276">
        <v>0</v>
      </c>
      <c r="F276" s="4"/>
      <c r="G276" s="4"/>
      <c r="H276" s="4"/>
      <c r="I276" s="4"/>
      <c r="J276" s="4">
        <f t="shared" si="88"/>
        <v>0</v>
      </c>
      <c r="K276" s="5">
        <f t="shared" si="89"/>
        <v>0</v>
      </c>
      <c r="L276" s="6"/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f t="shared" si="105"/>
        <v>0</v>
      </c>
      <c r="Z276" s="34">
        <f t="shared" si="90"/>
        <v>0</v>
      </c>
      <c r="AA276" s="34">
        <f t="shared" si="91"/>
        <v>0</v>
      </c>
      <c r="AB276" s="12">
        <f t="shared" si="106"/>
        <v>0</v>
      </c>
      <c r="AC276" s="12">
        <f t="shared" si="107"/>
        <v>0</v>
      </c>
      <c r="AD276" s="12">
        <f t="shared" si="108"/>
        <v>0</v>
      </c>
      <c r="AE276" s="8">
        <f t="shared" si="92"/>
        <v>0</v>
      </c>
      <c r="AF276" s="12">
        <f t="shared" si="93"/>
        <v>0</v>
      </c>
      <c r="AG276">
        <f t="shared" si="94"/>
        <v>0</v>
      </c>
      <c r="AH276" s="8">
        <f>ROUND(IF(L276=3%,$K$358*Ranking!K280,0),0)</f>
        <v>0</v>
      </c>
      <c r="AI276" s="8">
        <f t="shared" si="95"/>
        <v>0</v>
      </c>
      <c r="AJ276" s="8">
        <f t="shared" si="96"/>
        <v>0</v>
      </c>
      <c r="AK276" s="8">
        <f t="shared" si="97"/>
        <v>0</v>
      </c>
      <c r="AL276" s="34">
        <f t="shared" si="98"/>
        <v>0</v>
      </c>
      <c r="AM276" s="8">
        <f>IF(L276=3%,ROUND($K$360*Ranking!K280,0),0)</f>
        <v>0</v>
      </c>
      <c r="AN276" s="29">
        <f t="shared" si="99"/>
        <v>0</v>
      </c>
      <c r="AO276" s="29">
        <f t="shared" si="100"/>
        <v>0</v>
      </c>
      <c r="AP276" s="8">
        <f t="shared" si="101"/>
        <v>0</v>
      </c>
      <c r="AQ276" s="29">
        <f t="shared" si="102"/>
        <v>0</v>
      </c>
      <c r="AR276" s="34">
        <f t="shared" si="103"/>
        <v>0</v>
      </c>
      <c r="AS276" t="str">
        <f t="shared" si="104"/>
        <v/>
      </c>
      <c r="AT276" s="29">
        <v>0</v>
      </c>
      <c r="AU276" s="8">
        <f t="shared" si="109"/>
        <v>0</v>
      </c>
    </row>
    <row r="277" spans="1:47" x14ac:dyDescent="0.2">
      <c r="A277">
        <v>276</v>
      </c>
      <c r="B277" s="7" t="s">
        <v>98</v>
      </c>
      <c r="C277" s="7" t="s">
        <v>10</v>
      </c>
      <c r="D277" s="3" t="s">
        <v>99</v>
      </c>
      <c r="E277">
        <v>2002</v>
      </c>
      <c r="F277" s="4">
        <v>196735.48</v>
      </c>
      <c r="G277" s="4">
        <v>0</v>
      </c>
      <c r="H277" s="4">
        <v>0</v>
      </c>
      <c r="I277" s="4">
        <v>0</v>
      </c>
      <c r="J277" s="4">
        <f t="shared" si="88"/>
        <v>196735.48</v>
      </c>
      <c r="K277" s="5">
        <f t="shared" si="89"/>
        <v>196735</v>
      </c>
      <c r="L277" s="6">
        <v>0.03</v>
      </c>
      <c r="M277" s="8">
        <v>85347</v>
      </c>
      <c r="N277" s="8">
        <v>99960</v>
      </c>
      <c r="O277" s="8">
        <v>114660</v>
      </c>
      <c r="P277" s="8">
        <v>129942</v>
      </c>
      <c r="Q277" s="8">
        <v>135411.28</v>
      </c>
      <c r="R277" s="8">
        <v>144815</v>
      </c>
      <c r="S277" s="8">
        <v>122592</v>
      </c>
      <c r="T277" s="8">
        <v>125248</v>
      </c>
      <c r="U277" s="8">
        <v>127944</v>
      </c>
      <c r="V277" s="8">
        <v>176238</v>
      </c>
      <c r="W277" s="8">
        <v>154377</v>
      </c>
      <c r="X277" s="8">
        <v>151867</v>
      </c>
      <c r="Y277" s="8">
        <f t="shared" si="105"/>
        <v>111173</v>
      </c>
      <c r="Z277" s="34">
        <f t="shared" si="90"/>
        <v>20.58</v>
      </c>
      <c r="AA277" s="34">
        <f t="shared" si="91"/>
        <v>56.51</v>
      </c>
      <c r="AB277" s="12">
        <f t="shared" si="106"/>
        <v>40481.847589999998</v>
      </c>
      <c r="AC277" s="12">
        <f t="shared" si="107"/>
        <v>40481.847589999998</v>
      </c>
      <c r="AD277" s="12">
        <f t="shared" si="108"/>
        <v>-0.15241000000241911</v>
      </c>
      <c r="AE277" s="8">
        <f t="shared" si="92"/>
        <v>40482</v>
      </c>
      <c r="AF277" s="12">
        <f t="shared" si="93"/>
        <v>0.15241000000241911</v>
      </c>
      <c r="AG277">
        <f t="shared" si="94"/>
        <v>20.58</v>
      </c>
      <c r="AH277" s="8">
        <f>ROUND(IF(L277=3%,$K$358*Ranking!K281,0),0)</f>
        <v>44188</v>
      </c>
      <c r="AI277" s="8">
        <f t="shared" si="95"/>
        <v>84670</v>
      </c>
      <c r="AJ277" s="8">
        <f t="shared" si="96"/>
        <v>44188</v>
      </c>
      <c r="AK277" s="8">
        <f t="shared" si="97"/>
        <v>84670</v>
      </c>
      <c r="AL277" s="34">
        <f t="shared" si="98"/>
        <v>43.04</v>
      </c>
      <c r="AM277" s="8">
        <f>IF(L277=3%,ROUND($K$360*Ranking!K281,0),0)</f>
        <v>26503</v>
      </c>
      <c r="AN277" s="29">
        <f t="shared" si="99"/>
        <v>111173</v>
      </c>
      <c r="AO277" s="29">
        <f t="shared" si="100"/>
        <v>26503</v>
      </c>
      <c r="AP277" s="8">
        <f t="shared" si="101"/>
        <v>111173</v>
      </c>
      <c r="AQ277" s="29">
        <f t="shared" si="102"/>
        <v>0</v>
      </c>
      <c r="AR277" s="34">
        <f t="shared" si="103"/>
        <v>56.51</v>
      </c>
      <c r="AS277" t="str">
        <f t="shared" si="104"/>
        <v/>
      </c>
      <c r="AT277" s="29">
        <v>0</v>
      </c>
      <c r="AU277" s="8">
        <f t="shared" si="109"/>
        <v>111173</v>
      </c>
    </row>
    <row r="278" spans="1:47" x14ac:dyDescent="0.2">
      <c r="A278">
        <v>277</v>
      </c>
      <c r="B278" s="7" t="s">
        <v>100</v>
      </c>
      <c r="C278" s="7" t="s">
        <v>10</v>
      </c>
      <c r="D278" s="3" t="s">
        <v>101</v>
      </c>
      <c r="E278">
        <v>2004</v>
      </c>
      <c r="F278" s="4">
        <v>302932.28999999998</v>
      </c>
      <c r="G278" s="4">
        <v>1124.6300000000001</v>
      </c>
      <c r="H278" s="4">
        <v>0</v>
      </c>
      <c r="I278" s="4"/>
      <c r="J278" s="4">
        <f t="shared" si="88"/>
        <v>301807.65999999997</v>
      </c>
      <c r="K278" s="5">
        <f t="shared" si="89"/>
        <v>301808</v>
      </c>
      <c r="L278" s="6">
        <v>0.01</v>
      </c>
      <c r="M278" s="8">
        <v>188653</v>
      </c>
      <c r="N278" s="8">
        <v>202990</v>
      </c>
      <c r="O278" s="8">
        <v>212542</v>
      </c>
      <c r="P278" s="8">
        <v>229176</v>
      </c>
      <c r="Q278" s="8">
        <v>154952</v>
      </c>
      <c r="R278" s="8">
        <v>87329</v>
      </c>
      <c r="S278" s="8">
        <v>67354</v>
      </c>
      <c r="T278" s="8">
        <v>68247</v>
      </c>
      <c r="U278" s="8">
        <v>70853</v>
      </c>
      <c r="V278" s="8">
        <v>142766</v>
      </c>
      <c r="W278" s="8">
        <v>87670</v>
      </c>
      <c r="X278" s="8">
        <v>86159</v>
      </c>
      <c r="Y278" s="8">
        <f t="shared" si="105"/>
        <v>62103</v>
      </c>
      <c r="Z278" s="34">
        <f t="shared" si="90"/>
        <v>20.58</v>
      </c>
      <c r="AA278" s="34">
        <f t="shared" si="91"/>
        <v>20.58</v>
      </c>
      <c r="AB278" s="12">
        <f t="shared" si="106"/>
        <v>62102.551440000003</v>
      </c>
      <c r="AC278" s="12">
        <f t="shared" si="107"/>
        <v>62102.551440000003</v>
      </c>
      <c r="AD278" s="12">
        <f t="shared" si="108"/>
        <v>-0.44855999999708729</v>
      </c>
      <c r="AE278" s="8">
        <f t="shared" si="92"/>
        <v>62103</v>
      </c>
      <c r="AF278" s="12">
        <f t="shared" si="93"/>
        <v>0.44855999999708729</v>
      </c>
      <c r="AG278">
        <f t="shared" si="94"/>
        <v>20.58</v>
      </c>
      <c r="AH278" s="8">
        <f>ROUND(IF(L278=3%,$K$358*Ranking!K282,0),0)</f>
        <v>0</v>
      </c>
      <c r="AI278" s="8">
        <f t="shared" si="95"/>
        <v>62103</v>
      </c>
      <c r="AJ278" s="8">
        <f t="shared" si="96"/>
        <v>0</v>
      </c>
      <c r="AK278" s="8">
        <f t="shared" si="97"/>
        <v>62103</v>
      </c>
      <c r="AL278" s="34">
        <f t="shared" si="98"/>
        <v>20.58</v>
      </c>
      <c r="AM278" s="8">
        <f>IF(L278=3%,ROUND($K$360*Ranking!K282,0),0)</f>
        <v>0</v>
      </c>
      <c r="AN278" s="29">
        <f t="shared" si="99"/>
        <v>62103</v>
      </c>
      <c r="AO278" s="29">
        <f t="shared" si="100"/>
        <v>0</v>
      </c>
      <c r="AP278" s="8">
        <f t="shared" si="101"/>
        <v>62103</v>
      </c>
      <c r="AQ278" s="29">
        <f t="shared" si="102"/>
        <v>0</v>
      </c>
      <c r="AR278" s="34">
        <f t="shared" si="103"/>
        <v>20.58</v>
      </c>
      <c r="AS278" t="str">
        <f t="shared" si="104"/>
        <v/>
      </c>
      <c r="AT278" s="29">
        <v>0</v>
      </c>
      <c r="AU278" s="8">
        <f t="shared" si="109"/>
        <v>62103</v>
      </c>
    </row>
    <row r="279" spans="1:47" x14ac:dyDescent="0.2">
      <c r="A279">
        <v>278</v>
      </c>
      <c r="B279" s="7" t="s">
        <v>595</v>
      </c>
      <c r="C279" s="7" t="s">
        <v>10</v>
      </c>
      <c r="D279" s="3" t="s">
        <v>596</v>
      </c>
      <c r="E279">
        <v>0</v>
      </c>
      <c r="F279" s="4"/>
      <c r="G279" s="4"/>
      <c r="H279" s="4"/>
      <c r="I279" s="4"/>
      <c r="J279" s="4">
        <f t="shared" si="88"/>
        <v>0</v>
      </c>
      <c r="K279" s="5">
        <f t="shared" si="89"/>
        <v>0</v>
      </c>
      <c r="L279" s="6"/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f t="shared" si="105"/>
        <v>0</v>
      </c>
      <c r="Z279" s="34">
        <f t="shared" si="90"/>
        <v>0</v>
      </c>
      <c r="AA279" s="34">
        <f t="shared" si="91"/>
        <v>0</v>
      </c>
      <c r="AB279" s="12">
        <f t="shared" si="106"/>
        <v>0</v>
      </c>
      <c r="AC279" s="12">
        <f t="shared" si="107"/>
        <v>0</v>
      </c>
      <c r="AD279" s="12">
        <f t="shared" si="108"/>
        <v>0</v>
      </c>
      <c r="AE279" s="8">
        <f t="shared" si="92"/>
        <v>0</v>
      </c>
      <c r="AF279" s="12">
        <f t="shared" si="93"/>
        <v>0</v>
      </c>
      <c r="AG279">
        <f t="shared" si="94"/>
        <v>0</v>
      </c>
      <c r="AH279" s="8">
        <f>ROUND(IF(L279=3%,$K$358*Ranking!K283,0),0)</f>
        <v>0</v>
      </c>
      <c r="AI279" s="8">
        <f t="shared" si="95"/>
        <v>0</v>
      </c>
      <c r="AJ279" s="8">
        <f t="shared" si="96"/>
        <v>0</v>
      </c>
      <c r="AK279" s="8">
        <f t="shared" si="97"/>
        <v>0</v>
      </c>
      <c r="AL279" s="34">
        <f t="shared" si="98"/>
        <v>0</v>
      </c>
      <c r="AM279" s="8">
        <f>IF(L279=3%,ROUND($K$360*Ranking!K283,0),0)</f>
        <v>0</v>
      </c>
      <c r="AN279" s="29">
        <f t="shared" si="99"/>
        <v>0</v>
      </c>
      <c r="AO279" s="29">
        <f t="shared" si="100"/>
        <v>0</v>
      </c>
      <c r="AP279" s="8">
        <f t="shared" si="101"/>
        <v>0</v>
      </c>
      <c r="AQ279" s="29">
        <f t="shared" si="102"/>
        <v>0</v>
      </c>
      <c r="AR279" s="34">
        <f t="shared" si="103"/>
        <v>0</v>
      </c>
      <c r="AS279" t="str">
        <f t="shared" si="104"/>
        <v/>
      </c>
      <c r="AT279" s="29">
        <v>0</v>
      </c>
      <c r="AU279" s="8">
        <f t="shared" si="109"/>
        <v>0</v>
      </c>
    </row>
    <row r="280" spans="1:47" x14ac:dyDescent="0.2">
      <c r="A280">
        <v>279</v>
      </c>
      <c r="B280" s="7" t="s">
        <v>102</v>
      </c>
      <c r="C280" s="7" t="s">
        <v>10</v>
      </c>
      <c r="D280" s="3" t="s">
        <v>103</v>
      </c>
      <c r="E280">
        <v>2004</v>
      </c>
      <c r="F280" s="4">
        <v>296881.14</v>
      </c>
      <c r="G280" s="4">
        <v>3023.91</v>
      </c>
      <c r="H280" s="4">
        <v>3082.68</v>
      </c>
      <c r="I280" s="4">
        <v>0</v>
      </c>
      <c r="J280" s="4">
        <f t="shared" si="88"/>
        <v>290774.55000000005</v>
      </c>
      <c r="K280" s="5">
        <f t="shared" si="89"/>
        <v>290775</v>
      </c>
      <c r="L280" s="6">
        <v>0.03</v>
      </c>
      <c r="M280" s="8">
        <v>140911</v>
      </c>
      <c r="N280" s="8">
        <v>155493</v>
      </c>
      <c r="O280" s="8">
        <v>186921</v>
      </c>
      <c r="P280" s="8">
        <v>213948</v>
      </c>
      <c r="Q280" s="8">
        <v>224425.34</v>
      </c>
      <c r="R280" s="8">
        <v>176194</v>
      </c>
      <c r="S280" s="8">
        <v>139600</v>
      </c>
      <c r="T280" s="8">
        <v>139344</v>
      </c>
      <c r="U280" s="8">
        <v>145380</v>
      </c>
      <c r="V280" s="8">
        <v>251288</v>
      </c>
      <c r="W280" s="8">
        <v>186388</v>
      </c>
      <c r="X280" s="8">
        <v>179057</v>
      </c>
      <c r="Y280" s="8">
        <f t="shared" si="105"/>
        <v>130523</v>
      </c>
      <c r="Z280" s="34">
        <f t="shared" si="90"/>
        <v>20.58</v>
      </c>
      <c r="AA280" s="34">
        <f t="shared" si="91"/>
        <v>44.89</v>
      </c>
      <c r="AB280" s="12">
        <f t="shared" si="106"/>
        <v>59832.308599999997</v>
      </c>
      <c r="AC280" s="12">
        <f t="shared" si="107"/>
        <v>59832.308599999997</v>
      </c>
      <c r="AD280" s="12">
        <f t="shared" si="108"/>
        <v>0.30859999999665888</v>
      </c>
      <c r="AE280" s="8">
        <f t="shared" si="92"/>
        <v>59832</v>
      </c>
      <c r="AF280" s="12">
        <f t="shared" si="93"/>
        <v>-0.30859999999665888</v>
      </c>
      <c r="AG280">
        <f t="shared" si="94"/>
        <v>20.58</v>
      </c>
      <c r="AH280" s="8">
        <f>ROUND(IF(L280=3%,$K$358*Ranking!K284,0),0)</f>
        <v>44188</v>
      </c>
      <c r="AI280" s="8">
        <f t="shared" si="95"/>
        <v>104020</v>
      </c>
      <c r="AJ280" s="8">
        <f t="shared" si="96"/>
        <v>44188</v>
      </c>
      <c r="AK280" s="8">
        <f t="shared" si="97"/>
        <v>104020</v>
      </c>
      <c r="AL280" s="34">
        <f t="shared" si="98"/>
        <v>35.770000000000003</v>
      </c>
      <c r="AM280" s="8">
        <f>IF(L280=3%,ROUND($K$360*Ranking!K284,0),0)</f>
        <v>26503</v>
      </c>
      <c r="AN280" s="29">
        <f t="shared" si="99"/>
        <v>130523</v>
      </c>
      <c r="AO280" s="29">
        <f t="shared" si="100"/>
        <v>26503</v>
      </c>
      <c r="AP280" s="8">
        <f t="shared" si="101"/>
        <v>130523</v>
      </c>
      <c r="AQ280" s="29">
        <f t="shared" si="102"/>
        <v>0</v>
      </c>
      <c r="AR280" s="34">
        <f t="shared" si="103"/>
        <v>44.89</v>
      </c>
      <c r="AS280" t="str">
        <f t="shared" si="104"/>
        <v/>
      </c>
      <c r="AT280" s="29">
        <v>0</v>
      </c>
      <c r="AU280" s="8">
        <f t="shared" si="109"/>
        <v>130523</v>
      </c>
    </row>
    <row r="281" spans="1:47" x14ac:dyDescent="0.2">
      <c r="A281">
        <v>280</v>
      </c>
      <c r="B281" s="7" t="s">
        <v>597</v>
      </c>
      <c r="C281" s="7" t="s">
        <v>10</v>
      </c>
      <c r="D281" s="3" t="s">
        <v>598</v>
      </c>
      <c r="E281">
        <v>0</v>
      </c>
      <c r="F281" s="4"/>
      <c r="G281" s="4"/>
      <c r="H281" s="4"/>
      <c r="I281" s="4"/>
      <c r="J281" s="4">
        <f t="shared" si="88"/>
        <v>0</v>
      </c>
      <c r="K281" s="5">
        <f t="shared" si="89"/>
        <v>0</v>
      </c>
      <c r="L281" s="6"/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f t="shared" si="105"/>
        <v>0</v>
      </c>
      <c r="Z281" s="34">
        <f t="shared" si="90"/>
        <v>0</v>
      </c>
      <c r="AA281" s="34">
        <f t="shared" si="91"/>
        <v>0</v>
      </c>
      <c r="AB281" s="12">
        <f t="shared" si="106"/>
        <v>0</v>
      </c>
      <c r="AC281" s="12">
        <f t="shared" si="107"/>
        <v>0</v>
      </c>
      <c r="AD281" s="12">
        <f t="shared" si="108"/>
        <v>0</v>
      </c>
      <c r="AE281" s="8">
        <f t="shared" si="92"/>
        <v>0</v>
      </c>
      <c r="AF281" s="12">
        <f t="shared" si="93"/>
        <v>0</v>
      </c>
      <c r="AG281">
        <f t="shared" si="94"/>
        <v>0</v>
      </c>
      <c r="AH281" s="8">
        <f>ROUND(IF(L281=3%,$K$358*Ranking!K285,0),0)</f>
        <v>0</v>
      </c>
      <c r="AI281" s="8">
        <f t="shared" si="95"/>
        <v>0</v>
      </c>
      <c r="AJ281" s="8">
        <f t="shared" si="96"/>
        <v>0</v>
      </c>
      <c r="AK281" s="8">
        <f t="shared" si="97"/>
        <v>0</v>
      </c>
      <c r="AL281" s="34">
        <f t="shared" si="98"/>
        <v>0</v>
      </c>
      <c r="AM281" s="8">
        <f>IF(L281=3%,ROUND($K$360*Ranking!K285,0),0)</f>
        <v>0</v>
      </c>
      <c r="AN281" s="29">
        <f t="shared" si="99"/>
        <v>0</v>
      </c>
      <c r="AO281" s="29">
        <f t="shared" si="100"/>
        <v>0</v>
      </c>
      <c r="AP281" s="8">
        <f t="shared" si="101"/>
        <v>0</v>
      </c>
      <c r="AQ281" s="29">
        <f t="shared" si="102"/>
        <v>0</v>
      </c>
      <c r="AR281" s="34">
        <f t="shared" si="103"/>
        <v>0</v>
      </c>
      <c r="AS281" t="str">
        <f t="shared" si="104"/>
        <v/>
      </c>
      <c r="AT281" s="29">
        <v>0</v>
      </c>
      <c r="AU281" s="8">
        <f t="shared" si="109"/>
        <v>0</v>
      </c>
    </row>
    <row r="282" spans="1:47" x14ac:dyDescent="0.2">
      <c r="A282">
        <v>281</v>
      </c>
      <c r="B282" s="7" t="s">
        <v>599</v>
      </c>
      <c r="C282" s="7" t="s">
        <v>10</v>
      </c>
      <c r="D282" s="3" t="s">
        <v>600</v>
      </c>
      <c r="E282">
        <v>0</v>
      </c>
      <c r="F282" s="4"/>
      <c r="G282" s="4"/>
      <c r="H282" s="4"/>
      <c r="I282" s="4"/>
      <c r="J282" s="4">
        <f t="shared" si="88"/>
        <v>0</v>
      </c>
      <c r="K282" s="5">
        <f t="shared" si="89"/>
        <v>0</v>
      </c>
      <c r="L282" s="6"/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f t="shared" si="105"/>
        <v>0</v>
      </c>
      <c r="Z282" s="34">
        <f t="shared" si="90"/>
        <v>0</v>
      </c>
      <c r="AA282" s="34">
        <f t="shared" si="91"/>
        <v>0</v>
      </c>
      <c r="AB282" s="12">
        <f t="shared" si="106"/>
        <v>0</v>
      </c>
      <c r="AC282" s="12">
        <f t="shared" si="107"/>
        <v>0</v>
      </c>
      <c r="AD282" s="12">
        <f t="shared" si="108"/>
        <v>0</v>
      </c>
      <c r="AE282" s="8">
        <f t="shared" si="92"/>
        <v>0</v>
      </c>
      <c r="AF282" s="12">
        <f t="shared" si="93"/>
        <v>0</v>
      </c>
      <c r="AG282">
        <f t="shared" si="94"/>
        <v>0</v>
      </c>
      <c r="AH282" s="8">
        <f>ROUND(IF(L282=3%,$K$358*Ranking!K286,0),0)</f>
        <v>0</v>
      </c>
      <c r="AI282" s="8">
        <f t="shared" si="95"/>
        <v>0</v>
      </c>
      <c r="AJ282" s="8">
        <f t="shared" si="96"/>
        <v>0</v>
      </c>
      <c r="AK282" s="8">
        <f t="shared" si="97"/>
        <v>0</v>
      </c>
      <c r="AL282" s="34">
        <f t="shared" si="98"/>
        <v>0</v>
      </c>
      <c r="AM282" s="8">
        <f>IF(L282=3%,ROUND($K$360*Ranking!K286,0),0)</f>
        <v>0</v>
      </c>
      <c r="AN282" s="29">
        <f t="shared" si="99"/>
        <v>0</v>
      </c>
      <c r="AO282" s="29">
        <f t="shared" si="100"/>
        <v>0</v>
      </c>
      <c r="AP282" s="8">
        <f t="shared" si="101"/>
        <v>0</v>
      </c>
      <c r="AQ282" s="29">
        <f t="shared" si="102"/>
        <v>0</v>
      </c>
      <c r="AR282" s="34">
        <f t="shared" si="103"/>
        <v>0</v>
      </c>
      <c r="AS282" t="str">
        <f t="shared" si="104"/>
        <v/>
      </c>
      <c r="AT282" s="29">
        <v>0</v>
      </c>
      <c r="AU282" s="8">
        <f t="shared" si="109"/>
        <v>0</v>
      </c>
    </row>
    <row r="283" spans="1:47" x14ac:dyDescent="0.2">
      <c r="A283">
        <v>282</v>
      </c>
      <c r="B283" s="7" t="s">
        <v>601</v>
      </c>
      <c r="C283" s="7" t="s">
        <v>10</v>
      </c>
      <c r="D283" s="3" t="s">
        <v>602</v>
      </c>
      <c r="E283">
        <v>0</v>
      </c>
      <c r="F283" s="4"/>
      <c r="G283" s="4"/>
      <c r="H283" s="4"/>
      <c r="I283" s="4"/>
      <c r="J283" s="4">
        <f t="shared" si="88"/>
        <v>0</v>
      </c>
      <c r="K283" s="5">
        <f t="shared" si="89"/>
        <v>0</v>
      </c>
      <c r="L283" s="6"/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f t="shared" si="105"/>
        <v>0</v>
      </c>
      <c r="Z283" s="34">
        <f t="shared" si="90"/>
        <v>0</v>
      </c>
      <c r="AA283" s="34">
        <f t="shared" si="91"/>
        <v>0</v>
      </c>
      <c r="AB283" s="12">
        <f t="shared" si="106"/>
        <v>0</v>
      </c>
      <c r="AC283" s="12">
        <f t="shared" si="107"/>
        <v>0</v>
      </c>
      <c r="AD283" s="12">
        <f t="shared" si="108"/>
        <v>0</v>
      </c>
      <c r="AE283" s="8">
        <f t="shared" si="92"/>
        <v>0</v>
      </c>
      <c r="AF283" s="12">
        <f t="shared" si="93"/>
        <v>0</v>
      </c>
      <c r="AG283">
        <f t="shared" si="94"/>
        <v>0</v>
      </c>
      <c r="AH283" s="8">
        <f>ROUND(IF(L283=3%,$K$358*Ranking!K287,0),0)</f>
        <v>0</v>
      </c>
      <c r="AI283" s="8">
        <f t="shared" si="95"/>
        <v>0</v>
      </c>
      <c r="AJ283" s="8">
        <f t="shared" si="96"/>
        <v>0</v>
      </c>
      <c r="AK283" s="8">
        <f t="shared" si="97"/>
        <v>0</v>
      </c>
      <c r="AL283" s="34">
        <f t="shared" si="98"/>
        <v>0</v>
      </c>
      <c r="AM283" s="8">
        <f>IF(L283=3%,ROUND($K$360*Ranking!K287,0),0)</f>
        <v>0</v>
      </c>
      <c r="AN283" s="29">
        <f t="shared" si="99"/>
        <v>0</v>
      </c>
      <c r="AO283" s="29">
        <f t="shared" si="100"/>
        <v>0</v>
      </c>
      <c r="AP283" s="8">
        <f t="shared" si="101"/>
        <v>0</v>
      </c>
      <c r="AQ283" s="29">
        <f t="shared" si="102"/>
        <v>0</v>
      </c>
      <c r="AR283" s="34">
        <f t="shared" si="103"/>
        <v>0</v>
      </c>
      <c r="AS283" t="str">
        <f t="shared" si="104"/>
        <v/>
      </c>
      <c r="AT283" s="29">
        <v>0</v>
      </c>
      <c r="AU283" s="8">
        <f t="shared" si="109"/>
        <v>0</v>
      </c>
    </row>
    <row r="284" spans="1:47" x14ac:dyDescent="0.2">
      <c r="A284">
        <v>283</v>
      </c>
      <c r="B284" s="7" t="s">
        <v>104</v>
      </c>
      <c r="C284" s="7" t="s">
        <v>10</v>
      </c>
      <c r="D284" s="3" t="s">
        <v>105</v>
      </c>
      <c r="E284">
        <v>2003</v>
      </c>
      <c r="F284" s="4">
        <v>187565.66</v>
      </c>
      <c r="G284" s="4">
        <v>1750.63</v>
      </c>
      <c r="H284" s="4">
        <v>246.38</v>
      </c>
      <c r="I284" s="4">
        <v>0</v>
      </c>
      <c r="J284" s="4">
        <f t="shared" si="88"/>
        <v>185568.65</v>
      </c>
      <c r="K284" s="5">
        <f t="shared" si="89"/>
        <v>185569</v>
      </c>
      <c r="L284" s="6">
        <v>0.03</v>
      </c>
      <c r="M284" s="8">
        <v>72980</v>
      </c>
      <c r="N284" s="8">
        <v>101571</v>
      </c>
      <c r="O284" s="8">
        <v>110902</v>
      </c>
      <c r="P284" s="8">
        <v>125395</v>
      </c>
      <c r="Q284" s="8">
        <v>139520.01</v>
      </c>
      <c r="R284" s="8">
        <v>110325</v>
      </c>
      <c r="S284" s="8">
        <v>93683</v>
      </c>
      <c r="T284" s="8">
        <v>87783</v>
      </c>
      <c r="U284" s="8">
        <v>89944</v>
      </c>
      <c r="V284" s="8">
        <v>151797</v>
      </c>
      <c r="W284" s="8">
        <v>114095</v>
      </c>
      <c r="X284" s="8">
        <v>114162</v>
      </c>
      <c r="Y284" s="8">
        <f t="shared" si="105"/>
        <v>85311</v>
      </c>
      <c r="Z284" s="34">
        <f t="shared" si="90"/>
        <v>20.58</v>
      </c>
      <c r="AA284" s="34">
        <f t="shared" si="91"/>
        <v>45.97</v>
      </c>
      <c r="AB284" s="12">
        <f t="shared" si="106"/>
        <v>38184.237549999998</v>
      </c>
      <c r="AC284" s="12">
        <f t="shared" si="107"/>
        <v>38184.237549999998</v>
      </c>
      <c r="AD284" s="12">
        <f t="shared" si="108"/>
        <v>0.2375499999980093</v>
      </c>
      <c r="AE284" s="8">
        <f t="shared" si="92"/>
        <v>38184</v>
      </c>
      <c r="AF284" s="12">
        <f t="shared" si="93"/>
        <v>-0.2375499999980093</v>
      </c>
      <c r="AG284">
        <f t="shared" si="94"/>
        <v>20.58</v>
      </c>
      <c r="AH284" s="8">
        <f>ROUND(IF(L284=3%,$K$358*Ranking!K288,0),0)</f>
        <v>29458</v>
      </c>
      <c r="AI284" s="8">
        <f t="shared" si="95"/>
        <v>67642</v>
      </c>
      <c r="AJ284" s="8">
        <f t="shared" si="96"/>
        <v>29458</v>
      </c>
      <c r="AK284" s="8">
        <f t="shared" si="97"/>
        <v>67642</v>
      </c>
      <c r="AL284" s="34">
        <f t="shared" si="98"/>
        <v>36.450000000000003</v>
      </c>
      <c r="AM284" s="8">
        <f>IF(L284=3%,ROUND($K$360*Ranking!K288,0),0)</f>
        <v>17669</v>
      </c>
      <c r="AN284" s="29">
        <f t="shared" si="99"/>
        <v>85311</v>
      </c>
      <c r="AO284" s="29">
        <f t="shared" si="100"/>
        <v>17669</v>
      </c>
      <c r="AP284" s="8">
        <f t="shared" si="101"/>
        <v>85311</v>
      </c>
      <c r="AQ284" s="29">
        <f t="shared" si="102"/>
        <v>0</v>
      </c>
      <c r="AR284" s="34">
        <f t="shared" si="103"/>
        <v>45.97</v>
      </c>
      <c r="AS284" t="str">
        <f t="shared" si="104"/>
        <v/>
      </c>
      <c r="AT284" s="29">
        <v>0</v>
      </c>
      <c r="AU284" s="8">
        <f t="shared" si="109"/>
        <v>85311</v>
      </c>
    </row>
    <row r="285" spans="1:47" x14ac:dyDescent="0.2">
      <c r="A285">
        <v>284</v>
      </c>
      <c r="B285" s="7" t="s">
        <v>603</v>
      </c>
      <c r="C285" s="7" t="s">
        <v>10</v>
      </c>
      <c r="D285" s="3" t="s">
        <v>604</v>
      </c>
      <c r="E285">
        <v>0</v>
      </c>
      <c r="F285" s="4"/>
      <c r="G285" s="4"/>
      <c r="H285" s="4"/>
      <c r="I285" s="4"/>
      <c r="J285" s="4">
        <f t="shared" si="88"/>
        <v>0</v>
      </c>
      <c r="K285" s="5">
        <f t="shared" si="89"/>
        <v>0</v>
      </c>
      <c r="L285" s="6"/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f t="shared" si="105"/>
        <v>0</v>
      </c>
      <c r="Z285" s="34">
        <f t="shared" si="90"/>
        <v>0</v>
      </c>
      <c r="AA285" s="34">
        <f t="shared" si="91"/>
        <v>0</v>
      </c>
      <c r="AB285" s="12">
        <f t="shared" si="106"/>
        <v>0</v>
      </c>
      <c r="AC285" s="12">
        <f t="shared" si="107"/>
        <v>0</v>
      </c>
      <c r="AD285" s="12">
        <f t="shared" si="108"/>
        <v>0</v>
      </c>
      <c r="AE285" s="8">
        <f t="shared" si="92"/>
        <v>0</v>
      </c>
      <c r="AF285" s="12">
        <f t="shared" si="93"/>
        <v>0</v>
      </c>
      <c r="AG285">
        <f t="shared" si="94"/>
        <v>0</v>
      </c>
      <c r="AH285" s="8">
        <f>ROUND(IF(L285=3%,$K$358*Ranking!K289,0),0)</f>
        <v>0</v>
      </c>
      <c r="AI285" s="8">
        <f t="shared" si="95"/>
        <v>0</v>
      </c>
      <c r="AJ285" s="8">
        <f t="shared" si="96"/>
        <v>0</v>
      </c>
      <c r="AK285" s="8">
        <f t="shared" si="97"/>
        <v>0</v>
      </c>
      <c r="AL285" s="34">
        <f t="shared" si="98"/>
        <v>0</v>
      </c>
      <c r="AM285" s="8">
        <f>IF(L285=3%,ROUND($K$360*Ranking!K289,0),0)</f>
        <v>0</v>
      </c>
      <c r="AN285" s="29">
        <f t="shared" si="99"/>
        <v>0</v>
      </c>
      <c r="AO285" s="29">
        <f t="shared" si="100"/>
        <v>0</v>
      </c>
      <c r="AP285" s="8">
        <f t="shared" si="101"/>
        <v>0</v>
      </c>
      <c r="AQ285" s="29">
        <f t="shared" si="102"/>
        <v>0</v>
      </c>
      <c r="AR285" s="34">
        <f t="shared" si="103"/>
        <v>0</v>
      </c>
      <c r="AS285" t="str">
        <f t="shared" si="104"/>
        <v/>
      </c>
      <c r="AT285" s="29">
        <v>0</v>
      </c>
      <c r="AU285" s="8">
        <f t="shared" si="109"/>
        <v>0</v>
      </c>
    </row>
    <row r="286" spans="1:47" x14ac:dyDescent="0.2">
      <c r="A286">
        <v>285</v>
      </c>
      <c r="B286" s="7" t="s">
        <v>605</v>
      </c>
      <c r="C286" s="7" t="s">
        <v>10</v>
      </c>
      <c r="D286" s="3" t="s">
        <v>606</v>
      </c>
      <c r="E286">
        <v>2009</v>
      </c>
      <c r="F286" s="4">
        <v>636391.14</v>
      </c>
      <c r="G286" s="4">
        <v>1688.6</v>
      </c>
      <c r="H286" s="4">
        <v>1787.03</v>
      </c>
      <c r="I286" s="4">
        <v>0</v>
      </c>
      <c r="J286" s="4">
        <f t="shared" si="88"/>
        <v>632915.51</v>
      </c>
      <c r="K286" s="5">
        <f t="shared" si="89"/>
        <v>632916</v>
      </c>
      <c r="L286" s="6">
        <v>1.4999999999999999E-2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172490</v>
      </c>
      <c r="S286" s="8">
        <v>137764</v>
      </c>
      <c r="T286" s="8">
        <v>135068</v>
      </c>
      <c r="U286" s="8">
        <v>138285</v>
      </c>
      <c r="V286" s="8">
        <v>277928</v>
      </c>
      <c r="W286" s="8">
        <v>173747</v>
      </c>
      <c r="X286" s="8">
        <v>179399</v>
      </c>
      <c r="Y286" s="8">
        <f t="shared" si="105"/>
        <v>130234</v>
      </c>
      <c r="Z286" s="34">
        <f t="shared" si="90"/>
        <v>20.58</v>
      </c>
      <c r="AA286" s="34">
        <f t="shared" si="91"/>
        <v>20.58</v>
      </c>
      <c r="AB286" s="12">
        <f t="shared" si="106"/>
        <v>130234.11719999999</v>
      </c>
      <c r="AC286" s="12">
        <f t="shared" si="107"/>
        <v>130234.11719999999</v>
      </c>
      <c r="AD286" s="12">
        <f t="shared" si="108"/>
        <v>0.11719999999331776</v>
      </c>
      <c r="AE286" s="8">
        <f t="shared" si="92"/>
        <v>130234</v>
      </c>
      <c r="AF286" s="12">
        <f t="shared" si="93"/>
        <v>-0.11719999999331776</v>
      </c>
      <c r="AG286">
        <f t="shared" si="94"/>
        <v>20.58</v>
      </c>
      <c r="AH286" s="8">
        <f>ROUND(IF(L286=3%,$K$358*Ranking!K290,0),0)</f>
        <v>0</v>
      </c>
      <c r="AI286" s="8">
        <f t="shared" si="95"/>
        <v>130234</v>
      </c>
      <c r="AJ286" s="8">
        <f t="shared" si="96"/>
        <v>0</v>
      </c>
      <c r="AK286" s="8">
        <f t="shared" si="97"/>
        <v>130234</v>
      </c>
      <c r="AL286" s="34">
        <f t="shared" si="98"/>
        <v>20.58</v>
      </c>
      <c r="AM286" s="8">
        <f>IF(L286=3%,ROUND($K$360*Ranking!K290,0),0)</f>
        <v>0</v>
      </c>
      <c r="AN286" s="29">
        <f t="shared" si="99"/>
        <v>130234</v>
      </c>
      <c r="AO286" s="29">
        <f t="shared" si="100"/>
        <v>0</v>
      </c>
      <c r="AP286" s="8">
        <f t="shared" si="101"/>
        <v>130234</v>
      </c>
      <c r="AQ286" s="29">
        <f t="shared" si="102"/>
        <v>0</v>
      </c>
      <c r="AR286" s="34">
        <f t="shared" si="103"/>
        <v>20.58</v>
      </c>
      <c r="AS286" t="str">
        <f t="shared" si="104"/>
        <v/>
      </c>
      <c r="AT286" s="29">
        <v>0</v>
      </c>
      <c r="AU286" s="8">
        <f t="shared" si="109"/>
        <v>130234</v>
      </c>
    </row>
    <row r="287" spans="1:47" x14ac:dyDescent="0.2">
      <c r="A287">
        <v>286</v>
      </c>
      <c r="B287" s="7" t="s">
        <v>106</v>
      </c>
      <c r="C287" s="7" t="s">
        <v>10</v>
      </c>
      <c r="D287" s="3" t="s">
        <v>107</v>
      </c>
      <c r="E287">
        <v>2002</v>
      </c>
      <c r="F287" s="4">
        <v>549998.73</v>
      </c>
      <c r="G287" s="4">
        <v>8897.42</v>
      </c>
      <c r="H287" s="4">
        <v>33.39</v>
      </c>
      <c r="I287" s="4">
        <v>0</v>
      </c>
      <c r="J287" s="4">
        <f t="shared" si="88"/>
        <v>541067.91999999993</v>
      </c>
      <c r="K287" s="5">
        <f t="shared" si="89"/>
        <v>541068</v>
      </c>
      <c r="L287" s="6">
        <v>0.03</v>
      </c>
      <c r="M287" s="8">
        <v>302236</v>
      </c>
      <c r="N287" s="8">
        <v>331284</v>
      </c>
      <c r="O287" s="8">
        <v>364777</v>
      </c>
      <c r="P287" s="8">
        <v>390888</v>
      </c>
      <c r="Q287" s="8">
        <v>369084</v>
      </c>
      <c r="R287" s="8">
        <v>219912</v>
      </c>
      <c r="S287" s="8">
        <v>176222</v>
      </c>
      <c r="T287" s="8">
        <v>172219</v>
      </c>
      <c r="U287" s="8">
        <v>174371</v>
      </c>
      <c r="V287" s="8">
        <v>350046</v>
      </c>
      <c r="W287" s="8">
        <v>219789</v>
      </c>
      <c r="X287" s="8">
        <v>218312</v>
      </c>
      <c r="Y287" s="8">
        <f t="shared" si="105"/>
        <v>158462</v>
      </c>
      <c r="Z287" s="34">
        <f t="shared" si="90"/>
        <v>20.58</v>
      </c>
      <c r="AA287" s="34">
        <f t="shared" si="91"/>
        <v>29.29</v>
      </c>
      <c r="AB287" s="12">
        <f t="shared" si="106"/>
        <v>111334.70054000001</v>
      </c>
      <c r="AC287" s="12">
        <f t="shared" si="107"/>
        <v>111334.70054000001</v>
      </c>
      <c r="AD287" s="12">
        <f t="shared" si="108"/>
        <v>-0.29945999999472406</v>
      </c>
      <c r="AE287" s="8">
        <f t="shared" si="92"/>
        <v>111335</v>
      </c>
      <c r="AF287" s="12">
        <f t="shared" si="93"/>
        <v>0.29945999999472406</v>
      </c>
      <c r="AG287">
        <f t="shared" si="94"/>
        <v>20.58</v>
      </c>
      <c r="AH287" s="8">
        <f>ROUND(IF(L287=3%,$K$358*Ranking!K291,0),0)</f>
        <v>29458</v>
      </c>
      <c r="AI287" s="8">
        <f t="shared" si="95"/>
        <v>140793</v>
      </c>
      <c r="AJ287" s="8">
        <f t="shared" si="96"/>
        <v>29458</v>
      </c>
      <c r="AK287" s="8">
        <f t="shared" si="97"/>
        <v>140793</v>
      </c>
      <c r="AL287" s="34">
        <f t="shared" si="98"/>
        <v>26.02</v>
      </c>
      <c r="AM287" s="8">
        <f>IF(L287=3%,ROUND($K$360*Ranking!K291,0),0)</f>
        <v>17669</v>
      </c>
      <c r="AN287" s="29">
        <f t="shared" si="99"/>
        <v>158462</v>
      </c>
      <c r="AO287" s="29">
        <f t="shared" si="100"/>
        <v>17669</v>
      </c>
      <c r="AP287" s="8">
        <f t="shared" si="101"/>
        <v>158462</v>
      </c>
      <c r="AQ287" s="29">
        <f t="shared" si="102"/>
        <v>0</v>
      </c>
      <c r="AR287" s="34">
        <f t="shared" si="103"/>
        <v>29.29</v>
      </c>
      <c r="AS287" t="str">
        <f t="shared" si="104"/>
        <v/>
      </c>
      <c r="AT287" s="29">
        <v>0</v>
      </c>
      <c r="AU287" s="8">
        <f t="shared" si="109"/>
        <v>158462</v>
      </c>
    </row>
    <row r="288" spans="1:47" x14ac:dyDescent="0.2">
      <c r="A288">
        <v>287</v>
      </c>
      <c r="B288" s="7" t="s">
        <v>108</v>
      </c>
      <c r="C288" s="7" t="s">
        <v>10</v>
      </c>
      <c r="D288" s="3" t="s">
        <v>109</v>
      </c>
      <c r="E288">
        <v>2002</v>
      </c>
      <c r="F288" s="4">
        <v>415871.02</v>
      </c>
      <c r="G288" s="4">
        <v>2084.25</v>
      </c>
      <c r="H288" s="4">
        <v>0</v>
      </c>
      <c r="I288" s="4">
        <v>0</v>
      </c>
      <c r="J288" s="4">
        <f t="shared" si="88"/>
        <v>413786.77</v>
      </c>
      <c r="K288" s="5">
        <f t="shared" si="89"/>
        <v>413787</v>
      </c>
      <c r="L288" s="6">
        <v>0.03</v>
      </c>
      <c r="M288" s="8">
        <v>213239</v>
      </c>
      <c r="N288" s="8">
        <v>271839</v>
      </c>
      <c r="O288" s="8">
        <v>295919</v>
      </c>
      <c r="P288" s="8">
        <v>323526</v>
      </c>
      <c r="Q288" s="8">
        <v>327012</v>
      </c>
      <c r="R288" s="8">
        <v>199860</v>
      </c>
      <c r="S288" s="8">
        <v>153260</v>
      </c>
      <c r="T288" s="8">
        <v>150853</v>
      </c>
      <c r="U288" s="8">
        <v>162745</v>
      </c>
      <c r="V288" s="8">
        <v>349082</v>
      </c>
      <c r="W288" s="8">
        <v>210565</v>
      </c>
      <c r="X288" s="8">
        <v>207208</v>
      </c>
      <c r="Y288" s="8">
        <f t="shared" si="105"/>
        <v>149944</v>
      </c>
      <c r="Z288" s="34">
        <f t="shared" si="90"/>
        <v>20.58</v>
      </c>
      <c r="AA288" s="34">
        <f t="shared" si="91"/>
        <v>36.24</v>
      </c>
      <c r="AB288" s="12">
        <f t="shared" si="106"/>
        <v>85144.291899999997</v>
      </c>
      <c r="AC288" s="12">
        <f t="shared" si="107"/>
        <v>85144.291899999997</v>
      </c>
      <c r="AD288" s="12">
        <f t="shared" si="108"/>
        <v>0.29189999999653082</v>
      </c>
      <c r="AE288" s="8">
        <f t="shared" si="92"/>
        <v>85144</v>
      </c>
      <c r="AF288" s="12">
        <f t="shared" si="93"/>
        <v>-0.29189999999653082</v>
      </c>
      <c r="AG288">
        <f t="shared" si="94"/>
        <v>20.58</v>
      </c>
      <c r="AH288" s="8">
        <f>ROUND(IF(L288=3%,$K$358*Ranking!K292,0),0)</f>
        <v>40505</v>
      </c>
      <c r="AI288" s="8">
        <f t="shared" si="95"/>
        <v>125649</v>
      </c>
      <c r="AJ288" s="8">
        <f t="shared" si="96"/>
        <v>40505</v>
      </c>
      <c r="AK288" s="8">
        <f t="shared" si="97"/>
        <v>125649</v>
      </c>
      <c r="AL288" s="34">
        <f t="shared" si="98"/>
        <v>30.37</v>
      </c>
      <c r="AM288" s="8">
        <f>IF(L288=3%,ROUND($K$360*Ranking!K292,0),0)</f>
        <v>24295</v>
      </c>
      <c r="AN288" s="29">
        <f t="shared" si="99"/>
        <v>149944</v>
      </c>
      <c r="AO288" s="29">
        <f t="shared" si="100"/>
        <v>24295</v>
      </c>
      <c r="AP288" s="8">
        <f t="shared" si="101"/>
        <v>149944</v>
      </c>
      <c r="AQ288" s="29">
        <f t="shared" si="102"/>
        <v>0</v>
      </c>
      <c r="AR288" s="34">
        <f t="shared" si="103"/>
        <v>36.24</v>
      </c>
      <c r="AS288" t="str">
        <f t="shared" si="104"/>
        <v/>
      </c>
      <c r="AT288" s="29">
        <v>0</v>
      </c>
      <c r="AU288" s="8">
        <f t="shared" si="109"/>
        <v>149944</v>
      </c>
    </row>
    <row r="289" spans="1:47" x14ac:dyDescent="0.2">
      <c r="A289">
        <v>288</v>
      </c>
      <c r="B289" s="7" t="s">
        <v>110</v>
      </c>
      <c r="C289" s="7" t="s">
        <v>10</v>
      </c>
      <c r="D289" s="3" t="s">
        <v>111</v>
      </c>
      <c r="E289">
        <v>2003</v>
      </c>
      <c r="F289" s="4">
        <v>1793183.17</v>
      </c>
      <c r="G289" s="4">
        <v>31478.82</v>
      </c>
      <c r="H289" s="4">
        <v>0</v>
      </c>
      <c r="I289" s="4">
        <v>0</v>
      </c>
      <c r="J289" s="4">
        <f t="shared" si="88"/>
        <v>1761704.3499999999</v>
      </c>
      <c r="K289" s="5">
        <f t="shared" si="89"/>
        <v>1761704</v>
      </c>
      <c r="L289" s="6">
        <v>0.03</v>
      </c>
      <c r="M289" s="8">
        <v>1090772</v>
      </c>
      <c r="N289" s="8">
        <v>1105972</v>
      </c>
      <c r="O289" s="8">
        <v>1248806</v>
      </c>
      <c r="P289" s="8">
        <v>1307615</v>
      </c>
      <c r="Q289" s="8">
        <v>965898</v>
      </c>
      <c r="R289" s="8">
        <v>539676</v>
      </c>
      <c r="S289" s="8">
        <v>431234</v>
      </c>
      <c r="T289" s="8">
        <v>431743</v>
      </c>
      <c r="U289" s="8">
        <v>443805</v>
      </c>
      <c r="V289" s="8">
        <v>895751</v>
      </c>
      <c r="W289" s="8">
        <v>558681</v>
      </c>
      <c r="X289" s="8">
        <v>535430</v>
      </c>
      <c r="Y289" s="8">
        <f t="shared" si="105"/>
        <v>391958</v>
      </c>
      <c r="Z289" s="34">
        <f t="shared" si="90"/>
        <v>20.58</v>
      </c>
      <c r="AA289" s="34">
        <f t="shared" si="91"/>
        <v>22.25</v>
      </c>
      <c r="AB289" s="12">
        <f t="shared" si="106"/>
        <v>362503.02600999997</v>
      </c>
      <c r="AC289" s="12">
        <f t="shared" si="107"/>
        <v>362503.02600999997</v>
      </c>
      <c r="AD289" s="12">
        <f t="shared" si="108"/>
        <v>2.6009999972302467E-2</v>
      </c>
      <c r="AE289" s="8">
        <f t="shared" si="92"/>
        <v>362503</v>
      </c>
      <c r="AF289" s="12">
        <f t="shared" si="93"/>
        <v>-2.6009999972302467E-2</v>
      </c>
      <c r="AG289">
        <f t="shared" si="94"/>
        <v>20.58</v>
      </c>
      <c r="AH289" s="8">
        <f>ROUND(IF(L289=3%,$K$358*Ranking!K293,0),0)</f>
        <v>18412</v>
      </c>
      <c r="AI289" s="8">
        <f t="shared" si="95"/>
        <v>380915</v>
      </c>
      <c r="AJ289" s="8">
        <f t="shared" si="96"/>
        <v>18412</v>
      </c>
      <c r="AK289" s="8">
        <f t="shared" si="97"/>
        <v>380915</v>
      </c>
      <c r="AL289" s="34">
        <f t="shared" si="98"/>
        <v>21.62</v>
      </c>
      <c r="AM289" s="8">
        <f>IF(L289=3%,ROUND($K$360*Ranking!K293,0),0)</f>
        <v>11043</v>
      </c>
      <c r="AN289" s="29">
        <f t="shared" si="99"/>
        <v>391958</v>
      </c>
      <c r="AO289" s="29">
        <f t="shared" si="100"/>
        <v>11043</v>
      </c>
      <c r="AP289" s="8">
        <f t="shared" si="101"/>
        <v>391958</v>
      </c>
      <c r="AQ289" s="29">
        <f t="shared" si="102"/>
        <v>0</v>
      </c>
      <c r="AR289" s="34">
        <f t="shared" si="103"/>
        <v>22.25</v>
      </c>
      <c r="AS289" t="str">
        <f t="shared" si="104"/>
        <v/>
      </c>
      <c r="AT289" s="29">
        <v>0</v>
      </c>
      <c r="AU289" s="8">
        <f t="shared" si="109"/>
        <v>391958</v>
      </c>
    </row>
    <row r="290" spans="1:47" x14ac:dyDescent="0.2">
      <c r="A290">
        <v>289</v>
      </c>
      <c r="B290" s="7" t="s">
        <v>607</v>
      </c>
      <c r="C290" s="7" t="s">
        <v>10</v>
      </c>
      <c r="D290" s="3" t="s">
        <v>608</v>
      </c>
      <c r="E290">
        <v>2011</v>
      </c>
      <c r="F290" s="4">
        <v>101232.79</v>
      </c>
      <c r="G290" s="4">
        <v>477</v>
      </c>
      <c r="H290" s="4">
        <v>0</v>
      </c>
      <c r="I290" s="4">
        <v>0</v>
      </c>
      <c r="J290" s="4">
        <f t="shared" si="88"/>
        <v>100755.79</v>
      </c>
      <c r="K290" s="5">
        <f t="shared" si="89"/>
        <v>100756</v>
      </c>
      <c r="L290" s="6">
        <v>0.03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89806</v>
      </c>
      <c r="V290" s="8">
        <v>92977</v>
      </c>
      <c r="W290" s="8">
        <v>95458</v>
      </c>
      <c r="X290" s="8">
        <v>97823</v>
      </c>
      <c r="Y290" s="8">
        <f t="shared" si="105"/>
        <v>100756</v>
      </c>
      <c r="Z290" s="34">
        <f t="shared" si="90"/>
        <v>20.58</v>
      </c>
      <c r="AA290" s="34">
        <f t="shared" si="91"/>
        <v>100</v>
      </c>
      <c r="AB290" s="12">
        <f t="shared" si="106"/>
        <v>20732.40163</v>
      </c>
      <c r="AC290" s="12">
        <f t="shared" si="107"/>
        <v>20732.40163</v>
      </c>
      <c r="AD290" s="12">
        <f t="shared" si="108"/>
        <v>0.40163000000029569</v>
      </c>
      <c r="AE290" s="8">
        <f t="shared" si="92"/>
        <v>20732</v>
      </c>
      <c r="AF290" s="12">
        <f t="shared" si="93"/>
        <v>-0.40163000000029569</v>
      </c>
      <c r="AG290">
        <f t="shared" si="94"/>
        <v>20.58</v>
      </c>
      <c r="AH290" s="8">
        <f>ROUND(IF(L290=3%,$K$358*Ranking!K294,0),0)</f>
        <v>51552</v>
      </c>
      <c r="AI290" s="8">
        <f t="shared" si="95"/>
        <v>72284</v>
      </c>
      <c r="AJ290" s="8">
        <f t="shared" si="96"/>
        <v>51552</v>
      </c>
      <c r="AK290" s="8">
        <f t="shared" si="97"/>
        <v>72284</v>
      </c>
      <c r="AL290" s="34">
        <f t="shared" si="98"/>
        <v>71.739999999999995</v>
      </c>
      <c r="AM290" s="8">
        <f>IF(L290=3%,ROUND($K$360*Ranking!K294,0),0)</f>
        <v>30920</v>
      </c>
      <c r="AN290" s="29">
        <f t="shared" si="99"/>
        <v>103204</v>
      </c>
      <c r="AO290" s="29">
        <f t="shared" si="100"/>
        <v>28472</v>
      </c>
      <c r="AP290" s="8">
        <f t="shared" si="101"/>
        <v>100756</v>
      </c>
      <c r="AQ290" s="29">
        <f t="shared" si="102"/>
        <v>0</v>
      </c>
      <c r="AR290" s="34">
        <f t="shared" si="103"/>
        <v>100</v>
      </c>
      <c r="AS290">
        <f t="shared" si="104"/>
        <v>1</v>
      </c>
      <c r="AT290" s="29">
        <v>0</v>
      </c>
      <c r="AU290" s="8">
        <f t="shared" si="109"/>
        <v>100756</v>
      </c>
    </row>
    <row r="291" spans="1:47" x14ac:dyDescent="0.2">
      <c r="A291">
        <v>290</v>
      </c>
      <c r="B291" s="7" t="s">
        <v>609</v>
      </c>
      <c r="C291" s="7" t="s">
        <v>10</v>
      </c>
      <c r="D291" s="3" t="s">
        <v>610</v>
      </c>
      <c r="E291">
        <v>0</v>
      </c>
      <c r="F291" s="4"/>
      <c r="G291" s="4"/>
      <c r="H291" s="4"/>
      <c r="I291" s="4"/>
      <c r="J291" s="4">
        <f t="shared" si="88"/>
        <v>0</v>
      </c>
      <c r="K291" s="5">
        <f t="shared" si="89"/>
        <v>0</v>
      </c>
      <c r="L291" s="6"/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f t="shared" si="105"/>
        <v>0</v>
      </c>
      <c r="Z291" s="34">
        <f t="shared" si="90"/>
        <v>0</v>
      </c>
      <c r="AA291" s="34">
        <f t="shared" si="91"/>
        <v>0</v>
      </c>
      <c r="AB291" s="12">
        <f t="shared" si="106"/>
        <v>0</v>
      </c>
      <c r="AC291" s="12">
        <f t="shared" si="107"/>
        <v>0</v>
      </c>
      <c r="AD291" s="12">
        <f t="shared" si="108"/>
        <v>0</v>
      </c>
      <c r="AE291" s="8">
        <f t="shared" si="92"/>
        <v>0</v>
      </c>
      <c r="AF291" s="12">
        <f t="shared" si="93"/>
        <v>0</v>
      </c>
      <c r="AG291">
        <f t="shared" si="94"/>
        <v>0</v>
      </c>
      <c r="AH291" s="8">
        <f>ROUND(IF(L291=3%,$K$358*Ranking!K295,0),0)</f>
        <v>0</v>
      </c>
      <c r="AI291" s="8">
        <f t="shared" si="95"/>
        <v>0</v>
      </c>
      <c r="AJ291" s="8">
        <f t="shared" si="96"/>
        <v>0</v>
      </c>
      <c r="AK291" s="8">
        <f t="shared" si="97"/>
        <v>0</v>
      </c>
      <c r="AL291" s="34">
        <f t="shared" si="98"/>
        <v>0</v>
      </c>
      <c r="AM291" s="8">
        <f>IF(L291=3%,ROUND($K$360*Ranking!K295,0),0)</f>
        <v>0</v>
      </c>
      <c r="AN291" s="29">
        <f t="shared" si="99"/>
        <v>0</v>
      </c>
      <c r="AO291" s="29">
        <f t="shared" si="100"/>
        <v>0</v>
      </c>
      <c r="AP291" s="8">
        <f t="shared" si="101"/>
        <v>0</v>
      </c>
      <c r="AQ291" s="29">
        <f t="shared" si="102"/>
        <v>0</v>
      </c>
      <c r="AR291" s="34">
        <f t="shared" si="103"/>
        <v>0</v>
      </c>
      <c r="AS291" t="str">
        <f t="shared" si="104"/>
        <v/>
      </c>
      <c r="AT291" s="29">
        <v>0</v>
      </c>
      <c r="AU291" s="8">
        <f t="shared" si="109"/>
        <v>0</v>
      </c>
    </row>
    <row r="292" spans="1:47" x14ac:dyDescent="0.2">
      <c r="A292">
        <v>291</v>
      </c>
      <c r="B292" s="7" t="s">
        <v>611</v>
      </c>
      <c r="C292" s="7" t="s">
        <v>10</v>
      </c>
      <c r="D292" s="3" t="s">
        <v>612</v>
      </c>
      <c r="E292">
        <v>0</v>
      </c>
      <c r="F292" s="4"/>
      <c r="G292" s="4"/>
      <c r="H292" s="4"/>
      <c r="I292" s="4"/>
      <c r="J292" s="4">
        <f t="shared" si="88"/>
        <v>0</v>
      </c>
      <c r="K292" s="5">
        <f t="shared" si="89"/>
        <v>0</v>
      </c>
      <c r="L292" s="6"/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f t="shared" si="105"/>
        <v>0</v>
      </c>
      <c r="Z292" s="34">
        <f t="shared" si="90"/>
        <v>0</v>
      </c>
      <c r="AA292" s="34">
        <f t="shared" si="91"/>
        <v>0</v>
      </c>
      <c r="AB292" s="12">
        <f t="shared" si="106"/>
        <v>0</v>
      </c>
      <c r="AC292" s="12">
        <f t="shared" si="107"/>
        <v>0</v>
      </c>
      <c r="AD292" s="12">
        <f t="shared" si="108"/>
        <v>0</v>
      </c>
      <c r="AE292" s="8">
        <f t="shared" si="92"/>
        <v>0</v>
      </c>
      <c r="AF292" s="12">
        <f t="shared" si="93"/>
        <v>0</v>
      </c>
      <c r="AG292">
        <f t="shared" si="94"/>
        <v>0</v>
      </c>
      <c r="AH292" s="8">
        <f>ROUND(IF(L292=3%,$K$358*Ranking!K296,0),0)</f>
        <v>0</v>
      </c>
      <c r="AI292" s="8">
        <f t="shared" si="95"/>
        <v>0</v>
      </c>
      <c r="AJ292" s="8">
        <f t="shared" si="96"/>
        <v>0</v>
      </c>
      <c r="AK292" s="8">
        <f t="shared" si="97"/>
        <v>0</v>
      </c>
      <c r="AL292" s="34">
        <f t="shared" si="98"/>
        <v>0</v>
      </c>
      <c r="AM292" s="8">
        <f>IF(L292=3%,ROUND($K$360*Ranking!K296,0),0)</f>
        <v>0</v>
      </c>
      <c r="AN292" s="29">
        <f t="shared" si="99"/>
        <v>0</v>
      </c>
      <c r="AO292" s="29">
        <f t="shared" si="100"/>
        <v>0</v>
      </c>
      <c r="AP292" s="8">
        <f t="shared" si="101"/>
        <v>0</v>
      </c>
      <c r="AQ292" s="29">
        <f t="shared" si="102"/>
        <v>0</v>
      </c>
      <c r="AR292" s="34">
        <f t="shared" si="103"/>
        <v>0</v>
      </c>
      <c r="AS292" t="str">
        <f t="shared" si="104"/>
        <v/>
      </c>
      <c r="AT292" s="29">
        <v>0</v>
      </c>
      <c r="AU292" s="8">
        <f t="shared" si="109"/>
        <v>0</v>
      </c>
    </row>
    <row r="293" spans="1:47" x14ac:dyDescent="0.2">
      <c r="A293">
        <v>292</v>
      </c>
      <c r="B293" s="7" t="s">
        <v>613</v>
      </c>
      <c r="C293" s="7" t="s">
        <v>10</v>
      </c>
      <c r="D293" s="3" t="s">
        <v>614</v>
      </c>
      <c r="E293">
        <v>2010</v>
      </c>
      <c r="F293" s="4">
        <v>293261.51</v>
      </c>
      <c r="G293" s="4">
        <v>7176.72</v>
      </c>
      <c r="H293" s="4">
        <v>4762.46</v>
      </c>
      <c r="I293" s="4">
        <v>0</v>
      </c>
      <c r="J293" s="4">
        <f t="shared" si="88"/>
        <v>281322.33</v>
      </c>
      <c r="K293" s="5">
        <f t="shared" si="89"/>
        <v>281322</v>
      </c>
      <c r="L293" s="6">
        <v>1.4999999999999999E-2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61829</v>
      </c>
      <c r="T293" s="8">
        <v>61605</v>
      </c>
      <c r="U293" s="8">
        <v>65211</v>
      </c>
      <c r="V293" s="8">
        <v>129652</v>
      </c>
      <c r="W293" s="8">
        <v>81271</v>
      </c>
      <c r="X293" s="8">
        <v>80065</v>
      </c>
      <c r="Y293" s="8">
        <f t="shared" si="105"/>
        <v>57887</v>
      </c>
      <c r="Z293" s="34">
        <f t="shared" si="90"/>
        <v>20.58</v>
      </c>
      <c r="AA293" s="34">
        <f t="shared" si="91"/>
        <v>20.58</v>
      </c>
      <c r="AB293" s="12">
        <f t="shared" si="106"/>
        <v>57887.17985</v>
      </c>
      <c r="AC293" s="12">
        <f t="shared" si="107"/>
        <v>57887.17985</v>
      </c>
      <c r="AD293" s="12">
        <f t="shared" si="108"/>
        <v>0.17985000000044238</v>
      </c>
      <c r="AE293" s="8">
        <f t="shared" si="92"/>
        <v>57887</v>
      </c>
      <c r="AF293" s="12">
        <f t="shared" si="93"/>
        <v>-0.17985000000044238</v>
      </c>
      <c r="AG293">
        <f t="shared" si="94"/>
        <v>20.58</v>
      </c>
      <c r="AH293" s="8">
        <f>ROUND(IF(L293=3%,$K$358*Ranking!K297,0),0)</f>
        <v>0</v>
      </c>
      <c r="AI293" s="8">
        <f t="shared" si="95"/>
        <v>57887</v>
      </c>
      <c r="AJ293" s="8">
        <f t="shared" si="96"/>
        <v>0</v>
      </c>
      <c r="AK293" s="8">
        <f t="shared" si="97"/>
        <v>57887</v>
      </c>
      <c r="AL293" s="34">
        <f t="shared" si="98"/>
        <v>20.58</v>
      </c>
      <c r="AM293" s="8">
        <f>IF(L293=3%,ROUND($K$360*Ranking!K297,0),0)</f>
        <v>0</v>
      </c>
      <c r="AN293" s="29">
        <f t="shared" si="99"/>
        <v>57887</v>
      </c>
      <c r="AO293" s="29">
        <f t="shared" si="100"/>
        <v>0</v>
      </c>
      <c r="AP293" s="8">
        <f t="shared" si="101"/>
        <v>57887</v>
      </c>
      <c r="AQ293" s="29">
        <f t="shared" si="102"/>
        <v>0</v>
      </c>
      <c r="AR293" s="34">
        <f t="shared" si="103"/>
        <v>20.58</v>
      </c>
      <c r="AS293" t="str">
        <f t="shared" si="104"/>
        <v/>
      </c>
      <c r="AT293" s="29">
        <v>0</v>
      </c>
      <c r="AU293" s="8">
        <f t="shared" si="109"/>
        <v>57887</v>
      </c>
    </row>
    <row r="294" spans="1:47" x14ac:dyDescent="0.2">
      <c r="A294">
        <v>293</v>
      </c>
      <c r="B294" s="7" t="s">
        <v>615</v>
      </c>
      <c r="C294" s="7" t="s">
        <v>10</v>
      </c>
      <c r="D294" s="3" t="s">
        <v>616</v>
      </c>
      <c r="E294">
        <v>0</v>
      </c>
      <c r="F294" s="4"/>
      <c r="G294" s="4"/>
      <c r="H294" s="4"/>
      <c r="I294" s="4"/>
      <c r="J294" s="4">
        <f t="shared" si="88"/>
        <v>0</v>
      </c>
      <c r="K294" s="5">
        <f t="shared" si="89"/>
        <v>0</v>
      </c>
      <c r="L294" s="6"/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f t="shared" si="105"/>
        <v>0</v>
      </c>
      <c r="Z294" s="34">
        <f t="shared" si="90"/>
        <v>0</v>
      </c>
      <c r="AA294" s="34">
        <f t="shared" si="91"/>
        <v>0</v>
      </c>
      <c r="AB294" s="12">
        <f t="shared" si="106"/>
        <v>0</v>
      </c>
      <c r="AC294" s="12">
        <f t="shared" si="107"/>
        <v>0</v>
      </c>
      <c r="AD294" s="12">
        <f t="shared" si="108"/>
        <v>0</v>
      </c>
      <c r="AE294" s="8">
        <f t="shared" si="92"/>
        <v>0</v>
      </c>
      <c r="AF294" s="12">
        <f t="shared" si="93"/>
        <v>0</v>
      </c>
      <c r="AG294">
        <f t="shared" si="94"/>
        <v>0</v>
      </c>
      <c r="AH294" s="8">
        <f>ROUND(IF(L294=3%,$K$358*Ranking!K298,0),0)</f>
        <v>0</v>
      </c>
      <c r="AI294" s="8">
        <f t="shared" si="95"/>
        <v>0</v>
      </c>
      <c r="AJ294" s="8">
        <f t="shared" si="96"/>
        <v>0</v>
      </c>
      <c r="AK294" s="8">
        <f t="shared" si="97"/>
        <v>0</v>
      </c>
      <c r="AL294" s="34">
        <f t="shared" si="98"/>
        <v>0</v>
      </c>
      <c r="AM294" s="8">
        <f>IF(L294=3%,ROUND($K$360*Ranking!K298,0),0)</f>
        <v>0</v>
      </c>
      <c r="AN294" s="29">
        <f t="shared" si="99"/>
        <v>0</v>
      </c>
      <c r="AO294" s="29">
        <f t="shared" si="100"/>
        <v>0</v>
      </c>
      <c r="AP294" s="8">
        <f t="shared" si="101"/>
        <v>0</v>
      </c>
      <c r="AQ294" s="29">
        <f t="shared" si="102"/>
        <v>0</v>
      </c>
      <c r="AR294" s="34">
        <f t="shared" si="103"/>
        <v>0</v>
      </c>
      <c r="AS294" t="str">
        <f t="shared" si="104"/>
        <v/>
      </c>
      <c r="AT294" s="29">
        <v>0</v>
      </c>
      <c r="AU294" s="8">
        <f t="shared" si="109"/>
        <v>0</v>
      </c>
    </row>
    <row r="295" spans="1:47" x14ac:dyDescent="0.2">
      <c r="A295">
        <v>294</v>
      </c>
      <c r="B295" s="7" t="s">
        <v>617</v>
      </c>
      <c r="C295" s="7" t="s">
        <v>10</v>
      </c>
      <c r="D295" s="3" t="s">
        <v>618</v>
      </c>
      <c r="E295">
        <v>2008</v>
      </c>
      <c r="F295" s="4">
        <v>124805.37</v>
      </c>
      <c r="G295" s="4">
        <v>5161.97</v>
      </c>
      <c r="H295" s="4">
        <v>0</v>
      </c>
      <c r="I295" s="4"/>
      <c r="J295" s="4">
        <f t="shared" si="88"/>
        <v>119643.4</v>
      </c>
      <c r="K295" s="5">
        <f t="shared" si="89"/>
        <v>119643</v>
      </c>
      <c r="L295" s="6">
        <v>0.03</v>
      </c>
      <c r="M295" s="8">
        <v>0</v>
      </c>
      <c r="N295" s="8">
        <v>0</v>
      </c>
      <c r="O295" s="8">
        <v>0</v>
      </c>
      <c r="P295" s="8">
        <v>0</v>
      </c>
      <c r="Q295" s="8">
        <v>118073.95</v>
      </c>
      <c r="R295" s="8">
        <v>115710</v>
      </c>
      <c r="S295" s="8">
        <v>97263</v>
      </c>
      <c r="T295" s="8">
        <v>97263</v>
      </c>
      <c r="U295" s="8">
        <v>98792</v>
      </c>
      <c r="V295" s="8">
        <v>113157</v>
      </c>
      <c r="W295" s="8">
        <v>96466</v>
      </c>
      <c r="X295" s="8">
        <v>111339</v>
      </c>
      <c r="Y295" s="8">
        <f t="shared" si="105"/>
        <v>101201</v>
      </c>
      <c r="Z295" s="34">
        <f t="shared" si="90"/>
        <v>20.58</v>
      </c>
      <c r="AA295" s="34">
        <f t="shared" si="91"/>
        <v>84.59</v>
      </c>
      <c r="AB295" s="12">
        <f t="shared" si="106"/>
        <v>24618.749540000001</v>
      </c>
      <c r="AC295" s="12">
        <f t="shared" si="107"/>
        <v>24618.749540000001</v>
      </c>
      <c r="AD295" s="12">
        <f t="shared" si="108"/>
        <v>-0.25045999999929336</v>
      </c>
      <c r="AE295" s="8">
        <f t="shared" si="92"/>
        <v>24619</v>
      </c>
      <c r="AF295" s="12">
        <f t="shared" si="93"/>
        <v>0.25045999999929336</v>
      </c>
      <c r="AG295">
        <f t="shared" si="94"/>
        <v>20.58</v>
      </c>
      <c r="AH295" s="8">
        <f>ROUND(IF(L295=3%,$K$358*Ranking!K299,0),0)</f>
        <v>47870</v>
      </c>
      <c r="AI295" s="8">
        <f t="shared" si="95"/>
        <v>72489</v>
      </c>
      <c r="AJ295" s="8">
        <f t="shared" si="96"/>
        <v>47870</v>
      </c>
      <c r="AK295" s="8">
        <f t="shared" si="97"/>
        <v>72489</v>
      </c>
      <c r="AL295" s="34">
        <f t="shared" si="98"/>
        <v>60.59</v>
      </c>
      <c r="AM295" s="8">
        <f>IF(L295=3%,ROUND($K$360*Ranking!K299,0),0)</f>
        <v>28712</v>
      </c>
      <c r="AN295" s="29">
        <f t="shared" si="99"/>
        <v>101201</v>
      </c>
      <c r="AO295" s="29">
        <f t="shared" si="100"/>
        <v>28712</v>
      </c>
      <c r="AP295" s="8">
        <f t="shared" si="101"/>
        <v>101201</v>
      </c>
      <c r="AQ295" s="29">
        <f t="shared" si="102"/>
        <v>0</v>
      </c>
      <c r="AR295" s="34">
        <f t="shared" si="103"/>
        <v>84.59</v>
      </c>
      <c r="AS295" t="str">
        <f t="shared" si="104"/>
        <v/>
      </c>
      <c r="AT295" s="29">
        <v>0</v>
      </c>
      <c r="AU295" s="8">
        <f t="shared" si="109"/>
        <v>101201</v>
      </c>
    </row>
    <row r="296" spans="1:47" x14ac:dyDescent="0.2">
      <c r="A296">
        <v>295</v>
      </c>
      <c r="B296" s="7" t="s">
        <v>619</v>
      </c>
      <c r="C296" s="7" t="s">
        <v>10</v>
      </c>
      <c r="D296" s="3" t="s">
        <v>620</v>
      </c>
      <c r="E296">
        <v>2007</v>
      </c>
      <c r="F296" s="4">
        <v>796306.05</v>
      </c>
      <c r="G296" s="4">
        <v>212.69</v>
      </c>
      <c r="H296" s="4">
        <v>0</v>
      </c>
      <c r="I296" s="4">
        <v>0</v>
      </c>
      <c r="J296" s="4">
        <f t="shared" si="88"/>
        <v>796093.3600000001</v>
      </c>
      <c r="K296" s="5">
        <f t="shared" si="89"/>
        <v>796093</v>
      </c>
      <c r="L296" s="6">
        <v>1.4999999999999999E-2</v>
      </c>
      <c r="M296" s="8">
        <v>0</v>
      </c>
      <c r="N296" s="8">
        <v>0</v>
      </c>
      <c r="O296" s="8">
        <v>0</v>
      </c>
      <c r="P296" s="8">
        <v>527848</v>
      </c>
      <c r="Q296" s="8">
        <v>371095</v>
      </c>
      <c r="R296" s="8">
        <v>193036</v>
      </c>
      <c r="S296" s="8">
        <v>153518</v>
      </c>
      <c r="T296" s="8">
        <v>152811</v>
      </c>
      <c r="U296" s="8">
        <v>178574</v>
      </c>
      <c r="V296" s="8">
        <v>359940</v>
      </c>
      <c r="W296" s="8">
        <v>223142</v>
      </c>
      <c r="X296" s="8">
        <v>222642</v>
      </c>
      <c r="Y296" s="8">
        <f t="shared" si="105"/>
        <v>163811</v>
      </c>
      <c r="Z296" s="34">
        <f t="shared" si="90"/>
        <v>20.58</v>
      </c>
      <c r="AA296" s="34">
        <f t="shared" si="91"/>
        <v>20.58</v>
      </c>
      <c r="AB296" s="12">
        <f t="shared" si="106"/>
        <v>163810.78857999999</v>
      </c>
      <c r="AC296" s="12">
        <f t="shared" si="107"/>
        <v>163810.78857999999</v>
      </c>
      <c r="AD296" s="12">
        <f t="shared" si="108"/>
        <v>-0.21142000000691041</v>
      </c>
      <c r="AE296" s="8">
        <f t="shared" si="92"/>
        <v>163811</v>
      </c>
      <c r="AF296" s="12">
        <f t="shared" si="93"/>
        <v>0.21142000000691041</v>
      </c>
      <c r="AG296">
        <f t="shared" si="94"/>
        <v>20.58</v>
      </c>
      <c r="AH296" s="8">
        <f>ROUND(IF(L296=3%,$K$358*Ranking!K300,0),0)</f>
        <v>0</v>
      </c>
      <c r="AI296" s="8">
        <f t="shared" si="95"/>
        <v>163811</v>
      </c>
      <c r="AJ296" s="8">
        <f t="shared" si="96"/>
        <v>0</v>
      </c>
      <c r="AK296" s="8">
        <f t="shared" si="97"/>
        <v>163811</v>
      </c>
      <c r="AL296" s="34">
        <f t="shared" si="98"/>
        <v>20.58</v>
      </c>
      <c r="AM296" s="8">
        <f>IF(L296=3%,ROUND($K$360*Ranking!K300,0),0)</f>
        <v>0</v>
      </c>
      <c r="AN296" s="29">
        <f t="shared" si="99"/>
        <v>163811</v>
      </c>
      <c r="AO296" s="29">
        <f t="shared" si="100"/>
        <v>0</v>
      </c>
      <c r="AP296" s="8">
        <f t="shared" si="101"/>
        <v>163811</v>
      </c>
      <c r="AQ296" s="29">
        <f t="shared" si="102"/>
        <v>0</v>
      </c>
      <c r="AR296" s="34">
        <f t="shared" si="103"/>
        <v>20.58</v>
      </c>
      <c r="AS296" t="str">
        <f t="shared" si="104"/>
        <v/>
      </c>
      <c r="AT296" s="29">
        <v>0</v>
      </c>
      <c r="AU296" s="8">
        <f t="shared" si="109"/>
        <v>163811</v>
      </c>
    </row>
    <row r="297" spans="1:47" x14ac:dyDescent="0.2">
      <c r="A297">
        <v>296</v>
      </c>
      <c r="B297" s="7" t="s">
        <v>621</v>
      </c>
      <c r="C297" s="7" t="s">
        <v>10</v>
      </c>
      <c r="D297" s="3" t="s">
        <v>622</v>
      </c>
      <c r="E297">
        <v>2006</v>
      </c>
      <c r="F297" s="4">
        <v>574135</v>
      </c>
      <c r="G297" s="4">
        <v>6162</v>
      </c>
      <c r="H297" s="4">
        <v>3957.43</v>
      </c>
      <c r="I297" s="4">
        <v>0</v>
      </c>
      <c r="J297" s="4">
        <f t="shared" si="88"/>
        <v>564015.56999999995</v>
      </c>
      <c r="K297" s="5">
        <f t="shared" si="89"/>
        <v>564016</v>
      </c>
      <c r="L297" s="6">
        <v>0.03</v>
      </c>
      <c r="M297" s="8">
        <v>0</v>
      </c>
      <c r="N297" s="8">
        <v>0</v>
      </c>
      <c r="O297" s="8">
        <v>286756</v>
      </c>
      <c r="P297" s="8">
        <v>323223</v>
      </c>
      <c r="Q297" s="8">
        <v>312865</v>
      </c>
      <c r="R297" s="8">
        <v>181149</v>
      </c>
      <c r="S297" s="8">
        <v>153020</v>
      </c>
      <c r="T297" s="8">
        <v>151058</v>
      </c>
      <c r="U297" s="8">
        <v>162724</v>
      </c>
      <c r="V297" s="8">
        <v>322037</v>
      </c>
      <c r="W297" s="8">
        <v>216171</v>
      </c>
      <c r="X297" s="8">
        <v>221035</v>
      </c>
      <c r="Y297" s="8">
        <f t="shared" si="105"/>
        <v>157293</v>
      </c>
      <c r="Z297" s="34">
        <f t="shared" si="90"/>
        <v>20.58</v>
      </c>
      <c r="AA297" s="34">
        <f t="shared" si="91"/>
        <v>27.89</v>
      </c>
      <c r="AB297" s="12">
        <f t="shared" si="106"/>
        <v>116056.67395</v>
      </c>
      <c r="AC297" s="12">
        <f t="shared" si="107"/>
        <v>116056.67395</v>
      </c>
      <c r="AD297" s="12">
        <f t="shared" si="108"/>
        <v>-0.3260500000033062</v>
      </c>
      <c r="AE297" s="8">
        <f t="shared" si="92"/>
        <v>116057</v>
      </c>
      <c r="AF297" s="12">
        <f t="shared" si="93"/>
        <v>0.3260500000033062</v>
      </c>
      <c r="AG297">
        <f t="shared" si="94"/>
        <v>20.58</v>
      </c>
      <c r="AH297" s="8">
        <f>ROUND(IF(L297=3%,$K$358*Ranking!K301,0),0)</f>
        <v>25776</v>
      </c>
      <c r="AI297" s="8">
        <f t="shared" si="95"/>
        <v>141833</v>
      </c>
      <c r="AJ297" s="8">
        <f t="shared" si="96"/>
        <v>25776</v>
      </c>
      <c r="AK297" s="8">
        <f t="shared" si="97"/>
        <v>141833</v>
      </c>
      <c r="AL297" s="34">
        <f t="shared" si="98"/>
        <v>25.15</v>
      </c>
      <c r="AM297" s="8">
        <f>IF(L297=3%,ROUND($K$360*Ranking!K301,0),0)</f>
        <v>15460</v>
      </c>
      <c r="AN297" s="29">
        <f t="shared" si="99"/>
        <v>157293</v>
      </c>
      <c r="AO297" s="29">
        <f t="shared" si="100"/>
        <v>15460</v>
      </c>
      <c r="AP297" s="8">
        <f t="shared" si="101"/>
        <v>157293</v>
      </c>
      <c r="AQ297" s="29">
        <f t="shared" si="102"/>
        <v>0</v>
      </c>
      <c r="AR297" s="34">
        <f t="shared" si="103"/>
        <v>27.89</v>
      </c>
      <c r="AS297" t="str">
        <f t="shared" si="104"/>
        <v/>
      </c>
      <c r="AT297" s="29">
        <v>0</v>
      </c>
      <c r="AU297" s="8">
        <f t="shared" si="109"/>
        <v>157293</v>
      </c>
    </row>
    <row r="298" spans="1:47" x14ac:dyDescent="0.2">
      <c r="A298">
        <v>297</v>
      </c>
      <c r="B298" s="7" t="s">
        <v>623</v>
      </c>
      <c r="C298" s="7" t="s">
        <v>10</v>
      </c>
      <c r="D298" s="3" t="s">
        <v>624</v>
      </c>
      <c r="E298">
        <v>0</v>
      </c>
      <c r="F298" s="4"/>
      <c r="G298" s="4"/>
      <c r="H298" s="4"/>
      <c r="I298" s="4"/>
      <c r="J298" s="4">
        <f t="shared" si="88"/>
        <v>0</v>
      </c>
      <c r="K298" s="5">
        <f t="shared" si="89"/>
        <v>0</v>
      </c>
      <c r="L298" s="6"/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f t="shared" si="105"/>
        <v>0</v>
      </c>
      <c r="Z298" s="34">
        <f t="shared" si="90"/>
        <v>0</v>
      </c>
      <c r="AA298" s="34">
        <f t="shared" si="91"/>
        <v>0</v>
      </c>
      <c r="AB298" s="12">
        <f t="shared" si="106"/>
        <v>0</v>
      </c>
      <c r="AC298" s="12">
        <f t="shared" si="107"/>
        <v>0</v>
      </c>
      <c r="AD298" s="12">
        <f t="shared" si="108"/>
        <v>0</v>
      </c>
      <c r="AE298" s="8">
        <f t="shared" si="92"/>
        <v>0</v>
      </c>
      <c r="AF298" s="12">
        <f t="shared" si="93"/>
        <v>0</v>
      </c>
      <c r="AG298">
        <f t="shared" si="94"/>
        <v>0</v>
      </c>
      <c r="AH298" s="8">
        <f>ROUND(IF(L298=3%,$K$358*Ranking!K302,0),0)</f>
        <v>0</v>
      </c>
      <c r="AI298" s="8">
        <f t="shared" si="95"/>
        <v>0</v>
      </c>
      <c r="AJ298" s="8">
        <f t="shared" si="96"/>
        <v>0</v>
      </c>
      <c r="AK298" s="8">
        <f t="shared" si="97"/>
        <v>0</v>
      </c>
      <c r="AL298" s="34">
        <f t="shared" si="98"/>
        <v>0</v>
      </c>
      <c r="AM298" s="8">
        <f>IF(L298=3%,ROUND($K$360*Ranking!K302,0),0)</f>
        <v>0</v>
      </c>
      <c r="AN298" s="29">
        <f t="shared" si="99"/>
        <v>0</v>
      </c>
      <c r="AO298" s="29">
        <f t="shared" si="100"/>
        <v>0</v>
      </c>
      <c r="AP298" s="8">
        <f t="shared" si="101"/>
        <v>0</v>
      </c>
      <c r="AQ298" s="29">
        <f t="shared" si="102"/>
        <v>0</v>
      </c>
      <c r="AR298" s="34">
        <f t="shared" si="103"/>
        <v>0</v>
      </c>
      <c r="AS298" t="str">
        <f t="shared" si="104"/>
        <v/>
      </c>
      <c r="AT298" s="29">
        <v>0</v>
      </c>
      <c r="AU298" s="8">
        <f t="shared" si="109"/>
        <v>0</v>
      </c>
    </row>
    <row r="299" spans="1:47" x14ac:dyDescent="0.2">
      <c r="A299">
        <v>298</v>
      </c>
      <c r="B299" s="7" t="s">
        <v>625</v>
      </c>
      <c r="C299" s="7" t="s">
        <v>10</v>
      </c>
      <c r="D299" s="3" t="s">
        <v>626</v>
      </c>
      <c r="E299">
        <v>0</v>
      </c>
      <c r="F299" s="4"/>
      <c r="G299" s="4"/>
      <c r="H299" s="4"/>
      <c r="I299" s="4"/>
      <c r="J299" s="4">
        <f t="shared" si="88"/>
        <v>0</v>
      </c>
      <c r="K299" s="5">
        <f t="shared" si="89"/>
        <v>0</v>
      </c>
      <c r="L299" s="6"/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f t="shared" si="105"/>
        <v>0</v>
      </c>
      <c r="Z299" s="34">
        <f t="shared" si="90"/>
        <v>0</v>
      </c>
      <c r="AA299" s="34">
        <f t="shared" si="91"/>
        <v>0</v>
      </c>
      <c r="AB299" s="12">
        <f t="shared" si="106"/>
        <v>0</v>
      </c>
      <c r="AC299" s="12">
        <f t="shared" si="107"/>
        <v>0</v>
      </c>
      <c r="AD299" s="12">
        <f t="shared" si="108"/>
        <v>0</v>
      </c>
      <c r="AE299" s="8">
        <f t="shared" si="92"/>
        <v>0</v>
      </c>
      <c r="AF299" s="12">
        <f t="shared" si="93"/>
        <v>0</v>
      </c>
      <c r="AG299">
        <f t="shared" si="94"/>
        <v>0</v>
      </c>
      <c r="AH299" s="8">
        <f>ROUND(IF(L299=3%,$K$358*Ranking!K303,0),0)</f>
        <v>0</v>
      </c>
      <c r="AI299" s="8">
        <f t="shared" si="95"/>
        <v>0</v>
      </c>
      <c r="AJ299" s="8">
        <f t="shared" si="96"/>
        <v>0</v>
      </c>
      <c r="AK299" s="8">
        <f t="shared" si="97"/>
        <v>0</v>
      </c>
      <c r="AL299" s="34">
        <f t="shared" si="98"/>
        <v>0</v>
      </c>
      <c r="AM299" s="8">
        <f>IF(L299=3%,ROUND($K$360*Ranking!K303,0),0)</f>
        <v>0</v>
      </c>
      <c r="AN299" s="29">
        <f t="shared" si="99"/>
        <v>0</v>
      </c>
      <c r="AO299" s="29">
        <f t="shared" si="100"/>
        <v>0</v>
      </c>
      <c r="AP299" s="8">
        <f t="shared" si="101"/>
        <v>0</v>
      </c>
      <c r="AQ299" s="29">
        <f t="shared" si="102"/>
        <v>0</v>
      </c>
      <c r="AR299" s="34">
        <f t="shared" si="103"/>
        <v>0</v>
      </c>
      <c r="AS299" t="str">
        <f t="shared" si="104"/>
        <v/>
      </c>
      <c r="AT299" s="29">
        <v>0</v>
      </c>
      <c r="AU299" s="8">
        <f t="shared" si="109"/>
        <v>0</v>
      </c>
    </row>
    <row r="300" spans="1:47" x14ac:dyDescent="0.2">
      <c r="A300">
        <v>299</v>
      </c>
      <c r="B300" s="7" t="s">
        <v>627</v>
      </c>
      <c r="C300" s="7" t="s">
        <v>10</v>
      </c>
      <c r="D300" s="3" t="s">
        <v>628</v>
      </c>
      <c r="E300">
        <v>0</v>
      </c>
      <c r="F300" s="4"/>
      <c r="G300" s="4"/>
      <c r="H300" s="4"/>
      <c r="I300" s="4"/>
      <c r="J300" s="4">
        <f t="shared" si="88"/>
        <v>0</v>
      </c>
      <c r="K300" s="5">
        <f t="shared" si="89"/>
        <v>0</v>
      </c>
      <c r="L300" s="6"/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f t="shared" si="105"/>
        <v>0</v>
      </c>
      <c r="Z300" s="34">
        <f t="shared" si="90"/>
        <v>0</v>
      </c>
      <c r="AA300" s="34">
        <f t="shared" si="91"/>
        <v>0</v>
      </c>
      <c r="AB300" s="12">
        <f t="shared" si="106"/>
        <v>0</v>
      </c>
      <c r="AC300" s="12">
        <f t="shared" si="107"/>
        <v>0</v>
      </c>
      <c r="AD300" s="12">
        <f t="shared" si="108"/>
        <v>0</v>
      </c>
      <c r="AE300" s="8">
        <f t="shared" si="92"/>
        <v>0</v>
      </c>
      <c r="AF300" s="12">
        <f t="shared" si="93"/>
        <v>0</v>
      </c>
      <c r="AG300">
        <f t="shared" si="94"/>
        <v>0</v>
      </c>
      <c r="AH300" s="8">
        <f>ROUND(IF(L300=3%,$K$358*Ranking!K304,0),0)</f>
        <v>0</v>
      </c>
      <c r="AI300" s="8">
        <f t="shared" si="95"/>
        <v>0</v>
      </c>
      <c r="AJ300" s="8">
        <f t="shared" si="96"/>
        <v>0</v>
      </c>
      <c r="AK300" s="8">
        <f t="shared" si="97"/>
        <v>0</v>
      </c>
      <c r="AL300" s="34">
        <f t="shared" si="98"/>
        <v>0</v>
      </c>
      <c r="AM300" s="8">
        <f>IF(L300=3%,ROUND($K$360*Ranking!K304,0),0)</f>
        <v>0</v>
      </c>
      <c r="AN300" s="29">
        <f t="shared" si="99"/>
        <v>0</v>
      </c>
      <c r="AO300" s="29">
        <f t="shared" si="100"/>
        <v>0</v>
      </c>
      <c r="AP300" s="8">
        <f t="shared" si="101"/>
        <v>0</v>
      </c>
      <c r="AQ300" s="29">
        <f t="shared" si="102"/>
        <v>0</v>
      </c>
      <c r="AR300" s="34">
        <f t="shared" si="103"/>
        <v>0</v>
      </c>
      <c r="AS300" t="str">
        <f t="shared" si="104"/>
        <v/>
      </c>
      <c r="AT300" s="29">
        <v>0</v>
      </c>
      <c r="AU300" s="8">
        <f t="shared" si="109"/>
        <v>0</v>
      </c>
    </row>
    <row r="301" spans="1:47" x14ac:dyDescent="0.2">
      <c r="A301">
        <v>300</v>
      </c>
      <c r="B301" s="7" t="s">
        <v>629</v>
      </c>
      <c r="C301" s="7" t="s">
        <v>10</v>
      </c>
      <c r="D301" s="3" t="s">
        <v>630</v>
      </c>
      <c r="E301">
        <v>2006</v>
      </c>
      <c r="F301" s="4">
        <v>418087.15</v>
      </c>
      <c r="G301" s="4">
        <v>1614.12</v>
      </c>
      <c r="H301" s="4">
        <v>24.28</v>
      </c>
      <c r="I301" s="4">
        <v>0</v>
      </c>
      <c r="J301" s="4">
        <f t="shared" si="88"/>
        <v>416448.75</v>
      </c>
      <c r="K301" s="5">
        <f t="shared" si="89"/>
        <v>416449</v>
      </c>
      <c r="L301" s="6">
        <v>0.03</v>
      </c>
      <c r="M301" s="8">
        <v>0</v>
      </c>
      <c r="N301" s="8">
        <v>246726</v>
      </c>
      <c r="O301" s="8">
        <v>269955</v>
      </c>
      <c r="P301" s="8">
        <v>275795</v>
      </c>
      <c r="Q301" s="8">
        <v>281388</v>
      </c>
      <c r="R301" s="8">
        <v>172650</v>
      </c>
      <c r="S301" s="8">
        <v>142687</v>
      </c>
      <c r="T301" s="8">
        <v>139912</v>
      </c>
      <c r="U301" s="8">
        <v>145227</v>
      </c>
      <c r="V301" s="8">
        <v>293288</v>
      </c>
      <c r="W301" s="8">
        <v>184107</v>
      </c>
      <c r="X301" s="8">
        <v>182140</v>
      </c>
      <c r="Y301" s="8">
        <f t="shared" si="105"/>
        <v>132819</v>
      </c>
      <c r="Z301" s="34">
        <f t="shared" si="90"/>
        <v>20.58</v>
      </c>
      <c r="AA301" s="34">
        <f t="shared" si="91"/>
        <v>31.89</v>
      </c>
      <c r="AB301" s="12">
        <f t="shared" si="106"/>
        <v>85692.047399999996</v>
      </c>
      <c r="AC301" s="12">
        <f t="shared" si="107"/>
        <v>85692.047399999996</v>
      </c>
      <c r="AD301" s="12">
        <f t="shared" si="108"/>
        <v>4.7399999995832331E-2</v>
      </c>
      <c r="AE301" s="8">
        <f t="shared" si="92"/>
        <v>85692</v>
      </c>
      <c r="AF301" s="12">
        <f t="shared" si="93"/>
        <v>-4.7399999995832331E-2</v>
      </c>
      <c r="AG301">
        <f t="shared" si="94"/>
        <v>20.58</v>
      </c>
      <c r="AH301" s="8">
        <f>ROUND(IF(L301=3%,$K$358*Ranking!K305,0),0)</f>
        <v>29458</v>
      </c>
      <c r="AI301" s="8">
        <f t="shared" si="95"/>
        <v>115150</v>
      </c>
      <c r="AJ301" s="8">
        <f t="shared" si="96"/>
        <v>29458</v>
      </c>
      <c r="AK301" s="8">
        <f t="shared" si="97"/>
        <v>115150</v>
      </c>
      <c r="AL301" s="34">
        <f t="shared" si="98"/>
        <v>27.65</v>
      </c>
      <c r="AM301" s="8">
        <f>IF(L301=3%,ROUND($K$360*Ranking!K305,0),0)</f>
        <v>17669</v>
      </c>
      <c r="AN301" s="29">
        <f t="shared" si="99"/>
        <v>132819</v>
      </c>
      <c r="AO301" s="29">
        <f t="shared" si="100"/>
        <v>17669</v>
      </c>
      <c r="AP301" s="8">
        <f t="shared" si="101"/>
        <v>132819</v>
      </c>
      <c r="AQ301" s="29">
        <f t="shared" si="102"/>
        <v>0</v>
      </c>
      <c r="AR301" s="34">
        <f t="shared" si="103"/>
        <v>31.89</v>
      </c>
      <c r="AS301" t="str">
        <f t="shared" si="104"/>
        <v/>
      </c>
      <c r="AT301" s="29">
        <v>0</v>
      </c>
      <c r="AU301" s="8">
        <f t="shared" si="109"/>
        <v>132819</v>
      </c>
    </row>
    <row r="302" spans="1:47" x14ac:dyDescent="0.2">
      <c r="A302">
        <v>301</v>
      </c>
      <c r="B302" s="7" t="s">
        <v>112</v>
      </c>
      <c r="C302" s="7" t="s">
        <v>10</v>
      </c>
      <c r="D302" s="3" t="s">
        <v>113</v>
      </c>
      <c r="E302">
        <v>2002</v>
      </c>
      <c r="F302" s="4">
        <v>515385.65</v>
      </c>
      <c r="G302" s="4">
        <v>9341.2900000000009</v>
      </c>
      <c r="H302" s="4">
        <v>71.790000000000006</v>
      </c>
      <c r="I302" s="4">
        <v>0</v>
      </c>
      <c r="J302" s="4">
        <f t="shared" si="88"/>
        <v>505972.57000000007</v>
      </c>
      <c r="K302" s="5">
        <f t="shared" si="89"/>
        <v>505973</v>
      </c>
      <c r="L302" s="6">
        <v>0.03</v>
      </c>
      <c r="M302" s="8">
        <v>310487</v>
      </c>
      <c r="N302" s="8">
        <v>328691</v>
      </c>
      <c r="O302" s="8">
        <v>357681</v>
      </c>
      <c r="P302" s="8">
        <v>375208</v>
      </c>
      <c r="Q302" s="8">
        <v>357231</v>
      </c>
      <c r="R302" s="8">
        <v>223756</v>
      </c>
      <c r="S302" s="8">
        <v>174457</v>
      </c>
      <c r="T302" s="8">
        <v>173450</v>
      </c>
      <c r="U302" s="8">
        <v>182843</v>
      </c>
      <c r="V302" s="8">
        <v>360475</v>
      </c>
      <c r="W302" s="8">
        <v>222828</v>
      </c>
      <c r="X302" s="8">
        <v>228100</v>
      </c>
      <c r="Y302" s="8">
        <f t="shared" si="105"/>
        <v>168913</v>
      </c>
      <c r="Z302" s="34">
        <f t="shared" si="90"/>
        <v>20.58</v>
      </c>
      <c r="AA302" s="34">
        <f t="shared" si="91"/>
        <v>33.380000000000003</v>
      </c>
      <c r="AB302" s="12">
        <f t="shared" si="106"/>
        <v>104113.25829</v>
      </c>
      <c r="AC302" s="12">
        <f t="shared" si="107"/>
        <v>104113.25829</v>
      </c>
      <c r="AD302" s="12">
        <f t="shared" si="108"/>
        <v>0.25828999999794178</v>
      </c>
      <c r="AE302" s="8">
        <f t="shared" si="92"/>
        <v>104113</v>
      </c>
      <c r="AF302" s="12">
        <f t="shared" si="93"/>
        <v>-0.25828999999794178</v>
      </c>
      <c r="AG302">
        <f t="shared" si="94"/>
        <v>20.58</v>
      </c>
      <c r="AH302" s="8">
        <f>ROUND(IF(L302=3%,$K$358*Ranking!K306,0),0)</f>
        <v>40505</v>
      </c>
      <c r="AI302" s="8">
        <f t="shared" si="95"/>
        <v>144618</v>
      </c>
      <c r="AJ302" s="8">
        <f t="shared" si="96"/>
        <v>40505</v>
      </c>
      <c r="AK302" s="8">
        <f t="shared" si="97"/>
        <v>144618</v>
      </c>
      <c r="AL302" s="34">
        <f t="shared" si="98"/>
        <v>28.58</v>
      </c>
      <c r="AM302" s="8">
        <f>IF(L302=3%,ROUND($K$360*Ranking!K306,0),0)</f>
        <v>24295</v>
      </c>
      <c r="AN302" s="29">
        <f t="shared" si="99"/>
        <v>168913</v>
      </c>
      <c r="AO302" s="29">
        <f t="shared" si="100"/>
        <v>24295</v>
      </c>
      <c r="AP302" s="8">
        <f t="shared" si="101"/>
        <v>168913</v>
      </c>
      <c r="AQ302" s="29">
        <f t="shared" si="102"/>
        <v>0</v>
      </c>
      <c r="AR302" s="34">
        <f t="shared" si="103"/>
        <v>33.380000000000003</v>
      </c>
      <c r="AS302" t="str">
        <f t="shared" si="104"/>
        <v/>
      </c>
      <c r="AT302" s="29">
        <v>0</v>
      </c>
      <c r="AU302" s="8">
        <f t="shared" si="109"/>
        <v>168913</v>
      </c>
    </row>
    <row r="303" spans="1:47" x14ac:dyDescent="0.2">
      <c r="A303">
        <v>302</v>
      </c>
      <c r="B303" s="7" t="s">
        <v>631</v>
      </c>
      <c r="C303" s="7" t="s">
        <v>10</v>
      </c>
      <c r="D303" s="3" t="s">
        <v>632</v>
      </c>
      <c r="E303">
        <v>0</v>
      </c>
      <c r="F303" s="4"/>
      <c r="G303" s="4"/>
      <c r="H303" s="4"/>
      <c r="I303" s="4"/>
      <c r="J303" s="4">
        <f t="shared" si="88"/>
        <v>0</v>
      </c>
      <c r="K303" s="5">
        <f t="shared" si="89"/>
        <v>0</v>
      </c>
      <c r="L303" s="6"/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f t="shared" si="105"/>
        <v>0</v>
      </c>
      <c r="Z303" s="34">
        <f t="shared" si="90"/>
        <v>0</v>
      </c>
      <c r="AA303" s="34">
        <f t="shared" si="91"/>
        <v>0</v>
      </c>
      <c r="AB303" s="12">
        <f t="shared" si="106"/>
        <v>0</v>
      </c>
      <c r="AC303" s="12">
        <f t="shared" si="107"/>
        <v>0</v>
      </c>
      <c r="AD303" s="12">
        <f t="shared" si="108"/>
        <v>0</v>
      </c>
      <c r="AE303" s="8">
        <f t="shared" si="92"/>
        <v>0</v>
      </c>
      <c r="AF303" s="12">
        <f t="shared" si="93"/>
        <v>0</v>
      </c>
      <c r="AG303">
        <f t="shared" si="94"/>
        <v>0</v>
      </c>
      <c r="AH303" s="8">
        <f>ROUND(IF(L303=3%,$K$358*Ranking!K307,0),0)</f>
        <v>0</v>
      </c>
      <c r="AI303" s="8">
        <f t="shared" si="95"/>
        <v>0</v>
      </c>
      <c r="AJ303" s="8">
        <f t="shared" si="96"/>
        <v>0</v>
      </c>
      <c r="AK303" s="8">
        <f t="shared" si="97"/>
        <v>0</v>
      </c>
      <c r="AL303" s="34">
        <f t="shared" si="98"/>
        <v>0</v>
      </c>
      <c r="AM303" s="8">
        <f>IF(L303=3%,ROUND($K$360*Ranking!K307,0),0)</f>
        <v>0</v>
      </c>
      <c r="AN303" s="29">
        <f t="shared" si="99"/>
        <v>0</v>
      </c>
      <c r="AO303" s="29">
        <f t="shared" si="100"/>
        <v>0</v>
      </c>
      <c r="AP303" s="8">
        <f t="shared" si="101"/>
        <v>0</v>
      </c>
      <c r="AQ303" s="29">
        <f t="shared" si="102"/>
        <v>0</v>
      </c>
      <c r="AR303" s="34">
        <f t="shared" si="103"/>
        <v>0</v>
      </c>
      <c r="AS303" t="str">
        <f t="shared" si="104"/>
        <v/>
      </c>
      <c r="AT303" s="29">
        <v>0</v>
      </c>
      <c r="AU303" s="8">
        <f t="shared" si="109"/>
        <v>0</v>
      </c>
    </row>
    <row r="304" spans="1:47" x14ac:dyDescent="0.2">
      <c r="A304">
        <v>303</v>
      </c>
      <c r="B304" s="7" t="s">
        <v>114</v>
      </c>
      <c r="C304" s="7" t="s">
        <v>10</v>
      </c>
      <c r="D304" s="3" t="s">
        <v>115</v>
      </c>
      <c r="E304">
        <v>2004</v>
      </c>
      <c r="F304" s="4">
        <v>389964.5</v>
      </c>
      <c r="G304" s="4">
        <v>3205.83</v>
      </c>
      <c r="H304" s="4">
        <v>70.069999999999993</v>
      </c>
      <c r="I304" s="4">
        <v>0</v>
      </c>
      <c r="J304" s="4">
        <f t="shared" si="88"/>
        <v>386688.6</v>
      </c>
      <c r="K304" s="5">
        <f t="shared" si="89"/>
        <v>386689</v>
      </c>
      <c r="L304" s="6">
        <v>0.03</v>
      </c>
      <c r="M304" s="8">
        <v>177832</v>
      </c>
      <c r="N304" s="8">
        <v>223744</v>
      </c>
      <c r="O304" s="8">
        <v>241693</v>
      </c>
      <c r="P304" s="8">
        <v>251203</v>
      </c>
      <c r="Q304" s="8">
        <v>275221</v>
      </c>
      <c r="R304" s="8">
        <v>167506</v>
      </c>
      <c r="S304" s="8">
        <v>140278</v>
      </c>
      <c r="T304" s="8">
        <v>137947</v>
      </c>
      <c r="U304" s="8">
        <v>155325</v>
      </c>
      <c r="V304" s="8">
        <v>312711</v>
      </c>
      <c r="W304" s="8">
        <v>194651</v>
      </c>
      <c r="X304" s="8">
        <v>190848</v>
      </c>
      <c r="Y304" s="8">
        <f t="shared" si="105"/>
        <v>144368</v>
      </c>
      <c r="Z304" s="34">
        <f t="shared" si="90"/>
        <v>20.58</v>
      </c>
      <c r="AA304" s="34">
        <f t="shared" si="91"/>
        <v>37.33</v>
      </c>
      <c r="AB304" s="12">
        <f t="shared" si="106"/>
        <v>79568.379610000004</v>
      </c>
      <c r="AC304" s="12">
        <f t="shared" si="107"/>
        <v>79568.379610000004</v>
      </c>
      <c r="AD304" s="12">
        <f t="shared" si="108"/>
        <v>0.37961000000359491</v>
      </c>
      <c r="AE304" s="8">
        <f t="shared" si="92"/>
        <v>79568</v>
      </c>
      <c r="AF304" s="12">
        <f t="shared" si="93"/>
        <v>-0.37961000000359491</v>
      </c>
      <c r="AG304">
        <f t="shared" si="94"/>
        <v>20.58</v>
      </c>
      <c r="AH304" s="8">
        <f>ROUND(IF(L304=3%,$K$358*Ranking!K308,0),0)</f>
        <v>40505</v>
      </c>
      <c r="AI304" s="8">
        <f t="shared" si="95"/>
        <v>120073</v>
      </c>
      <c r="AJ304" s="8">
        <f t="shared" si="96"/>
        <v>40505</v>
      </c>
      <c r="AK304" s="8">
        <f t="shared" si="97"/>
        <v>120073</v>
      </c>
      <c r="AL304" s="34">
        <f t="shared" si="98"/>
        <v>31.05</v>
      </c>
      <c r="AM304" s="8">
        <f>IF(L304=3%,ROUND($K$360*Ranking!K308,0),0)</f>
        <v>24295</v>
      </c>
      <c r="AN304" s="29">
        <f t="shared" si="99"/>
        <v>144368</v>
      </c>
      <c r="AO304" s="29">
        <f t="shared" si="100"/>
        <v>24295</v>
      </c>
      <c r="AP304" s="8">
        <f t="shared" si="101"/>
        <v>144368</v>
      </c>
      <c r="AQ304" s="29">
        <f t="shared" si="102"/>
        <v>0</v>
      </c>
      <c r="AR304" s="34">
        <f t="shared" si="103"/>
        <v>37.33</v>
      </c>
      <c r="AS304" t="str">
        <f t="shared" si="104"/>
        <v/>
      </c>
      <c r="AT304" s="29">
        <v>0</v>
      </c>
      <c r="AU304" s="8">
        <f t="shared" si="109"/>
        <v>144368</v>
      </c>
    </row>
    <row r="305" spans="1:47" x14ac:dyDescent="0.2">
      <c r="A305">
        <v>304</v>
      </c>
      <c r="B305" s="7" t="s">
        <v>633</v>
      </c>
      <c r="C305" s="7" t="s">
        <v>10</v>
      </c>
      <c r="D305" s="3" t="s">
        <v>634</v>
      </c>
      <c r="E305">
        <v>0</v>
      </c>
      <c r="F305" s="4"/>
      <c r="G305" s="4"/>
      <c r="H305" s="4"/>
      <c r="I305" s="4"/>
      <c r="J305" s="4">
        <f t="shared" si="88"/>
        <v>0</v>
      </c>
      <c r="K305" s="5">
        <f t="shared" si="89"/>
        <v>0</v>
      </c>
      <c r="L305" s="6"/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f t="shared" si="105"/>
        <v>0</v>
      </c>
      <c r="Z305" s="34">
        <f t="shared" si="90"/>
        <v>0</v>
      </c>
      <c r="AA305" s="34">
        <f t="shared" si="91"/>
        <v>0</v>
      </c>
      <c r="AB305" s="12">
        <f t="shared" si="106"/>
        <v>0</v>
      </c>
      <c r="AC305" s="12">
        <f t="shared" si="107"/>
        <v>0</v>
      </c>
      <c r="AD305" s="12">
        <f t="shared" si="108"/>
        <v>0</v>
      </c>
      <c r="AE305" s="8">
        <f t="shared" si="92"/>
        <v>0</v>
      </c>
      <c r="AF305" s="12">
        <f t="shared" si="93"/>
        <v>0</v>
      </c>
      <c r="AG305">
        <f t="shared" si="94"/>
        <v>0</v>
      </c>
      <c r="AH305" s="8">
        <f>ROUND(IF(L305=3%,$K$358*Ranking!K309,0),0)</f>
        <v>0</v>
      </c>
      <c r="AI305" s="8">
        <f t="shared" si="95"/>
        <v>0</v>
      </c>
      <c r="AJ305" s="8">
        <f t="shared" si="96"/>
        <v>0</v>
      </c>
      <c r="AK305" s="8">
        <f t="shared" si="97"/>
        <v>0</v>
      </c>
      <c r="AL305" s="34">
        <f t="shared" si="98"/>
        <v>0</v>
      </c>
      <c r="AM305" s="8">
        <f>IF(L305=3%,ROUND($K$360*Ranking!K309,0),0)</f>
        <v>0</v>
      </c>
      <c r="AN305" s="29">
        <f t="shared" si="99"/>
        <v>0</v>
      </c>
      <c r="AO305" s="29">
        <f t="shared" si="100"/>
        <v>0</v>
      </c>
      <c r="AP305" s="8">
        <f t="shared" si="101"/>
        <v>0</v>
      </c>
      <c r="AQ305" s="29">
        <f t="shared" si="102"/>
        <v>0</v>
      </c>
      <c r="AR305" s="34">
        <f t="shared" si="103"/>
        <v>0</v>
      </c>
      <c r="AS305" t="str">
        <f t="shared" si="104"/>
        <v/>
      </c>
      <c r="AT305" s="29">
        <v>0</v>
      </c>
      <c r="AU305" s="8">
        <f t="shared" si="109"/>
        <v>0</v>
      </c>
    </row>
    <row r="306" spans="1:47" x14ac:dyDescent="0.2">
      <c r="A306">
        <v>305</v>
      </c>
      <c r="B306" s="7" t="s">
        <v>635</v>
      </c>
      <c r="C306" s="7" t="s">
        <v>10</v>
      </c>
      <c r="D306" s="3" t="s">
        <v>636</v>
      </c>
      <c r="E306">
        <v>0</v>
      </c>
      <c r="F306" s="4"/>
      <c r="G306" s="4"/>
      <c r="H306" s="4"/>
      <c r="I306" s="4"/>
      <c r="J306" s="4">
        <f t="shared" si="88"/>
        <v>0</v>
      </c>
      <c r="K306" s="5">
        <f t="shared" si="89"/>
        <v>0</v>
      </c>
      <c r="L306" s="6"/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f t="shared" si="105"/>
        <v>0</v>
      </c>
      <c r="Z306" s="34">
        <f t="shared" si="90"/>
        <v>0</v>
      </c>
      <c r="AA306" s="34">
        <f t="shared" si="91"/>
        <v>0</v>
      </c>
      <c r="AB306" s="12">
        <f t="shared" si="106"/>
        <v>0</v>
      </c>
      <c r="AC306" s="12">
        <f t="shared" si="107"/>
        <v>0</v>
      </c>
      <c r="AD306" s="12">
        <f t="shared" si="108"/>
        <v>0</v>
      </c>
      <c r="AE306" s="8">
        <f t="shared" si="92"/>
        <v>0</v>
      </c>
      <c r="AF306" s="12">
        <f t="shared" si="93"/>
        <v>0</v>
      </c>
      <c r="AG306">
        <f t="shared" si="94"/>
        <v>0</v>
      </c>
      <c r="AH306" s="8">
        <f>ROUND(IF(L306=3%,$K$358*Ranking!K310,0),0)</f>
        <v>0</v>
      </c>
      <c r="AI306" s="8">
        <f t="shared" si="95"/>
        <v>0</v>
      </c>
      <c r="AJ306" s="8">
        <f t="shared" si="96"/>
        <v>0</v>
      </c>
      <c r="AK306" s="8">
        <f t="shared" si="97"/>
        <v>0</v>
      </c>
      <c r="AL306" s="34">
        <f t="shared" si="98"/>
        <v>0</v>
      </c>
      <c r="AM306" s="8">
        <f>IF(L306=3%,ROUND($K$360*Ranking!K310,0),0)</f>
        <v>0</v>
      </c>
      <c r="AN306" s="29">
        <f t="shared" si="99"/>
        <v>0</v>
      </c>
      <c r="AO306" s="29">
        <f t="shared" si="100"/>
        <v>0</v>
      </c>
      <c r="AP306" s="8">
        <f t="shared" si="101"/>
        <v>0</v>
      </c>
      <c r="AQ306" s="29">
        <f t="shared" si="102"/>
        <v>0</v>
      </c>
      <c r="AR306" s="34">
        <f t="shared" si="103"/>
        <v>0</v>
      </c>
      <c r="AS306" t="str">
        <f t="shared" si="104"/>
        <v/>
      </c>
      <c r="AT306" s="29">
        <v>0</v>
      </c>
      <c r="AU306" s="8">
        <f t="shared" si="109"/>
        <v>0</v>
      </c>
    </row>
    <row r="307" spans="1:47" x14ac:dyDescent="0.2">
      <c r="A307">
        <v>306</v>
      </c>
      <c r="B307" s="7" t="s">
        <v>637</v>
      </c>
      <c r="C307" s="7" t="s">
        <v>10</v>
      </c>
      <c r="D307" s="3" t="s">
        <v>638</v>
      </c>
      <c r="E307">
        <v>0</v>
      </c>
      <c r="F307" s="4"/>
      <c r="G307" s="4"/>
      <c r="H307" s="4"/>
      <c r="I307" s="4"/>
      <c r="J307" s="4">
        <f t="shared" si="88"/>
        <v>0</v>
      </c>
      <c r="K307" s="5">
        <f t="shared" si="89"/>
        <v>0</v>
      </c>
      <c r="L307" s="6"/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f t="shared" si="105"/>
        <v>0</v>
      </c>
      <c r="Z307" s="34">
        <f t="shared" si="90"/>
        <v>0</v>
      </c>
      <c r="AA307" s="34">
        <f t="shared" si="91"/>
        <v>0</v>
      </c>
      <c r="AB307" s="12">
        <f t="shared" si="106"/>
        <v>0</v>
      </c>
      <c r="AC307" s="12">
        <f t="shared" si="107"/>
        <v>0</v>
      </c>
      <c r="AD307" s="12">
        <f t="shared" si="108"/>
        <v>0</v>
      </c>
      <c r="AE307" s="8">
        <f t="shared" si="92"/>
        <v>0</v>
      </c>
      <c r="AF307" s="12">
        <f t="shared" si="93"/>
        <v>0</v>
      </c>
      <c r="AG307">
        <f t="shared" si="94"/>
        <v>0</v>
      </c>
      <c r="AH307" s="8">
        <f>ROUND(IF(L307=3%,$K$358*Ranking!K311,0),0)</f>
        <v>0</v>
      </c>
      <c r="AI307" s="8">
        <f t="shared" si="95"/>
        <v>0</v>
      </c>
      <c r="AJ307" s="8">
        <f t="shared" si="96"/>
        <v>0</v>
      </c>
      <c r="AK307" s="8">
        <f t="shared" si="97"/>
        <v>0</v>
      </c>
      <c r="AL307" s="34">
        <f t="shared" si="98"/>
        <v>0</v>
      </c>
      <c r="AM307" s="8">
        <f>IF(L307=3%,ROUND($K$360*Ranking!K311,0),0)</f>
        <v>0</v>
      </c>
      <c r="AN307" s="29">
        <f t="shared" si="99"/>
        <v>0</v>
      </c>
      <c r="AO307" s="29">
        <f t="shared" si="100"/>
        <v>0</v>
      </c>
      <c r="AP307" s="8">
        <f t="shared" si="101"/>
        <v>0</v>
      </c>
      <c r="AQ307" s="29">
        <f t="shared" si="102"/>
        <v>0</v>
      </c>
      <c r="AR307" s="34">
        <f t="shared" si="103"/>
        <v>0</v>
      </c>
      <c r="AS307" t="str">
        <f t="shared" si="104"/>
        <v/>
      </c>
      <c r="AT307" s="29">
        <v>0</v>
      </c>
      <c r="AU307" s="8">
        <f t="shared" si="109"/>
        <v>0</v>
      </c>
    </row>
    <row r="308" spans="1:47" x14ac:dyDescent="0.2">
      <c r="A308">
        <v>307</v>
      </c>
      <c r="B308" s="7" t="s">
        <v>639</v>
      </c>
      <c r="C308" s="7" t="s">
        <v>10</v>
      </c>
      <c r="D308" s="3" t="s">
        <v>640</v>
      </c>
      <c r="E308">
        <v>0</v>
      </c>
      <c r="F308" s="4"/>
      <c r="G308" s="4"/>
      <c r="H308" s="4"/>
      <c r="I308" s="4"/>
      <c r="J308" s="4">
        <f t="shared" si="88"/>
        <v>0</v>
      </c>
      <c r="K308" s="5">
        <f t="shared" si="89"/>
        <v>0</v>
      </c>
      <c r="L308" s="6"/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f t="shared" si="105"/>
        <v>0</v>
      </c>
      <c r="Z308" s="34">
        <f t="shared" si="90"/>
        <v>0</v>
      </c>
      <c r="AA308" s="34">
        <f t="shared" si="91"/>
        <v>0</v>
      </c>
      <c r="AB308" s="12">
        <f t="shared" si="106"/>
        <v>0</v>
      </c>
      <c r="AC308" s="12">
        <f t="shared" si="107"/>
        <v>0</v>
      </c>
      <c r="AD308" s="12">
        <f t="shared" si="108"/>
        <v>0</v>
      </c>
      <c r="AE308" s="8">
        <f t="shared" si="92"/>
        <v>0</v>
      </c>
      <c r="AF308" s="12">
        <f t="shared" si="93"/>
        <v>0</v>
      </c>
      <c r="AG308">
        <f t="shared" si="94"/>
        <v>0</v>
      </c>
      <c r="AH308" s="8">
        <f>ROUND(IF(L308=3%,$K$358*Ranking!K312,0),0)</f>
        <v>0</v>
      </c>
      <c r="AI308" s="8">
        <f t="shared" si="95"/>
        <v>0</v>
      </c>
      <c r="AJ308" s="8">
        <f t="shared" si="96"/>
        <v>0</v>
      </c>
      <c r="AK308" s="8">
        <f t="shared" si="97"/>
        <v>0</v>
      </c>
      <c r="AL308" s="34">
        <f t="shared" si="98"/>
        <v>0</v>
      </c>
      <c r="AM308" s="8">
        <f>IF(L308=3%,ROUND($K$360*Ranking!K312,0),0)</f>
        <v>0</v>
      </c>
      <c r="AN308" s="29">
        <f t="shared" si="99"/>
        <v>0</v>
      </c>
      <c r="AO308" s="29">
        <f t="shared" si="100"/>
        <v>0</v>
      </c>
      <c r="AP308" s="8">
        <f t="shared" si="101"/>
        <v>0</v>
      </c>
      <c r="AQ308" s="29">
        <f t="shared" si="102"/>
        <v>0</v>
      </c>
      <c r="AR308" s="34">
        <f t="shared" si="103"/>
        <v>0</v>
      </c>
      <c r="AS308" t="str">
        <f t="shared" si="104"/>
        <v/>
      </c>
      <c r="AT308" s="29">
        <v>0</v>
      </c>
      <c r="AU308" s="8">
        <f t="shared" si="109"/>
        <v>0</v>
      </c>
    </row>
    <row r="309" spans="1:47" x14ac:dyDescent="0.2">
      <c r="A309">
        <v>308</v>
      </c>
      <c r="B309" s="7" t="s">
        <v>641</v>
      </c>
      <c r="C309" s="7" t="s">
        <v>10</v>
      </c>
      <c r="D309" s="3" t="s">
        <v>642</v>
      </c>
      <c r="E309">
        <v>2006</v>
      </c>
      <c r="F309" s="4">
        <v>2731470.73</v>
      </c>
      <c r="G309" s="4">
        <v>31362.84</v>
      </c>
      <c r="H309" s="4">
        <v>5469.46</v>
      </c>
      <c r="I309" s="4">
        <v>0</v>
      </c>
      <c r="J309" s="4">
        <f t="shared" si="88"/>
        <v>2694638.43</v>
      </c>
      <c r="K309" s="5">
        <f t="shared" si="89"/>
        <v>2694638</v>
      </c>
      <c r="L309" s="6">
        <v>0.02</v>
      </c>
      <c r="M309" s="8">
        <v>0</v>
      </c>
      <c r="N309" s="8">
        <v>0</v>
      </c>
      <c r="O309" s="8">
        <v>1813306</v>
      </c>
      <c r="P309" s="8">
        <v>1894850</v>
      </c>
      <c r="Q309" s="8">
        <v>1306958</v>
      </c>
      <c r="R309" s="8">
        <v>729210</v>
      </c>
      <c r="S309" s="8">
        <v>604435</v>
      </c>
      <c r="T309" s="8">
        <v>619472</v>
      </c>
      <c r="U309" s="8">
        <v>641935</v>
      </c>
      <c r="V309" s="8">
        <v>1288644</v>
      </c>
      <c r="W309" s="8">
        <v>795848</v>
      </c>
      <c r="X309" s="8">
        <v>772349</v>
      </c>
      <c r="Y309" s="8">
        <f t="shared" si="105"/>
        <v>554471</v>
      </c>
      <c r="Z309" s="34">
        <f t="shared" si="90"/>
        <v>20.58</v>
      </c>
      <c r="AA309" s="34">
        <f t="shared" si="91"/>
        <v>20.58</v>
      </c>
      <c r="AB309" s="12">
        <f t="shared" si="106"/>
        <v>554471.36919999996</v>
      </c>
      <c r="AC309" s="12">
        <f t="shared" si="107"/>
        <v>554471.36919999996</v>
      </c>
      <c r="AD309" s="12">
        <f t="shared" si="108"/>
        <v>0.36919999995734543</v>
      </c>
      <c r="AE309" s="8">
        <f t="shared" si="92"/>
        <v>554471</v>
      </c>
      <c r="AF309" s="12">
        <f t="shared" si="93"/>
        <v>-0.36919999995734543</v>
      </c>
      <c r="AG309">
        <f t="shared" si="94"/>
        <v>20.58</v>
      </c>
      <c r="AH309" s="8">
        <f>ROUND(IF(L309=3%,$K$358*Ranking!K313,0),0)</f>
        <v>0</v>
      </c>
      <c r="AI309" s="8">
        <f t="shared" si="95"/>
        <v>554471</v>
      </c>
      <c r="AJ309" s="8">
        <f t="shared" si="96"/>
        <v>0</v>
      </c>
      <c r="AK309" s="8">
        <f t="shared" si="97"/>
        <v>554471</v>
      </c>
      <c r="AL309" s="34">
        <f t="shared" si="98"/>
        <v>20.58</v>
      </c>
      <c r="AM309" s="8">
        <f>IF(L309=3%,ROUND($K$360*Ranking!K313,0),0)</f>
        <v>0</v>
      </c>
      <c r="AN309" s="29">
        <f t="shared" si="99"/>
        <v>554471</v>
      </c>
      <c r="AO309" s="29">
        <f t="shared" si="100"/>
        <v>0</v>
      </c>
      <c r="AP309" s="8">
        <f t="shared" si="101"/>
        <v>554471</v>
      </c>
      <c r="AQ309" s="29">
        <f t="shared" si="102"/>
        <v>0</v>
      </c>
      <c r="AR309" s="34">
        <f t="shared" si="103"/>
        <v>20.58</v>
      </c>
      <c r="AS309" t="str">
        <f t="shared" si="104"/>
        <v/>
      </c>
      <c r="AT309" s="29">
        <v>0</v>
      </c>
      <c r="AU309" s="8">
        <f t="shared" si="109"/>
        <v>554471</v>
      </c>
    </row>
    <row r="310" spans="1:47" x14ac:dyDescent="0.2">
      <c r="A310">
        <v>309</v>
      </c>
      <c r="B310" s="7" t="s">
        <v>643</v>
      </c>
      <c r="C310" s="7" t="s">
        <v>10</v>
      </c>
      <c r="D310" s="3" t="s">
        <v>644</v>
      </c>
      <c r="E310">
        <v>0</v>
      </c>
      <c r="F310" s="4"/>
      <c r="G310" s="4"/>
      <c r="H310" s="4"/>
      <c r="I310" s="4"/>
      <c r="J310" s="4">
        <f t="shared" si="88"/>
        <v>0</v>
      </c>
      <c r="K310" s="5">
        <f t="shared" si="89"/>
        <v>0</v>
      </c>
      <c r="L310" s="6"/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f t="shared" si="105"/>
        <v>0</v>
      </c>
      <c r="Z310" s="34">
        <f t="shared" si="90"/>
        <v>0</v>
      </c>
      <c r="AA310" s="34">
        <f t="shared" si="91"/>
        <v>0</v>
      </c>
      <c r="AB310" s="12">
        <f t="shared" si="106"/>
        <v>0</v>
      </c>
      <c r="AC310" s="12">
        <f t="shared" si="107"/>
        <v>0</v>
      </c>
      <c r="AD310" s="12">
        <f t="shared" si="108"/>
        <v>0</v>
      </c>
      <c r="AE310" s="8">
        <f t="shared" si="92"/>
        <v>0</v>
      </c>
      <c r="AF310" s="12">
        <f t="shared" si="93"/>
        <v>0</v>
      </c>
      <c r="AG310">
        <f t="shared" si="94"/>
        <v>0</v>
      </c>
      <c r="AH310" s="8">
        <f>ROUND(IF(L310=3%,$K$358*Ranking!K314,0),0)</f>
        <v>0</v>
      </c>
      <c r="AI310" s="8">
        <f t="shared" si="95"/>
        <v>0</v>
      </c>
      <c r="AJ310" s="8">
        <f t="shared" si="96"/>
        <v>0</v>
      </c>
      <c r="AK310" s="8">
        <f t="shared" si="97"/>
        <v>0</v>
      </c>
      <c r="AL310" s="34">
        <f t="shared" si="98"/>
        <v>0</v>
      </c>
      <c r="AM310" s="8">
        <f>IF(L310=3%,ROUND($K$360*Ranking!K314,0),0)</f>
        <v>0</v>
      </c>
      <c r="AN310" s="29">
        <f t="shared" si="99"/>
        <v>0</v>
      </c>
      <c r="AO310" s="29">
        <f t="shared" si="100"/>
        <v>0</v>
      </c>
      <c r="AP310" s="8">
        <f t="shared" si="101"/>
        <v>0</v>
      </c>
      <c r="AQ310" s="29">
        <f t="shared" si="102"/>
        <v>0</v>
      </c>
      <c r="AR310" s="34">
        <f t="shared" si="103"/>
        <v>0</v>
      </c>
      <c r="AS310" t="str">
        <f t="shared" si="104"/>
        <v/>
      </c>
      <c r="AT310" s="29">
        <v>0</v>
      </c>
      <c r="AU310" s="8">
        <f t="shared" si="109"/>
        <v>0</v>
      </c>
    </row>
    <row r="311" spans="1:47" x14ac:dyDescent="0.2">
      <c r="A311">
        <v>310</v>
      </c>
      <c r="B311" s="7" t="s">
        <v>116</v>
      </c>
      <c r="C311" s="7" t="s">
        <v>10</v>
      </c>
      <c r="D311" s="3" t="s">
        <v>117</v>
      </c>
      <c r="E311">
        <v>2003</v>
      </c>
      <c r="F311" s="4">
        <v>667690.81999999995</v>
      </c>
      <c r="G311" s="4">
        <v>5517.74</v>
      </c>
      <c r="H311" s="4">
        <v>101.52</v>
      </c>
      <c r="I311" s="4">
        <v>0</v>
      </c>
      <c r="J311" s="4">
        <f t="shared" si="88"/>
        <v>662071.55999999994</v>
      </c>
      <c r="K311" s="5">
        <f t="shared" si="89"/>
        <v>662072</v>
      </c>
      <c r="L311" s="6">
        <v>0.03</v>
      </c>
      <c r="M311" s="8">
        <v>349938</v>
      </c>
      <c r="N311" s="8">
        <v>436112</v>
      </c>
      <c r="O311" s="8">
        <v>519385</v>
      </c>
      <c r="P311" s="8">
        <v>540480</v>
      </c>
      <c r="Q311" s="8">
        <v>442642</v>
      </c>
      <c r="R311" s="8">
        <v>251396</v>
      </c>
      <c r="S311" s="8">
        <v>197198</v>
      </c>
      <c r="T311" s="8">
        <v>195008</v>
      </c>
      <c r="U311" s="8">
        <v>198761</v>
      </c>
      <c r="V311" s="8">
        <v>389397</v>
      </c>
      <c r="W311" s="8">
        <v>242849</v>
      </c>
      <c r="X311" s="8">
        <v>244733</v>
      </c>
      <c r="Y311" s="8">
        <f t="shared" si="105"/>
        <v>177470</v>
      </c>
      <c r="Z311" s="34">
        <f t="shared" si="90"/>
        <v>20.58</v>
      </c>
      <c r="AA311" s="34">
        <f t="shared" si="91"/>
        <v>26.81</v>
      </c>
      <c r="AB311" s="12">
        <f t="shared" si="106"/>
        <v>136233.50088000001</v>
      </c>
      <c r="AC311" s="12">
        <f t="shared" si="107"/>
        <v>136233.50088000001</v>
      </c>
      <c r="AD311" s="12">
        <f t="shared" si="108"/>
        <v>-0.49911999999312684</v>
      </c>
      <c r="AE311" s="8">
        <f t="shared" si="92"/>
        <v>136234</v>
      </c>
      <c r="AF311" s="12">
        <f t="shared" si="93"/>
        <v>0.49911999999312684</v>
      </c>
      <c r="AG311">
        <f t="shared" si="94"/>
        <v>20.58</v>
      </c>
      <c r="AH311" s="8">
        <f>ROUND(IF(L311=3%,$K$358*Ranking!K315,0),0)</f>
        <v>25776</v>
      </c>
      <c r="AI311" s="8">
        <f t="shared" si="95"/>
        <v>162010</v>
      </c>
      <c r="AJ311" s="8">
        <f t="shared" si="96"/>
        <v>25776</v>
      </c>
      <c r="AK311" s="8">
        <f t="shared" si="97"/>
        <v>162010</v>
      </c>
      <c r="AL311" s="34">
        <f t="shared" si="98"/>
        <v>24.47</v>
      </c>
      <c r="AM311" s="8">
        <f>IF(L311=3%,ROUND($K$360*Ranking!K315,0),0)</f>
        <v>15460</v>
      </c>
      <c r="AN311" s="29">
        <f t="shared" si="99"/>
        <v>177470</v>
      </c>
      <c r="AO311" s="29">
        <f t="shared" si="100"/>
        <v>15460</v>
      </c>
      <c r="AP311" s="8">
        <f t="shared" si="101"/>
        <v>177470</v>
      </c>
      <c r="AQ311" s="29">
        <f t="shared" si="102"/>
        <v>0</v>
      </c>
      <c r="AR311" s="34">
        <f t="shared" si="103"/>
        <v>26.81</v>
      </c>
      <c r="AS311" t="str">
        <f t="shared" si="104"/>
        <v/>
      </c>
      <c r="AT311" s="29">
        <v>0</v>
      </c>
      <c r="AU311" s="8">
        <f t="shared" si="109"/>
        <v>177470</v>
      </c>
    </row>
    <row r="312" spans="1:47" x14ac:dyDescent="0.2">
      <c r="A312">
        <v>311</v>
      </c>
      <c r="B312" s="7" t="s">
        <v>645</v>
      </c>
      <c r="C312" s="7" t="s">
        <v>10</v>
      </c>
      <c r="D312" s="3" t="s">
        <v>646</v>
      </c>
      <c r="E312">
        <v>0</v>
      </c>
      <c r="F312" s="4"/>
      <c r="G312" s="4"/>
      <c r="H312" s="4"/>
      <c r="I312" s="4"/>
      <c r="J312" s="4">
        <f t="shared" si="88"/>
        <v>0</v>
      </c>
      <c r="K312" s="5">
        <f t="shared" si="89"/>
        <v>0</v>
      </c>
      <c r="L312" s="6"/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f t="shared" si="105"/>
        <v>0</v>
      </c>
      <c r="Z312" s="34">
        <f t="shared" si="90"/>
        <v>0</v>
      </c>
      <c r="AA312" s="34">
        <f t="shared" si="91"/>
        <v>0</v>
      </c>
      <c r="AB312" s="12">
        <f t="shared" si="106"/>
        <v>0</v>
      </c>
      <c r="AC312" s="12">
        <f t="shared" si="107"/>
        <v>0</v>
      </c>
      <c r="AD312" s="12">
        <f t="shared" si="108"/>
        <v>0</v>
      </c>
      <c r="AE312" s="8">
        <f t="shared" si="92"/>
        <v>0</v>
      </c>
      <c r="AF312" s="12">
        <f t="shared" si="93"/>
        <v>0</v>
      </c>
      <c r="AG312">
        <f t="shared" si="94"/>
        <v>0</v>
      </c>
      <c r="AH312" s="8">
        <f>ROUND(IF(L312=3%,$K$358*Ranking!K316,0),0)</f>
        <v>0</v>
      </c>
      <c r="AI312" s="8">
        <f t="shared" si="95"/>
        <v>0</v>
      </c>
      <c r="AJ312" s="8">
        <f t="shared" si="96"/>
        <v>0</v>
      </c>
      <c r="AK312" s="8">
        <f t="shared" si="97"/>
        <v>0</v>
      </c>
      <c r="AL312" s="34">
        <f t="shared" si="98"/>
        <v>0</v>
      </c>
      <c r="AM312" s="8">
        <f>IF(L312=3%,ROUND($K$360*Ranking!K316,0),0)</f>
        <v>0</v>
      </c>
      <c r="AN312" s="29">
        <f t="shared" si="99"/>
        <v>0</v>
      </c>
      <c r="AO312" s="29">
        <f t="shared" si="100"/>
        <v>0</v>
      </c>
      <c r="AP312" s="8">
        <f t="shared" si="101"/>
        <v>0</v>
      </c>
      <c r="AQ312" s="29">
        <f t="shared" si="102"/>
        <v>0</v>
      </c>
      <c r="AR312" s="34">
        <f t="shared" si="103"/>
        <v>0</v>
      </c>
      <c r="AS312" t="str">
        <f t="shared" si="104"/>
        <v/>
      </c>
      <c r="AT312" s="29">
        <v>0</v>
      </c>
      <c r="AU312" s="8">
        <f t="shared" si="109"/>
        <v>0</v>
      </c>
    </row>
    <row r="313" spans="1:47" x14ac:dyDescent="0.2">
      <c r="A313">
        <v>312</v>
      </c>
      <c r="B313" s="7" t="s">
        <v>647</v>
      </c>
      <c r="C313" s="7" t="s">
        <v>10</v>
      </c>
      <c r="D313" s="3" t="s">
        <v>648</v>
      </c>
      <c r="E313">
        <v>0</v>
      </c>
      <c r="F313" s="4"/>
      <c r="G313" s="4"/>
      <c r="H313" s="4"/>
      <c r="I313" s="4"/>
      <c r="J313" s="4">
        <f t="shared" si="88"/>
        <v>0</v>
      </c>
      <c r="K313" s="5">
        <f t="shared" si="89"/>
        <v>0</v>
      </c>
      <c r="L313" s="6"/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f t="shared" si="105"/>
        <v>0</v>
      </c>
      <c r="Z313" s="34">
        <f t="shared" si="90"/>
        <v>0</v>
      </c>
      <c r="AA313" s="34">
        <f t="shared" si="91"/>
        <v>0</v>
      </c>
      <c r="AB313" s="12">
        <f t="shared" si="106"/>
        <v>0</v>
      </c>
      <c r="AC313" s="12">
        <f t="shared" si="107"/>
        <v>0</v>
      </c>
      <c r="AD313" s="12">
        <f t="shared" si="108"/>
        <v>0</v>
      </c>
      <c r="AE313" s="8">
        <f t="shared" si="92"/>
        <v>0</v>
      </c>
      <c r="AF313" s="12">
        <f t="shared" si="93"/>
        <v>0</v>
      </c>
      <c r="AG313">
        <f t="shared" si="94"/>
        <v>0</v>
      </c>
      <c r="AH313" s="8">
        <f>ROUND(IF(L313=3%,$K$358*Ranking!K317,0),0)</f>
        <v>0</v>
      </c>
      <c r="AI313" s="8">
        <f t="shared" si="95"/>
        <v>0</v>
      </c>
      <c r="AJ313" s="8">
        <f t="shared" si="96"/>
        <v>0</v>
      </c>
      <c r="AK313" s="8">
        <f t="shared" si="97"/>
        <v>0</v>
      </c>
      <c r="AL313" s="34">
        <f t="shared" si="98"/>
        <v>0</v>
      </c>
      <c r="AM313" s="8">
        <f>IF(L313=3%,ROUND($K$360*Ranking!K317,0),0)</f>
        <v>0</v>
      </c>
      <c r="AN313" s="29">
        <f t="shared" si="99"/>
        <v>0</v>
      </c>
      <c r="AO313" s="29">
        <f t="shared" si="100"/>
        <v>0</v>
      </c>
      <c r="AP313" s="8">
        <f t="shared" si="101"/>
        <v>0</v>
      </c>
      <c r="AQ313" s="29">
        <f t="shared" si="102"/>
        <v>0</v>
      </c>
      <c r="AR313" s="34">
        <f t="shared" si="103"/>
        <v>0</v>
      </c>
      <c r="AS313" t="str">
        <f t="shared" si="104"/>
        <v/>
      </c>
      <c r="AT313" s="29">
        <v>0</v>
      </c>
      <c r="AU313" s="8">
        <f t="shared" si="109"/>
        <v>0</v>
      </c>
    </row>
    <row r="314" spans="1:47" x14ac:dyDescent="0.2">
      <c r="A314">
        <v>313</v>
      </c>
      <c r="B314" s="7" t="s">
        <v>649</v>
      </c>
      <c r="C314" s="7" t="s">
        <v>10</v>
      </c>
      <c r="D314" s="3" t="s">
        <v>650</v>
      </c>
      <c r="E314">
        <v>0</v>
      </c>
      <c r="F314" s="4"/>
      <c r="G314" s="4"/>
      <c r="H314" s="4"/>
      <c r="I314" s="4"/>
      <c r="J314" s="4">
        <f t="shared" si="88"/>
        <v>0</v>
      </c>
      <c r="K314" s="5">
        <f t="shared" si="89"/>
        <v>0</v>
      </c>
      <c r="L314" s="6"/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f t="shared" si="105"/>
        <v>0</v>
      </c>
      <c r="Z314" s="34">
        <f t="shared" si="90"/>
        <v>0</v>
      </c>
      <c r="AA314" s="34">
        <f t="shared" si="91"/>
        <v>0</v>
      </c>
      <c r="AB314" s="12">
        <f t="shared" si="106"/>
        <v>0</v>
      </c>
      <c r="AC314" s="12">
        <f t="shared" si="107"/>
        <v>0</v>
      </c>
      <c r="AD314" s="12">
        <f t="shared" si="108"/>
        <v>0</v>
      </c>
      <c r="AE314" s="8">
        <f t="shared" si="92"/>
        <v>0</v>
      </c>
      <c r="AF314" s="12">
        <f t="shared" si="93"/>
        <v>0</v>
      </c>
      <c r="AG314">
        <f t="shared" si="94"/>
        <v>0</v>
      </c>
      <c r="AH314" s="8">
        <f>ROUND(IF(L314=3%,$K$358*Ranking!K318,0),0)</f>
        <v>0</v>
      </c>
      <c r="AI314" s="8">
        <f t="shared" si="95"/>
        <v>0</v>
      </c>
      <c r="AJ314" s="8">
        <f t="shared" si="96"/>
        <v>0</v>
      </c>
      <c r="AK314" s="8">
        <f t="shared" si="97"/>
        <v>0</v>
      </c>
      <c r="AL314" s="34">
        <f t="shared" si="98"/>
        <v>0</v>
      </c>
      <c r="AM314" s="8">
        <f>IF(L314=3%,ROUND($K$360*Ranking!K318,0),0)</f>
        <v>0</v>
      </c>
      <c r="AN314" s="29">
        <f t="shared" si="99"/>
        <v>0</v>
      </c>
      <c r="AO314" s="29">
        <f t="shared" si="100"/>
        <v>0</v>
      </c>
      <c r="AP314" s="8">
        <f t="shared" si="101"/>
        <v>0</v>
      </c>
      <c r="AQ314" s="29">
        <f t="shared" si="102"/>
        <v>0</v>
      </c>
      <c r="AR314" s="34">
        <f t="shared" si="103"/>
        <v>0</v>
      </c>
      <c r="AS314" t="str">
        <f t="shared" si="104"/>
        <v/>
      </c>
      <c r="AT314" s="29">
        <v>0</v>
      </c>
      <c r="AU314" s="8">
        <f t="shared" si="109"/>
        <v>0</v>
      </c>
    </row>
    <row r="315" spans="1:47" x14ac:dyDescent="0.2">
      <c r="A315">
        <v>314</v>
      </c>
      <c r="B315" s="7" t="s">
        <v>651</v>
      </c>
      <c r="C315" s="7" t="s">
        <v>10</v>
      </c>
      <c r="D315" s="3" t="s">
        <v>652</v>
      </c>
      <c r="E315">
        <v>0</v>
      </c>
      <c r="F315" s="4"/>
      <c r="G315" s="4"/>
      <c r="H315" s="4"/>
      <c r="I315" s="4"/>
      <c r="J315" s="4">
        <f t="shared" si="88"/>
        <v>0</v>
      </c>
      <c r="K315" s="5">
        <f t="shared" si="89"/>
        <v>0</v>
      </c>
      <c r="L315" s="6"/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f t="shared" si="105"/>
        <v>0</v>
      </c>
      <c r="Z315" s="34">
        <f t="shared" si="90"/>
        <v>0</v>
      </c>
      <c r="AA315" s="34">
        <f t="shared" si="91"/>
        <v>0</v>
      </c>
      <c r="AB315" s="12">
        <f t="shared" si="106"/>
        <v>0</v>
      </c>
      <c r="AC315" s="12">
        <f t="shared" si="107"/>
        <v>0</v>
      </c>
      <c r="AD315" s="12">
        <f t="shared" si="108"/>
        <v>0</v>
      </c>
      <c r="AE315" s="8">
        <f t="shared" si="92"/>
        <v>0</v>
      </c>
      <c r="AF315" s="12">
        <f t="shared" si="93"/>
        <v>0</v>
      </c>
      <c r="AG315">
        <f t="shared" si="94"/>
        <v>0</v>
      </c>
      <c r="AH315" s="8">
        <f>ROUND(IF(L315=3%,$K$358*Ranking!K319,0),0)</f>
        <v>0</v>
      </c>
      <c r="AI315" s="8">
        <f t="shared" si="95"/>
        <v>0</v>
      </c>
      <c r="AJ315" s="8">
        <f t="shared" si="96"/>
        <v>0</v>
      </c>
      <c r="AK315" s="8">
        <f t="shared" si="97"/>
        <v>0</v>
      </c>
      <c r="AL315" s="34">
        <f t="shared" si="98"/>
        <v>0</v>
      </c>
      <c r="AM315" s="8">
        <f>IF(L315=3%,ROUND($K$360*Ranking!K319,0),0)</f>
        <v>0</v>
      </c>
      <c r="AN315" s="29">
        <f t="shared" si="99"/>
        <v>0</v>
      </c>
      <c r="AO315" s="29">
        <f t="shared" si="100"/>
        <v>0</v>
      </c>
      <c r="AP315" s="8">
        <f t="shared" si="101"/>
        <v>0</v>
      </c>
      <c r="AQ315" s="29">
        <f t="shared" si="102"/>
        <v>0</v>
      </c>
      <c r="AR315" s="34">
        <f t="shared" si="103"/>
        <v>0</v>
      </c>
      <c r="AS315" t="str">
        <f t="shared" si="104"/>
        <v/>
      </c>
      <c r="AT315" s="29">
        <v>0</v>
      </c>
      <c r="AU315" s="8">
        <f t="shared" si="109"/>
        <v>0</v>
      </c>
    </row>
    <row r="316" spans="1:47" x14ac:dyDescent="0.2">
      <c r="A316">
        <v>315</v>
      </c>
      <c r="B316" s="7" t="s">
        <v>118</v>
      </c>
      <c r="C316" s="7" t="s">
        <v>10</v>
      </c>
      <c r="D316" s="3" t="s">
        <v>119</v>
      </c>
      <c r="E316">
        <v>2002</v>
      </c>
      <c r="F316" s="4">
        <v>738215.8</v>
      </c>
      <c r="G316" s="4">
        <v>5269.35</v>
      </c>
      <c r="H316" s="4">
        <v>147.61000000000001</v>
      </c>
      <c r="I316" s="4">
        <v>0</v>
      </c>
      <c r="J316" s="4">
        <f t="shared" si="88"/>
        <v>732798.84000000008</v>
      </c>
      <c r="K316" s="5">
        <f t="shared" si="89"/>
        <v>732799</v>
      </c>
      <c r="L316" s="6">
        <v>1.4999999999999999E-2</v>
      </c>
      <c r="M316" s="8">
        <v>447456</v>
      </c>
      <c r="N316" s="8">
        <v>465413</v>
      </c>
      <c r="O316" s="8">
        <v>526703</v>
      </c>
      <c r="P316" s="8">
        <v>577711</v>
      </c>
      <c r="Q316" s="8">
        <v>401077</v>
      </c>
      <c r="R316" s="8">
        <v>224375</v>
      </c>
      <c r="S316" s="8">
        <v>179104</v>
      </c>
      <c r="T316" s="8">
        <v>183029</v>
      </c>
      <c r="U316" s="8">
        <v>179616</v>
      </c>
      <c r="V316" s="8">
        <v>332496</v>
      </c>
      <c r="W316" s="8">
        <v>210613</v>
      </c>
      <c r="X316" s="8">
        <v>220237</v>
      </c>
      <c r="Y316" s="8">
        <f t="shared" si="105"/>
        <v>150787</v>
      </c>
      <c r="Z316" s="34">
        <f t="shared" si="90"/>
        <v>20.58</v>
      </c>
      <c r="AA316" s="34">
        <f t="shared" si="91"/>
        <v>20.58</v>
      </c>
      <c r="AB316" s="12">
        <f t="shared" si="106"/>
        <v>150786.88302000001</v>
      </c>
      <c r="AC316" s="12">
        <f t="shared" si="107"/>
        <v>150786.88302000001</v>
      </c>
      <c r="AD316" s="12">
        <f t="shared" si="108"/>
        <v>-0.11697999999159947</v>
      </c>
      <c r="AE316" s="8">
        <f t="shared" si="92"/>
        <v>150787</v>
      </c>
      <c r="AF316" s="12">
        <f t="shared" si="93"/>
        <v>0.11697999999159947</v>
      </c>
      <c r="AG316">
        <f t="shared" si="94"/>
        <v>20.58</v>
      </c>
      <c r="AH316" s="8">
        <f>ROUND(IF(L316=3%,$K$358*Ranking!K320,0),0)</f>
        <v>0</v>
      </c>
      <c r="AI316" s="8">
        <f t="shared" si="95"/>
        <v>150787</v>
      </c>
      <c r="AJ316" s="8">
        <f t="shared" si="96"/>
        <v>0</v>
      </c>
      <c r="AK316" s="8">
        <f t="shared" si="97"/>
        <v>150787</v>
      </c>
      <c r="AL316" s="34">
        <f t="shared" si="98"/>
        <v>20.58</v>
      </c>
      <c r="AM316" s="8">
        <f>IF(L316=3%,ROUND($K$360*Ranking!K320,0),0)</f>
        <v>0</v>
      </c>
      <c r="AN316" s="29">
        <f t="shared" si="99"/>
        <v>150787</v>
      </c>
      <c r="AO316" s="29">
        <f t="shared" si="100"/>
        <v>0</v>
      </c>
      <c r="AP316" s="8">
        <f t="shared" si="101"/>
        <v>150787</v>
      </c>
      <c r="AQ316" s="29">
        <f t="shared" si="102"/>
        <v>0</v>
      </c>
      <c r="AR316" s="34">
        <f t="shared" si="103"/>
        <v>20.58</v>
      </c>
      <c r="AS316" t="str">
        <f t="shared" si="104"/>
        <v/>
      </c>
      <c r="AT316" s="29">
        <v>0</v>
      </c>
      <c r="AU316" s="8">
        <f t="shared" si="109"/>
        <v>150787</v>
      </c>
    </row>
    <row r="317" spans="1:47" x14ac:dyDescent="0.2">
      <c r="A317">
        <v>316</v>
      </c>
      <c r="B317" s="7" t="s">
        <v>653</v>
      </c>
      <c r="C317" s="7" t="s">
        <v>10</v>
      </c>
      <c r="D317" s="3" t="s">
        <v>654</v>
      </c>
      <c r="E317">
        <v>0</v>
      </c>
      <c r="F317" s="4"/>
      <c r="G317" s="4"/>
      <c r="H317" s="4"/>
      <c r="I317" s="4"/>
      <c r="J317" s="4">
        <f t="shared" si="88"/>
        <v>0</v>
      </c>
      <c r="K317" s="5">
        <f t="shared" si="89"/>
        <v>0</v>
      </c>
      <c r="L317" s="6"/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f t="shared" si="105"/>
        <v>0</v>
      </c>
      <c r="Z317" s="34">
        <f t="shared" si="90"/>
        <v>0</v>
      </c>
      <c r="AA317" s="34">
        <f t="shared" si="91"/>
        <v>0</v>
      </c>
      <c r="AB317" s="12">
        <f t="shared" si="106"/>
        <v>0</v>
      </c>
      <c r="AC317" s="12">
        <f t="shared" si="107"/>
        <v>0</v>
      </c>
      <c r="AD317" s="12">
        <f t="shared" si="108"/>
        <v>0</v>
      </c>
      <c r="AE317" s="8">
        <f t="shared" si="92"/>
        <v>0</v>
      </c>
      <c r="AF317" s="12">
        <f t="shared" si="93"/>
        <v>0</v>
      </c>
      <c r="AG317">
        <f t="shared" si="94"/>
        <v>0</v>
      </c>
      <c r="AH317" s="8">
        <f>ROUND(IF(L317=3%,$K$358*Ranking!K321,0),0)</f>
        <v>0</v>
      </c>
      <c r="AI317" s="8">
        <f t="shared" si="95"/>
        <v>0</v>
      </c>
      <c r="AJ317" s="8">
        <f t="shared" si="96"/>
        <v>0</v>
      </c>
      <c r="AK317" s="8">
        <f t="shared" si="97"/>
        <v>0</v>
      </c>
      <c r="AL317" s="34">
        <f t="shared" si="98"/>
        <v>0</v>
      </c>
      <c r="AM317" s="8">
        <f>IF(L317=3%,ROUND($K$360*Ranking!K321,0),0)</f>
        <v>0</v>
      </c>
      <c r="AN317" s="29">
        <f t="shared" si="99"/>
        <v>0</v>
      </c>
      <c r="AO317" s="29">
        <f t="shared" si="100"/>
        <v>0</v>
      </c>
      <c r="AP317" s="8">
        <f t="shared" si="101"/>
        <v>0</v>
      </c>
      <c r="AQ317" s="29">
        <f t="shared" si="102"/>
        <v>0</v>
      </c>
      <c r="AR317" s="34">
        <f t="shared" si="103"/>
        <v>0</v>
      </c>
      <c r="AS317" t="str">
        <f t="shared" si="104"/>
        <v/>
      </c>
      <c r="AT317" s="29">
        <v>0</v>
      </c>
      <c r="AU317" s="8">
        <f t="shared" si="109"/>
        <v>0</v>
      </c>
    </row>
    <row r="318" spans="1:47" x14ac:dyDescent="0.2">
      <c r="A318">
        <v>317</v>
      </c>
      <c r="B318" s="7" t="s">
        <v>120</v>
      </c>
      <c r="C318" s="7" t="s">
        <v>10</v>
      </c>
      <c r="D318" s="3" t="s">
        <v>121</v>
      </c>
      <c r="E318">
        <v>2003</v>
      </c>
      <c r="F318" s="4">
        <v>1164918.27</v>
      </c>
      <c r="G318" s="4">
        <v>2019.9</v>
      </c>
      <c r="H318" s="4">
        <v>9939.1299999999992</v>
      </c>
      <c r="I318" s="4">
        <v>0</v>
      </c>
      <c r="J318" s="4">
        <f t="shared" si="88"/>
        <v>1152959.2400000002</v>
      </c>
      <c r="K318" s="5">
        <f t="shared" si="89"/>
        <v>1152959</v>
      </c>
      <c r="L318" s="6">
        <v>0.01</v>
      </c>
      <c r="M318" s="8">
        <v>559717</v>
      </c>
      <c r="N318" s="8">
        <v>586852</v>
      </c>
      <c r="O318" s="8">
        <v>640420</v>
      </c>
      <c r="P318" s="8">
        <v>710976</v>
      </c>
      <c r="Q318" s="8">
        <v>510994</v>
      </c>
      <c r="R318" s="8">
        <v>277307</v>
      </c>
      <c r="S318" s="8">
        <v>227925</v>
      </c>
      <c r="T318" s="8">
        <v>236724</v>
      </c>
      <c r="U318" s="8">
        <v>251176</v>
      </c>
      <c r="V318" s="8">
        <v>508375</v>
      </c>
      <c r="W318" s="8">
        <v>319530</v>
      </c>
      <c r="X318" s="8">
        <v>321681</v>
      </c>
      <c r="Y318" s="8">
        <f t="shared" si="105"/>
        <v>237243</v>
      </c>
      <c r="Z318" s="34">
        <f t="shared" si="90"/>
        <v>20.58</v>
      </c>
      <c r="AA318" s="34">
        <f t="shared" si="91"/>
        <v>20.58</v>
      </c>
      <c r="AB318" s="12">
        <f t="shared" si="106"/>
        <v>237242.53698</v>
      </c>
      <c r="AC318" s="12">
        <f t="shared" si="107"/>
        <v>237242.53698</v>
      </c>
      <c r="AD318" s="12">
        <f t="shared" si="108"/>
        <v>-0.46301999999559484</v>
      </c>
      <c r="AE318" s="8">
        <f t="shared" si="92"/>
        <v>237243</v>
      </c>
      <c r="AF318" s="12">
        <f t="shared" si="93"/>
        <v>0.46301999999559484</v>
      </c>
      <c r="AG318">
        <f t="shared" si="94"/>
        <v>20.58</v>
      </c>
      <c r="AH318" s="8">
        <f>ROUND(IF(L318=3%,$K$358*Ranking!K322,0),0)</f>
        <v>0</v>
      </c>
      <c r="AI318" s="8">
        <f t="shared" si="95"/>
        <v>237243</v>
      </c>
      <c r="AJ318" s="8">
        <f t="shared" si="96"/>
        <v>0</v>
      </c>
      <c r="AK318" s="8">
        <f t="shared" si="97"/>
        <v>237243</v>
      </c>
      <c r="AL318" s="34">
        <f t="shared" si="98"/>
        <v>20.58</v>
      </c>
      <c r="AM318" s="8">
        <f>IF(L318=3%,ROUND($K$360*Ranking!K322,0),0)</f>
        <v>0</v>
      </c>
      <c r="AN318" s="29">
        <f t="shared" si="99"/>
        <v>237243</v>
      </c>
      <c r="AO318" s="29">
        <f t="shared" si="100"/>
        <v>0</v>
      </c>
      <c r="AP318" s="8">
        <f t="shared" si="101"/>
        <v>237243</v>
      </c>
      <c r="AQ318" s="29">
        <f t="shared" si="102"/>
        <v>0</v>
      </c>
      <c r="AR318" s="34">
        <f t="shared" si="103"/>
        <v>20.58</v>
      </c>
      <c r="AS318" t="str">
        <f t="shared" si="104"/>
        <v/>
      </c>
      <c r="AT318" s="29">
        <v>0</v>
      </c>
      <c r="AU318" s="8">
        <f t="shared" si="109"/>
        <v>237243</v>
      </c>
    </row>
    <row r="319" spans="1:47" x14ac:dyDescent="0.2">
      <c r="A319">
        <v>318</v>
      </c>
      <c r="B319" s="7" t="s">
        <v>655</v>
      </c>
      <c r="C319" s="7" t="s">
        <v>10</v>
      </c>
      <c r="D319" s="3" t="s">
        <v>656</v>
      </c>
      <c r="E319">
        <v>2006</v>
      </c>
      <c r="F319" s="4">
        <v>457091.63</v>
      </c>
      <c r="G319" s="4">
        <v>2015.15</v>
      </c>
      <c r="H319" s="4">
        <v>0</v>
      </c>
      <c r="I319" s="4">
        <v>0</v>
      </c>
      <c r="J319" s="4">
        <f t="shared" si="88"/>
        <v>455076.48</v>
      </c>
      <c r="K319" s="5">
        <f t="shared" si="89"/>
        <v>455076</v>
      </c>
      <c r="L319" s="6">
        <v>0.03</v>
      </c>
      <c r="M319" s="8">
        <v>0</v>
      </c>
      <c r="N319" s="8">
        <v>290133</v>
      </c>
      <c r="O319" s="8">
        <v>308324</v>
      </c>
      <c r="P319" s="8">
        <v>332702</v>
      </c>
      <c r="Q319" s="8">
        <v>311144</v>
      </c>
      <c r="R319" s="8">
        <v>186280</v>
      </c>
      <c r="S319" s="8">
        <v>156669</v>
      </c>
      <c r="T319" s="8">
        <v>155067</v>
      </c>
      <c r="U319" s="8">
        <v>157201</v>
      </c>
      <c r="V319" s="8">
        <v>319521</v>
      </c>
      <c r="W319" s="8">
        <v>200432</v>
      </c>
      <c r="X319" s="8">
        <v>193425</v>
      </c>
      <c r="Y319" s="8">
        <f t="shared" si="105"/>
        <v>140767</v>
      </c>
      <c r="Z319" s="34">
        <f t="shared" si="90"/>
        <v>20.58</v>
      </c>
      <c r="AA319" s="34">
        <f t="shared" si="91"/>
        <v>30.93</v>
      </c>
      <c r="AB319" s="12">
        <f t="shared" si="106"/>
        <v>93640.26367</v>
      </c>
      <c r="AC319" s="12">
        <f t="shared" si="107"/>
        <v>93640.26367</v>
      </c>
      <c r="AD319" s="12">
        <f t="shared" si="108"/>
        <v>0.26367000000027474</v>
      </c>
      <c r="AE319" s="8">
        <f t="shared" si="92"/>
        <v>93640</v>
      </c>
      <c r="AF319" s="12">
        <f t="shared" si="93"/>
        <v>-0.26367000000027474</v>
      </c>
      <c r="AG319">
        <f t="shared" si="94"/>
        <v>20.58</v>
      </c>
      <c r="AH319" s="8">
        <f>ROUND(IF(L319=3%,$K$358*Ranking!K323,0),0)</f>
        <v>29458</v>
      </c>
      <c r="AI319" s="8">
        <f t="shared" si="95"/>
        <v>123098</v>
      </c>
      <c r="AJ319" s="8">
        <f t="shared" si="96"/>
        <v>29458</v>
      </c>
      <c r="AK319" s="8">
        <f t="shared" si="97"/>
        <v>123098</v>
      </c>
      <c r="AL319" s="34">
        <f t="shared" si="98"/>
        <v>27.05</v>
      </c>
      <c r="AM319" s="8">
        <f>IF(L319=3%,ROUND($K$360*Ranking!K323,0),0)</f>
        <v>17669</v>
      </c>
      <c r="AN319" s="29">
        <f t="shared" si="99"/>
        <v>140767</v>
      </c>
      <c r="AO319" s="29">
        <f t="shared" si="100"/>
        <v>17669</v>
      </c>
      <c r="AP319" s="8">
        <f t="shared" si="101"/>
        <v>140767</v>
      </c>
      <c r="AQ319" s="29">
        <f t="shared" si="102"/>
        <v>0</v>
      </c>
      <c r="AR319" s="34">
        <f t="shared" si="103"/>
        <v>30.93</v>
      </c>
      <c r="AS319" t="str">
        <f t="shared" si="104"/>
        <v/>
      </c>
      <c r="AT319" s="29">
        <v>0</v>
      </c>
      <c r="AU319" s="8">
        <f t="shared" si="109"/>
        <v>140767</v>
      </c>
    </row>
    <row r="320" spans="1:47" x14ac:dyDescent="0.2">
      <c r="A320">
        <v>319</v>
      </c>
      <c r="B320" s="7" t="s">
        <v>657</v>
      </c>
      <c r="C320" s="7" t="s">
        <v>10</v>
      </c>
      <c r="D320" s="3" t="s">
        <v>658</v>
      </c>
      <c r="E320">
        <v>0</v>
      </c>
      <c r="F320" s="4"/>
      <c r="G320" s="4"/>
      <c r="H320" s="4"/>
      <c r="I320" s="4"/>
      <c r="J320" s="4">
        <f t="shared" si="88"/>
        <v>0</v>
      </c>
      <c r="K320" s="5">
        <f t="shared" si="89"/>
        <v>0</v>
      </c>
      <c r="L320" s="6"/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f t="shared" si="105"/>
        <v>0</v>
      </c>
      <c r="Z320" s="34">
        <f t="shared" si="90"/>
        <v>0</v>
      </c>
      <c r="AA320" s="34">
        <f t="shared" si="91"/>
        <v>0</v>
      </c>
      <c r="AB320" s="12">
        <f t="shared" si="106"/>
        <v>0</v>
      </c>
      <c r="AC320" s="12">
        <f t="shared" si="107"/>
        <v>0</v>
      </c>
      <c r="AD320" s="12">
        <f t="shared" si="108"/>
        <v>0</v>
      </c>
      <c r="AE320" s="8">
        <f t="shared" si="92"/>
        <v>0</v>
      </c>
      <c r="AF320" s="12">
        <f t="shared" si="93"/>
        <v>0</v>
      </c>
      <c r="AG320">
        <f t="shared" si="94"/>
        <v>0</v>
      </c>
      <c r="AH320" s="8">
        <f>ROUND(IF(L320=3%,$K$358*Ranking!K324,0),0)</f>
        <v>0</v>
      </c>
      <c r="AI320" s="8">
        <f t="shared" si="95"/>
        <v>0</v>
      </c>
      <c r="AJ320" s="8">
        <f t="shared" si="96"/>
        <v>0</v>
      </c>
      <c r="AK320" s="8">
        <f t="shared" si="97"/>
        <v>0</v>
      </c>
      <c r="AL320" s="34">
        <f t="shared" si="98"/>
        <v>0</v>
      </c>
      <c r="AM320" s="8">
        <f>IF(L320=3%,ROUND($K$360*Ranking!K324,0),0)</f>
        <v>0</v>
      </c>
      <c r="AN320" s="29">
        <f t="shared" si="99"/>
        <v>0</v>
      </c>
      <c r="AO320" s="29">
        <f t="shared" si="100"/>
        <v>0</v>
      </c>
      <c r="AP320" s="8">
        <f t="shared" si="101"/>
        <v>0</v>
      </c>
      <c r="AQ320" s="29">
        <f t="shared" si="102"/>
        <v>0</v>
      </c>
      <c r="AR320" s="34">
        <f t="shared" si="103"/>
        <v>0</v>
      </c>
      <c r="AS320" t="str">
        <f t="shared" si="104"/>
        <v/>
      </c>
      <c r="AT320" s="29">
        <v>0</v>
      </c>
      <c r="AU320" s="8">
        <f t="shared" si="109"/>
        <v>0</v>
      </c>
    </row>
    <row r="321" spans="1:47" x14ac:dyDescent="0.2">
      <c r="A321">
        <v>320</v>
      </c>
      <c r="B321" s="7" t="s">
        <v>659</v>
      </c>
      <c r="C321" s="7" t="s">
        <v>10</v>
      </c>
      <c r="D321" s="3" t="s">
        <v>660</v>
      </c>
      <c r="E321">
        <v>2006</v>
      </c>
      <c r="F321" s="4">
        <v>333815.74</v>
      </c>
      <c r="G321" s="4">
        <v>8354.74</v>
      </c>
      <c r="H321" s="4">
        <v>779.09</v>
      </c>
      <c r="I321" s="4">
        <v>0</v>
      </c>
      <c r="J321" s="4">
        <f t="shared" si="88"/>
        <v>324681.90999999997</v>
      </c>
      <c r="K321" s="5">
        <f t="shared" si="89"/>
        <v>324682</v>
      </c>
      <c r="L321" s="6">
        <v>0.03</v>
      </c>
      <c r="M321" s="8">
        <v>0</v>
      </c>
      <c r="N321" s="8">
        <v>0</v>
      </c>
      <c r="O321" s="8">
        <v>223738</v>
      </c>
      <c r="P321" s="8">
        <v>237714</v>
      </c>
      <c r="Q321" s="8">
        <v>264570.92</v>
      </c>
      <c r="R321" s="8">
        <v>178251</v>
      </c>
      <c r="S321" s="8">
        <v>140007</v>
      </c>
      <c r="T321" s="8">
        <v>138252</v>
      </c>
      <c r="U321" s="8">
        <v>141522</v>
      </c>
      <c r="V321" s="8">
        <v>285234</v>
      </c>
      <c r="W321" s="8">
        <v>183305</v>
      </c>
      <c r="X321" s="8">
        <v>180495</v>
      </c>
      <c r="Y321" s="8">
        <f t="shared" si="105"/>
        <v>131609</v>
      </c>
      <c r="Z321" s="34">
        <f t="shared" si="90"/>
        <v>20.58</v>
      </c>
      <c r="AA321" s="34">
        <f t="shared" si="91"/>
        <v>40.53</v>
      </c>
      <c r="AB321" s="12">
        <f t="shared" si="106"/>
        <v>66809.297980000003</v>
      </c>
      <c r="AC321" s="12">
        <f t="shared" si="107"/>
        <v>66809.297980000003</v>
      </c>
      <c r="AD321" s="12">
        <f t="shared" si="108"/>
        <v>0.29798000000300817</v>
      </c>
      <c r="AE321" s="8">
        <f t="shared" si="92"/>
        <v>66809</v>
      </c>
      <c r="AF321" s="12">
        <f t="shared" si="93"/>
        <v>-0.29798000000300817</v>
      </c>
      <c r="AG321">
        <f t="shared" si="94"/>
        <v>20.58</v>
      </c>
      <c r="AH321" s="8">
        <f>ROUND(IF(L321=3%,$K$358*Ranking!K325,0),0)</f>
        <v>40505</v>
      </c>
      <c r="AI321" s="8">
        <f t="shared" si="95"/>
        <v>107314</v>
      </c>
      <c r="AJ321" s="8">
        <f t="shared" si="96"/>
        <v>40505</v>
      </c>
      <c r="AK321" s="8">
        <f t="shared" si="97"/>
        <v>107314</v>
      </c>
      <c r="AL321" s="34">
        <f t="shared" si="98"/>
        <v>33.049999999999997</v>
      </c>
      <c r="AM321" s="8">
        <f>IF(L321=3%,ROUND($K$360*Ranking!K325,0),0)</f>
        <v>24295</v>
      </c>
      <c r="AN321" s="29">
        <f t="shared" si="99"/>
        <v>131609</v>
      </c>
      <c r="AO321" s="29">
        <f t="shared" si="100"/>
        <v>24295</v>
      </c>
      <c r="AP321" s="8">
        <f t="shared" si="101"/>
        <v>131609</v>
      </c>
      <c r="AQ321" s="29">
        <f t="shared" si="102"/>
        <v>0</v>
      </c>
      <c r="AR321" s="34">
        <f t="shared" si="103"/>
        <v>40.53</v>
      </c>
      <c r="AS321" t="str">
        <f t="shared" si="104"/>
        <v/>
      </c>
      <c r="AT321" s="29">
        <v>0</v>
      </c>
      <c r="AU321" s="8">
        <f t="shared" si="109"/>
        <v>131609</v>
      </c>
    </row>
    <row r="322" spans="1:47" x14ac:dyDescent="0.2">
      <c r="A322">
        <v>321</v>
      </c>
      <c r="B322" s="7" t="s">
        <v>661</v>
      </c>
      <c r="C322" s="7" t="s">
        <v>10</v>
      </c>
      <c r="D322" s="3" t="s">
        <v>662</v>
      </c>
      <c r="E322">
        <v>2008</v>
      </c>
      <c r="F322" s="4">
        <v>195434.97</v>
      </c>
      <c r="G322" s="4">
        <v>2935.36</v>
      </c>
      <c r="H322" s="4">
        <v>0</v>
      </c>
      <c r="I322" s="4">
        <v>0</v>
      </c>
      <c r="J322" s="4">
        <f t="shared" ref="J322:J352" si="110">F322-G322-H322+I322</f>
        <v>192499.61000000002</v>
      </c>
      <c r="K322" s="5">
        <f t="shared" ref="K322:K352" si="111">ROUND(J322,0)</f>
        <v>192500</v>
      </c>
      <c r="L322" s="6">
        <v>0.02</v>
      </c>
      <c r="M322" s="8">
        <v>0</v>
      </c>
      <c r="N322" s="8">
        <v>0</v>
      </c>
      <c r="O322" s="8">
        <v>0</v>
      </c>
      <c r="P322" s="8">
        <v>0</v>
      </c>
      <c r="Q322" s="8">
        <v>107863</v>
      </c>
      <c r="R322" s="8">
        <v>57110</v>
      </c>
      <c r="S322" s="8">
        <v>44529</v>
      </c>
      <c r="T322" s="8">
        <v>43684</v>
      </c>
      <c r="U322" s="8">
        <v>45329</v>
      </c>
      <c r="V322" s="8">
        <v>89360</v>
      </c>
      <c r="W322" s="8">
        <v>54090</v>
      </c>
      <c r="X322" s="8">
        <v>54483</v>
      </c>
      <c r="Y322" s="8">
        <f t="shared" si="105"/>
        <v>39610</v>
      </c>
      <c r="Z322" s="34">
        <f t="shared" ref="Z322:Z352" si="112">AG322</f>
        <v>20.58</v>
      </c>
      <c r="AA322" s="34">
        <f t="shared" ref="AA322:AA352" si="113">AR322</f>
        <v>20.58</v>
      </c>
      <c r="AB322" s="12">
        <f t="shared" si="106"/>
        <v>39610.418380000003</v>
      </c>
      <c r="AC322" s="12">
        <f t="shared" si="107"/>
        <v>39610.418380000003</v>
      </c>
      <c r="AD322" s="12">
        <f t="shared" si="108"/>
        <v>0.41838000000279862</v>
      </c>
      <c r="AE322" s="8">
        <f t="shared" ref="AE322:AE352" si="114">ROUND(AB322,0)</f>
        <v>39610</v>
      </c>
      <c r="AF322" s="12">
        <f t="shared" ref="AF322:AF352" si="115">AE322-AB322</f>
        <v>-0.41838000000279862</v>
      </c>
      <c r="AG322">
        <f t="shared" ref="AG322:AG352" si="116">IF(AE322&gt;0,ROUND((AE322/K322)*100,2),0)</f>
        <v>20.58</v>
      </c>
      <c r="AH322" s="8">
        <f>ROUND(IF(L322=3%,$K$358*Ranking!K326,0),0)</f>
        <v>0</v>
      </c>
      <c r="AI322" s="8">
        <f t="shared" ref="AI322:AI352" si="117">AH322+AE322</f>
        <v>39610</v>
      </c>
      <c r="AJ322" s="8">
        <f t="shared" ref="AJ322:AJ352" si="118">IF(AI322&gt;K322,K322-AE322,AH322)</f>
        <v>0</v>
      </c>
      <c r="AK322" s="8">
        <f t="shared" ref="AK322:AK352" si="119">AE322+AJ322</f>
        <v>39610</v>
      </c>
      <c r="AL322" s="34">
        <f t="shared" ref="AL322:AL352" si="120">IF(K322&gt;0,ROUND(AK322/K322*100,2),0)</f>
        <v>20.58</v>
      </c>
      <c r="AM322" s="8">
        <f>IF(L322=3%,ROUND($K$360*Ranking!K326,0),0)</f>
        <v>0</v>
      </c>
      <c r="AN322" s="29">
        <f t="shared" ref="AN322:AN352" si="121">AK322+AM322</f>
        <v>39610</v>
      </c>
      <c r="AO322" s="29">
        <f t="shared" ref="AO322:AO352" si="122">IF(AN322&gt;K322,K322-AK322,AM322)</f>
        <v>0</v>
      </c>
      <c r="AP322" s="8">
        <f t="shared" ref="AP322:AP352" si="123">AK322+AO322</f>
        <v>39610</v>
      </c>
      <c r="AQ322" s="29">
        <f t="shared" ref="AQ322:AQ352" si="124">IF(AP322&gt;K322,1,0)</f>
        <v>0</v>
      </c>
      <c r="AR322" s="34">
        <f t="shared" ref="AR322:AR352" si="125">IF(AP322&gt;0,ROUND(AP322/K322*100,2),0)</f>
        <v>20.58</v>
      </c>
      <c r="AS322" t="str">
        <f t="shared" ref="AS322:AS352" si="126">IF(AR322=100,1,"")</f>
        <v/>
      </c>
      <c r="AT322" s="29">
        <v>0</v>
      </c>
      <c r="AU322" s="8">
        <f t="shared" si="109"/>
        <v>39610</v>
      </c>
    </row>
    <row r="323" spans="1:47" x14ac:dyDescent="0.2">
      <c r="A323">
        <v>322</v>
      </c>
      <c r="B323" s="7" t="s">
        <v>663</v>
      </c>
      <c r="C323" s="7" t="s">
        <v>10</v>
      </c>
      <c r="D323" s="3" t="s">
        <v>664</v>
      </c>
      <c r="E323">
        <v>2009</v>
      </c>
      <c r="F323" s="4">
        <v>171764.98</v>
      </c>
      <c r="G323" s="4">
        <v>1527.58</v>
      </c>
      <c r="H323" s="4">
        <v>1489.77</v>
      </c>
      <c r="I323" s="4">
        <v>0</v>
      </c>
      <c r="J323" s="4">
        <f t="shared" si="110"/>
        <v>168747.63000000003</v>
      </c>
      <c r="K323" s="5">
        <f t="shared" si="111"/>
        <v>168748</v>
      </c>
      <c r="L323" s="6">
        <v>0.01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40786</v>
      </c>
      <c r="S323" s="8">
        <v>33453</v>
      </c>
      <c r="T323" s="8">
        <v>34183</v>
      </c>
      <c r="U323" s="8">
        <v>35288</v>
      </c>
      <c r="V323" s="8">
        <v>71624</v>
      </c>
      <c r="W323" s="8">
        <v>45361</v>
      </c>
      <c r="X323" s="8">
        <v>47386</v>
      </c>
      <c r="Y323" s="8">
        <f t="shared" ref="Y323:Y354" si="127">AU323</f>
        <v>34723</v>
      </c>
      <c r="Z323" s="34">
        <f t="shared" si="112"/>
        <v>20.58</v>
      </c>
      <c r="AA323" s="34">
        <f t="shared" si="113"/>
        <v>20.58</v>
      </c>
      <c r="AB323" s="12">
        <f t="shared" ref="AB323:AB352" si="128">ROUND(($K$356/$K$354)*K323,5)</f>
        <v>34723.007180000001</v>
      </c>
      <c r="AC323" s="12">
        <f t="shared" ref="AC323:AC352" si="129">ROUND(($K$356/$K$354)*K323,5)</f>
        <v>34723.007180000001</v>
      </c>
      <c r="AD323" s="12">
        <f t="shared" ref="AD323:AD352" si="130">AC323-AE323</f>
        <v>7.180000000516884E-3</v>
      </c>
      <c r="AE323" s="8">
        <f t="shared" si="114"/>
        <v>34723</v>
      </c>
      <c r="AF323" s="12">
        <f t="shared" si="115"/>
        <v>-7.180000000516884E-3</v>
      </c>
      <c r="AG323">
        <f t="shared" si="116"/>
        <v>20.58</v>
      </c>
      <c r="AH323" s="8">
        <f>ROUND(IF(L323=3%,$K$358*Ranking!K327,0),0)</f>
        <v>0</v>
      </c>
      <c r="AI323" s="8">
        <f t="shared" si="117"/>
        <v>34723</v>
      </c>
      <c r="AJ323" s="8">
        <f t="shared" si="118"/>
        <v>0</v>
      </c>
      <c r="AK323" s="8">
        <f t="shared" si="119"/>
        <v>34723</v>
      </c>
      <c r="AL323" s="34">
        <f t="shared" si="120"/>
        <v>20.58</v>
      </c>
      <c r="AM323" s="8">
        <f>IF(L323=3%,ROUND($K$360*Ranking!K327,0),0)</f>
        <v>0</v>
      </c>
      <c r="AN323" s="29">
        <f t="shared" si="121"/>
        <v>34723</v>
      </c>
      <c r="AO323" s="29">
        <f t="shared" si="122"/>
        <v>0</v>
      </c>
      <c r="AP323" s="8">
        <f t="shared" si="123"/>
        <v>34723</v>
      </c>
      <c r="AQ323" s="29">
        <f t="shared" si="124"/>
        <v>0</v>
      </c>
      <c r="AR323" s="34">
        <f t="shared" si="125"/>
        <v>20.58</v>
      </c>
      <c r="AS323" t="str">
        <f t="shared" si="126"/>
        <v/>
      </c>
      <c r="AT323" s="29">
        <v>0</v>
      </c>
      <c r="AU323" s="8">
        <f t="shared" ref="AU323:AU354" si="131">AP323+AT323</f>
        <v>34723</v>
      </c>
    </row>
    <row r="324" spans="1:47" x14ac:dyDescent="0.2">
      <c r="A324">
        <v>323</v>
      </c>
      <c r="B324" s="7" t="s">
        <v>665</v>
      </c>
      <c r="C324" s="7" t="s">
        <v>10</v>
      </c>
      <c r="D324" s="3" t="s">
        <v>666</v>
      </c>
      <c r="E324">
        <v>0</v>
      </c>
      <c r="F324" s="4"/>
      <c r="G324" s="4"/>
      <c r="H324" s="4"/>
      <c r="I324" s="4"/>
      <c r="J324" s="4">
        <f t="shared" si="110"/>
        <v>0</v>
      </c>
      <c r="K324" s="5">
        <f t="shared" si="111"/>
        <v>0</v>
      </c>
      <c r="L324" s="6"/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f t="shared" si="127"/>
        <v>0</v>
      </c>
      <c r="Z324" s="34">
        <f t="shared" si="112"/>
        <v>0</v>
      </c>
      <c r="AA324" s="34">
        <f t="shared" si="113"/>
        <v>0</v>
      </c>
      <c r="AB324" s="12">
        <f t="shared" si="128"/>
        <v>0</v>
      </c>
      <c r="AC324" s="12">
        <f t="shared" si="129"/>
        <v>0</v>
      </c>
      <c r="AD324" s="12">
        <f t="shared" si="130"/>
        <v>0</v>
      </c>
      <c r="AE324" s="8">
        <f t="shared" si="114"/>
        <v>0</v>
      </c>
      <c r="AF324" s="12">
        <f t="shared" si="115"/>
        <v>0</v>
      </c>
      <c r="AG324">
        <f t="shared" si="116"/>
        <v>0</v>
      </c>
      <c r="AH324" s="8">
        <f>ROUND(IF(L324=3%,$K$358*Ranking!K328,0),0)</f>
        <v>0</v>
      </c>
      <c r="AI324" s="8">
        <f t="shared" si="117"/>
        <v>0</v>
      </c>
      <c r="AJ324" s="8">
        <f t="shared" si="118"/>
        <v>0</v>
      </c>
      <c r="AK324" s="8">
        <f t="shared" si="119"/>
        <v>0</v>
      </c>
      <c r="AL324" s="34">
        <f t="shared" si="120"/>
        <v>0</v>
      </c>
      <c r="AM324" s="8">
        <f>IF(L324=3%,ROUND($K$360*Ranking!K328,0),0)</f>
        <v>0</v>
      </c>
      <c r="AN324" s="29">
        <f t="shared" si="121"/>
        <v>0</v>
      </c>
      <c r="AO324" s="29">
        <f t="shared" si="122"/>
        <v>0</v>
      </c>
      <c r="AP324" s="8">
        <f t="shared" si="123"/>
        <v>0</v>
      </c>
      <c r="AQ324" s="29">
        <f t="shared" si="124"/>
        <v>0</v>
      </c>
      <c r="AR324" s="34">
        <f t="shared" si="125"/>
        <v>0</v>
      </c>
      <c r="AS324" t="str">
        <f t="shared" si="126"/>
        <v/>
      </c>
      <c r="AT324" s="29">
        <v>0</v>
      </c>
      <c r="AU324" s="8">
        <f t="shared" si="131"/>
        <v>0</v>
      </c>
    </row>
    <row r="325" spans="1:47" x14ac:dyDescent="0.2">
      <c r="A325">
        <v>324</v>
      </c>
      <c r="B325" s="7" t="s">
        <v>667</v>
      </c>
      <c r="C325" s="7" t="s">
        <v>10</v>
      </c>
      <c r="D325" s="3" t="s">
        <v>668</v>
      </c>
      <c r="E325">
        <v>2007</v>
      </c>
      <c r="F325" s="4">
        <v>294974.90000000002</v>
      </c>
      <c r="G325" s="4">
        <v>4160.93</v>
      </c>
      <c r="H325" s="4">
        <v>0</v>
      </c>
      <c r="I325" s="4">
        <v>0</v>
      </c>
      <c r="J325" s="4">
        <f t="shared" si="110"/>
        <v>290813.97000000003</v>
      </c>
      <c r="K325" s="5">
        <f t="shared" si="111"/>
        <v>290814</v>
      </c>
      <c r="L325" s="6">
        <v>0.03</v>
      </c>
      <c r="M325" s="8">
        <v>0</v>
      </c>
      <c r="N325" s="8">
        <v>0</v>
      </c>
      <c r="O325" s="8">
        <v>0</v>
      </c>
      <c r="P325" s="8">
        <v>211064</v>
      </c>
      <c r="Q325" s="8">
        <v>218618.37</v>
      </c>
      <c r="R325" s="8">
        <v>157651</v>
      </c>
      <c r="S325" s="8">
        <v>124342</v>
      </c>
      <c r="T325" s="8">
        <v>124485</v>
      </c>
      <c r="U325" s="8">
        <v>128740</v>
      </c>
      <c r="V325" s="8">
        <v>257183</v>
      </c>
      <c r="W325" s="8">
        <v>165404</v>
      </c>
      <c r="X325" s="8">
        <v>162470</v>
      </c>
      <c r="Y325" s="8">
        <f t="shared" si="127"/>
        <v>118749</v>
      </c>
      <c r="Z325" s="34">
        <f t="shared" si="112"/>
        <v>20.58</v>
      </c>
      <c r="AA325" s="34">
        <f t="shared" si="113"/>
        <v>40.83</v>
      </c>
      <c r="AB325" s="12">
        <f t="shared" si="128"/>
        <v>59840.333570000003</v>
      </c>
      <c r="AC325" s="12">
        <f t="shared" si="129"/>
        <v>59840.333570000003</v>
      </c>
      <c r="AD325" s="12">
        <f t="shared" si="130"/>
        <v>0.33357000000250991</v>
      </c>
      <c r="AE325" s="8">
        <f t="shared" si="114"/>
        <v>59840</v>
      </c>
      <c r="AF325" s="12">
        <f t="shared" si="115"/>
        <v>-0.33357000000250991</v>
      </c>
      <c r="AG325">
        <f t="shared" si="116"/>
        <v>20.58</v>
      </c>
      <c r="AH325" s="8">
        <f>ROUND(IF(L325=3%,$K$358*Ranking!K329,0),0)</f>
        <v>36823</v>
      </c>
      <c r="AI325" s="8">
        <f t="shared" si="117"/>
        <v>96663</v>
      </c>
      <c r="AJ325" s="8">
        <f t="shared" si="118"/>
        <v>36823</v>
      </c>
      <c r="AK325" s="8">
        <f t="shared" si="119"/>
        <v>96663</v>
      </c>
      <c r="AL325" s="34">
        <f t="shared" si="120"/>
        <v>33.24</v>
      </c>
      <c r="AM325" s="8">
        <f>IF(L325=3%,ROUND($K$360*Ranking!K329,0),0)</f>
        <v>22086</v>
      </c>
      <c r="AN325" s="29">
        <f t="shared" si="121"/>
        <v>118749</v>
      </c>
      <c r="AO325" s="29">
        <f t="shared" si="122"/>
        <v>22086</v>
      </c>
      <c r="AP325" s="8">
        <f t="shared" si="123"/>
        <v>118749</v>
      </c>
      <c r="AQ325" s="29">
        <f t="shared" si="124"/>
        <v>0</v>
      </c>
      <c r="AR325" s="34">
        <f t="shared" si="125"/>
        <v>40.83</v>
      </c>
      <c r="AS325" t="str">
        <f t="shared" si="126"/>
        <v/>
      </c>
      <c r="AT325" s="29">
        <v>0</v>
      </c>
      <c r="AU325" s="8">
        <f t="shared" si="131"/>
        <v>118749</v>
      </c>
    </row>
    <row r="326" spans="1:47" x14ac:dyDescent="0.2">
      <c r="A326">
        <v>325</v>
      </c>
      <c r="B326" s="7" t="s">
        <v>669</v>
      </c>
      <c r="C326" s="7" t="s">
        <v>10</v>
      </c>
      <c r="D326" s="3" t="s">
        <v>670</v>
      </c>
      <c r="E326">
        <v>2010</v>
      </c>
      <c r="F326" s="4">
        <v>375675.44</v>
      </c>
      <c r="G326" s="4">
        <v>867.03</v>
      </c>
      <c r="H326" s="4">
        <v>0</v>
      </c>
      <c r="I326" s="4">
        <v>0</v>
      </c>
      <c r="J326" s="4">
        <f t="shared" si="110"/>
        <v>374808.41</v>
      </c>
      <c r="K326" s="5">
        <f t="shared" si="111"/>
        <v>374808</v>
      </c>
      <c r="L326" s="6">
        <v>0.01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78983</v>
      </c>
      <c r="T326" s="8">
        <v>104620</v>
      </c>
      <c r="U326" s="8">
        <v>106569</v>
      </c>
      <c r="V326" s="8">
        <v>191615</v>
      </c>
      <c r="W326" s="8">
        <v>116454</v>
      </c>
      <c r="X326" s="8">
        <v>104292</v>
      </c>
      <c r="Y326" s="8">
        <f t="shared" si="127"/>
        <v>77124</v>
      </c>
      <c r="Z326" s="34">
        <f t="shared" si="112"/>
        <v>20.58</v>
      </c>
      <c r="AA326" s="34">
        <f t="shared" si="113"/>
        <v>20.58</v>
      </c>
      <c r="AB326" s="12">
        <f t="shared" si="128"/>
        <v>77123.64516</v>
      </c>
      <c r="AC326" s="12">
        <f t="shared" si="129"/>
        <v>77123.64516</v>
      </c>
      <c r="AD326" s="12">
        <f t="shared" si="130"/>
        <v>-0.3548399999999674</v>
      </c>
      <c r="AE326" s="8">
        <f t="shared" si="114"/>
        <v>77124</v>
      </c>
      <c r="AF326" s="12">
        <f t="shared" si="115"/>
        <v>0.3548399999999674</v>
      </c>
      <c r="AG326">
        <f t="shared" si="116"/>
        <v>20.58</v>
      </c>
      <c r="AH326" s="8">
        <f>ROUND(IF(L326=3%,$K$358*Ranking!K330,0),0)</f>
        <v>0</v>
      </c>
      <c r="AI326" s="8">
        <f t="shared" si="117"/>
        <v>77124</v>
      </c>
      <c r="AJ326" s="8">
        <f t="shared" si="118"/>
        <v>0</v>
      </c>
      <c r="AK326" s="8">
        <f t="shared" si="119"/>
        <v>77124</v>
      </c>
      <c r="AL326" s="34">
        <f t="shared" si="120"/>
        <v>20.58</v>
      </c>
      <c r="AM326" s="8">
        <f>IF(L326=3%,ROUND($K$360*Ranking!K330,0),0)</f>
        <v>0</v>
      </c>
      <c r="AN326" s="29">
        <f t="shared" si="121"/>
        <v>77124</v>
      </c>
      <c r="AO326" s="29">
        <f t="shared" si="122"/>
        <v>0</v>
      </c>
      <c r="AP326" s="8">
        <f t="shared" si="123"/>
        <v>77124</v>
      </c>
      <c r="AQ326" s="29">
        <f t="shared" si="124"/>
        <v>0</v>
      </c>
      <c r="AR326" s="34">
        <f t="shared" si="125"/>
        <v>20.58</v>
      </c>
      <c r="AS326" t="str">
        <f t="shared" si="126"/>
        <v/>
      </c>
      <c r="AT326" s="29">
        <v>0</v>
      </c>
      <c r="AU326" s="8">
        <f t="shared" si="131"/>
        <v>77124</v>
      </c>
    </row>
    <row r="327" spans="1:47" x14ac:dyDescent="0.2">
      <c r="A327">
        <v>326</v>
      </c>
      <c r="B327" s="7" t="s">
        <v>671</v>
      </c>
      <c r="C327" s="7" t="s">
        <v>10</v>
      </c>
      <c r="D327" s="3" t="s">
        <v>672</v>
      </c>
      <c r="E327">
        <v>0</v>
      </c>
      <c r="F327" s="4"/>
      <c r="G327" s="4"/>
      <c r="H327" s="4"/>
      <c r="I327" s="4"/>
      <c r="J327" s="4">
        <f t="shared" si="110"/>
        <v>0</v>
      </c>
      <c r="K327" s="5">
        <f t="shared" si="111"/>
        <v>0</v>
      </c>
      <c r="L327" s="6"/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f t="shared" si="127"/>
        <v>0</v>
      </c>
      <c r="Z327" s="34">
        <f t="shared" si="112"/>
        <v>0</v>
      </c>
      <c r="AA327" s="34">
        <f t="shared" si="113"/>
        <v>0</v>
      </c>
      <c r="AB327" s="12">
        <f t="shared" si="128"/>
        <v>0</v>
      </c>
      <c r="AC327" s="12">
        <f t="shared" si="129"/>
        <v>0</v>
      </c>
      <c r="AD327" s="12">
        <f t="shared" si="130"/>
        <v>0</v>
      </c>
      <c r="AE327" s="8">
        <f t="shared" si="114"/>
        <v>0</v>
      </c>
      <c r="AF327" s="12">
        <f t="shared" si="115"/>
        <v>0</v>
      </c>
      <c r="AG327">
        <f t="shared" si="116"/>
        <v>0</v>
      </c>
      <c r="AH327" s="8">
        <f>ROUND(IF(L327=3%,$K$358*Ranking!K331,0),0)</f>
        <v>0</v>
      </c>
      <c r="AI327" s="8">
        <f t="shared" si="117"/>
        <v>0</v>
      </c>
      <c r="AJ327" s="8">
        <f t="shared" si="118"/>
        <v>0</v>
      </c>
      <c r="AK327" s="8">
        <f t="shared" si="119"/>
        <v>0</v>
      </c>
      <c r="AL327" s="34">
        <f t="shared" si="120"/>
        <v>0</v>
      </c>
      <c r="AM327" s="8">
        <f>IF(L327=3%,ROUND($K$360*Ranking!K331,0),0)</f>
        <v>0</v>
      </c>
      <c r="AN327" s="29">
        <f t="shared" si="121"/>
        <v>0</v>
      </c>
      <c r="AO327" s="29">
        <f t="shared" si="122"/>
        <v>0</v>
      </c>
      <c r="AP327" s="8">
        <f t="shared" si="123"/>
        <v>0</v>
      </c>
      <c r="AQ327" s="29">
        <f t="shared" si="124"/>
        <v>0</v>
      </c>
      <c r="AR327" s="34">
        <f t="shared" si="125"/>
        <v>0</v>
      </c>
      <c r="AS327" t="str">
        <f t="shared" si="126"/>
        <v/>
      </c>
      <c r="AT327" s="29">
        <v>0</v>
      </c>
      <c r="AU327" s="8">
        <f t="shared" si="131"/>
        <v>0</v>
      </c>
    </row>
    <row r="328" spans="1:47" x14ac:dyDescent="0.2">
      <c r="A328">
        <v>327</v>
      </c>
      <c r="B328" s="7" t="s">
        <v>673</v>
      </c>
      <c r="C328" s="7" t="s">
        <v>10</v>
      </c>
      <c r="D328" s="3" t="s">
        <v>674</v>
      </c>
      <c r="E328">
        <v>2006</v>
      </c>
      <c r="F328" s="4">
        <v>387140.11</v>
      </c>
      <c r="G328" s="4">
        <v>1580.31</v>
      </c>
      <c r="H328" s="4">
        <v>742.82</v>
      </c>
      <c r="I328" s="4">
        <v>0</v>
      </c>
      <c r="J328" s="4">
        <f t="shared" si="110"/>
        <v>384816.98</v>
      </c>
      <c r="K328" s="5">
        <f t="shared" si="111"/>
        <v>384817</v>
      </c>
      <c r="L328" s="6">
        <v>0.03</v>
      </c>
      <c r="M328" s="8">
        <v>0</v>
      </c>
      <c r="N328" s="8">
        <v>0</v>
      </c>
      <c r="O328" s="8">
        <v>282544</v>
      </c>
      <c r="P328" s="8">
        <v>289224</v>
      </c>
      <c r="Q328" s="8">
        <v>277486</v>
      </c>
      <c r="R328" s="8">
        <v>165984</v>
      </c>
      <c r="S328" s="8">
        <v>132306</v>
      </c>
      <c r="T328" s="8">
        <v>131782</v>
      </c>
      <c r="U328" s="8">
        <v>136120</v>
      </c>
      <c r="V328" s="8">
        <v>279558</v>
      </c>
      <c r="W328" s="8">
        <v>173444</v>
      </c>
      <c r="X328" s="8">
        <v>171834</v>
      </c>
      <c r="Y328" s="8">
        <f t="shared" si="127"/>
        <v>126310</v>
      </c>
      <c r="Z328" s="34">
        <f t="shared" si="112"/>
        <v>20.58</v>
      </c>
      <c r="AA328" s="34">
        <f t="shared" si="113"/>
        <v>32.82</v>
      </c>
      <c r="AB328" s="12">
        <f t="shared" si="128"/>
        <v>79183.181150000004</v>
      </c>
      <c r="AC328" s="12">
        <f t="shared" si="129"/>
        <v>79183.181150000004</v>
      </c>
      <c r="AD328" s="12">
        <f t="shared" si="130"/>
        <v>0.1811500000039814</v>
      </c>
      <c r="AE328" s="8">
        <f t="shared" si="114"/>
        <v>79183</v>
      </c>
      <c r="AF328" s="12">
        <f t="shared" si="115"/>
        <v>-0.1811500000039814</v>
      </c>
      <c r="AG328">
        <f t="shared" si="116"/>
        <v>20.58</v>
      </c>
      <c r="AH328" s="8">
        <f>ROUND(IF(L328=3%,$K$358*Ranking!K332,0),0)</f>
        <v>29458</v>
      </c>
      <c r="AI328" s="8">
        <f t="shared" si="117"/>
        <v>108641</v>
      </c>
      <c r="AJ328" s="8">
        <f t="shared" si="118"/>
        <v>29458</v>
      </c>
      <c r="AK328" s="8">
        <f t="shared" si="119"/>
        <v>108641</v>
      </c>
      <c r="AL328" s="34">
        <f t="shared" si="120"/>
        <v>28.23</v>
      </c>
      <c r="AM328" s="8">
        <f>IF(L328=3%,ROUND($K$360*Ranking!K332,0),0)</f>
        <v>17669</v>
      </c>
      <c r="AN328" s="29">
        <f t="shared" si="121"/>
        <v>126310</v>
      </c>
      <c r="AO328" s="29">
        <f t="shared" si="122"/>
        <v>17669</v>
      </c>
      <c r="AP328" s="8">
        <f t="shared" si="123"/>
        <v>126310</v>
      </c>
      <c r="AQ328" s="29">
        <f t="shared" si="124"/>
        <v>0</v>
      </c>
      <c r="AR328" s="34">
        <f t="shared" si="125"/>
        <v>32.82</v>
      </c>
      <c r="AS328" t="str">
        <f t="shared" si="126"/>
        <v/>
      </c>
      <c r="AT328" s="29">
        <v>0</v>
      </c>
      <c r="AU328" s="8">
        <f t="shared" si="131"/>
        <v>126310</v>
      </c>
    </row>
    <row r="329" spans="1:47" x14ac:dyDescent="0.2">
      <c r="A329">
        <v>328</v>
      </c>
      <c r="B329" s="7" t="s">
        <v>675</v>
      </c>
      <c r="C329" s="7" t="s">
        <v>10</v>
      </c>
      <c r="D329" s="3" t="s">
        <v>676</v>
      </c>
      <c r="E329">
        <v>0</v>
      </c>
      <c r="F329" s="4"/>
      <c r="G329" s="4"/>
      <c r="H329" s="4"/>
      <c r="I329" s="4"/>
      <c r="J329" s="4">
        <f t="shared" si="110"/>
        <v>0</v>
      </c>
      <c r="K329" s="5">
        <f t="shared" si="111"/>
        <v>0</v>
      </c>
      <c r="L329" s="6"/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f t="shared" si="127"/>
        <v>0</v>
      </c>
      <c r="Z329" s="34">
        <f t="shared" si="112"/>
        <v>0</v>
      </c>
      <c r="AA329" s="34">
        <f t="shared" si="113"/>
        <v>0</v>
      </c>
      <c r="AB329" s="12">
        <f t="shared" si="128"/>
        <v>0</v>
      </c>
      <c r="AC329" s="12">
        <f t="shared" si="129"/>
        <v>0</v>
      </c>
      <c r="AD329" s="12">
        <f t="shared" si="130"/>
        <v>0</v>
      </c>
      <c r="AE329" s="8">
        <f t="shared" si="114"/>
        <v>0</v>
      </c>
      <c r="AF329" s="12">
        <f t="shared" si="115"/>
        <v>0</v>
      </c>
      <c r="AG329">
        <f t="shared" si="116"/>
        <v>0</v>
      </c>
      <c r="AH329" s="8">
        <f>ROUND(IF(L329=3%,$K$358*Ranking!K333,0),0)</f>
        <v>0</v>
      </c>
      <c r="AI329" s="8">
        <f t="shared" si="117"/>
        <v>0</v>
      </c>
      <c r="AJ329" s="8">
        <f t="shared" si="118"/>
        <v>0</v>
      </c>
      <c r="AK329" s="8">
        <f t="shared" si="119"/>
        <v>0</v>
      </c>
      <c r="AL329" s="34">
        <f t="shared" si="120"/>
        <v>0</v>
      </c>
      <c r="AM329" s="8">
        <f>IF(L329=3%,ROUND($K$360*Ranking!K333,0),0)</f>
        <v>0</v>
      </c>
      <c r="AN329" s="29">
        <f t="shared" si="121"/>
        <v>0</v>
      </c>
      <c r="AO329" s="29">
        <f t="shared" si="122"/>
        <v>0</v>
      </c>
      <c r="AP329" s="8">
        <f t="shared" si="123"/>
        <v>0</v>
      </c>
      <c r="AQ329" s="29">
        <f t="shared" si="124"/>
        <v>0</v>
      </c>
      <c r="AR329" s="34">
        <f t="shared" si="125"/>
        <v>0</v>
      </c>
      <c r="AS329" t="str">
        <f t="shared" si="126"/>
        <v/>
      </c>
      <c r="AT329" s="29">
        <v>0</v>
      </c>
      <c r="AU329" s="8">
        <f t="shared" si="131"/>
        <v>0</v>
      </c>
    </row>
    <row r="330" spans="1:47" x14ac:dyDescent="0.2">
      <c r="A330">
        <v>329</v>
      </c>
      <c r="B330" s="7" t="s">
        <v>122</v>
      </c>
      <c r="C330" s="7" t="s">
        <v>10</v>
      </c>
      <c r="D330" s="3" t="s">
        <v>123</v>
      </c>
      <c r="E330">
        <v>2004</v>
      </c>
      <c r="F330" s="4">
        <v>427904.6</v>
      </c>
      <c r="G330" s="4">
        <v>3140.71</v>
      </c>
      <c r="H330" s="4">
        <v>45.8</v>
      </c>
      <c r="I330" s="4">
        <v>0</v>
      </c>
      <c r="J330" s="4">
        <f t="shared" si="110"/>
        <v>424718.08999999997</v>
      </c>
      <c r="K330" s="5">
        <f t="shared" si="111"/>
        <v>424718</v>
      </c>
      <c r="L330" s="6">
        <v>0.01</v>
      </c>
      <c r="M330" s="8">
        <v>224236</v>
      </c>
      <c r="N330" s="8">
        <v>241365</v>
      </c>
      <c r="O330" s="8">
        <v>276378</v>
      </c>
      <c r="P330" s="8">
        <v>308891</v>
      </c>
      <c r="Q330" s="8">
        <v>218051</v>
      </c>
      <c r="R330" s="8">
        <v>116528</v>
      </c>
      <c r="S330" s="8">
        <v>94335</v>
      </c>
      <c r="T330" s="8">
        <v>93961</v>
      </c>
      <c r="U330" s="8">
        <v>100186</v>
      </c>
      <c r="V330" s="8">
        <v>200302</v>
      </c>
      <c r="W330" s="8">
        <v>122724</v>
      </c>
      <c r="X330" s="8">
        <v>119809</v>
      </c>
      <c r="Y330" s="8">
        <f t="shared" si="127"/>
        <v>87394</v>
      </c>
      <c r="Z330" s="34">
        <f t="shared" si="112"/>
        <v>20.58</v>
      </c>
      <c r="AA330" s="34">
        <f t="shared" si="113"/>
        <v>20.58</v>
      </c>
      <c r="AB330" s="12">
        <f t="shared" si="128"/>
        <v>87393.546359999993</v>
      </c>
      <c r="AC330" s="12">
        <f t="shared" si="129"/>
        <v>87393.546359999993</v>
      </c>
      <c r="AD330" s="12">
        <f t="shared" si="130"/>
        <v>-0.45364000000699889</v>
      </c>
      <c r="AE330" s="8">
        <f t="shared" si="114"/>
        <v>87394</v>
      </c>
      <c r="AF330" s="12">
        <f t="shared" si="115"/>
        <v>0.45364000000699889</v>
      </c>
      <c r="AG330">
        <f t="shared" si="116"/>
        <v>20.58</v>
      </c>
      <c r="AH330" s="8">
        <f>ROUND(IF(L330=3%,$K$358*Ranking!K334,0),0)</f>
        <v>0</v>
      </c>
      <c r="AI330" s="8">
        <f t="shared" si="117"/>
        <v>87394</v>
      </c>
      <c r="AJ330" s="8">
        <f t="shared" si="118"/>
        <v>0</v>
      </c>
      <c r="AK330" s="8">
        <f t="shared" si="119"/>
        <v>87394</v>
      </c>
      <c r="AL330" s="34">
        <f t="shared" si="120"/>
        <v>20.58</v>
      </c>
      <c r="AM330" s="8">
        <f>IF(L330=3%,ROUND($K$360*Ranking!K334,0),0)</f>
        <v>0</v>
      </c>
      <c r="AN330" s="29">
        <f t="shared" si="121"/>
        <v>87394</v>
      </c>
      <c r="AO330" s="29">
        <f t="shared" si="122"/>
        <v>0</v>
      </c>
      <c r="AP330" s="8">
        <f t="shared" si="123"/>
        <v>87394</v>
      </c>
      <c r="AQ330" s="29">
        <f t="shared" si="124"/>
        <v>0</v>
      </c>
      <c r="AR330" s="34">
        <f t="shared" si="125"/>
        <v>20.58</v>
      </c>
      <c r="AS330" t="str">
        <f t="shared" si="126"/>
        <v/>
      </c>
      <c r="AT330" s="29">
        <v>0</v>
      </c>
      <c r="AU330" s="8">
        <f t="shared" si="131"/>
        <v>87394</v>
      </c>
    </row>
    <row r="331" spans="1:47" x14ac:dyDescent="0.2">
      <c r="A331">
        <v>330</v>
      </c>
      <c r="B331" s="7" t="s">
        <v>124</v>
      </c>
      <c r="C331" s="7" t="s">
        <v>10</v>
      </c>
      <c r="D331" s="3" t="s">
        <v>125</v>
      </c>
      <c r="E331">
        <v>2002</v>
      </c>
      <c r="F331" s="4">
        <v>1668281.89</v>
      </c>
      <c r="G331" s="4">
        <v>22809.96</v>
      </c>
      <c r="H331" s="4">
        <v>0</v>
      </c>
      <c r="I331" s="4">
        <v>0</v>
      </c>
      <c r="J331" s="4">
        <f t="shared" si="110"/>
        <v>1645471.93</v>
      </c>
      <c r="K331" s="5">
        <f t="shared" si="111"/>
        <v>1645472</v>
      </c>
      <c r="L331" s="6">
        <v>0.03</v>
      </c>
      <c r="M331" s="8">
        <v>1005454</v>
      </c>
      <c r="N331" s="8">
        <v>1078627</v>
      </c>
      <c r="O331" s="8">
        <v>1137231</v>
      </c>
      <c r="P331" s="8">
        <v>1190322</v>
      </c>
      <c r="Q331" s="8">
        <v>885461</v>
      </c>
      <c r="R331" s="8">
        <v>485429</v>
      </c>
      <c r="S331" s="8">
        <v>386547</v>
      </c>
      <c r="T331" s="8">
        <v>385895</v>
      </c>
      <c r="U331" s="8">
        <v>402309</v>
      </c>
      <c r="V331" s="8">
        <v>818612</v>
      </c>
      <c r="W331" s="8">
        <v>513649</v>
      </c>
      <c r="X331" s="8">
        <v>514311</v>
      </c>
      <c r="Y331" s="8">
        <f t="shared" si="127"/>
        <v>373932</v>
      </c>
      <c r="Z331" s="34">
        <f t="shared" si="112"/>
        <v>20.58</v>
      </c>
      <c r="AA331" s="34">
        <f t="shared" si="113"/>
        <v>22.72</v>
      </c>
      <c r="AB331" s="12">
        <f t="shared" si="128"/>
        <v>338586.15250999999</v>
      </c>
      <c r="AC331" s="12">
        <f t="shared" si="129"/>
        <v>338586.15250999999</v>
      </c>
      <c r="AD331" s="12">
        <f t="shared" si="130"/>
        <v>0.15250999998534098</v>
      </c>
      <c r="AE331" s="8">
        <f t="shared" si="114"/>
        <v>338586</v>
      </c>
      <c r="AF331" s="12">
        <f t="shared" si="115"/>
        <v>-0.15250999998534098</v>
      </c>
      <c r="AG331">
        <f t="shared" si="116"/>
        <v>20.58</v>
      </c>
      <c r="AH331" s="8">
        <f>ROUND(IF(L331=3%,$K$358*Ranking!K335,0),0)</f>
        <v>22094</v>
      </c>
      <c r="AI331" s="8">
        <f t="shared" si="117"/>
        <v>360680</v>
      </c>
      <c r="AJ331" s="8">
        <f t="shared" si="118"/>
        <v>22094</v>
      </c>
      <c r="AK331" s="8">
        <f t="shared" si="119"/>
        <v>360680</v>
      </c>
      <c r="AL331" s="34">
        <f t="shared" si="120"/>
        <v>21.92</v>
      </c>
      <c r="AM331" s="8">
        <f>IF(L331=3%,ROUND($K$360*Ranking!K335,0),0)</f>
        <v>13252</v>
      </c>
      <c r="AN331" s="29">
        <f t="shared" si="121"/>
        <v>373932</v>
      </c>
      <c r="AO331" s="29">
        <f t="shared" si="122"/>
        <v>13252</v>
      </c>
      <c r="AP331" s="8">
        <f t="shared" si="123"/>
        <v>373932</v>
      </c>
      <c r="AQ331" s="29">
        <f t="shared" si="124"/>
        <v>0</v>
      </c>
      <c r="AR331" s="34">
        <f t="shared" si="125"/>
        <v>22.72</v>
      </c>
      <c r="AS331" t="str">
        <f t="shared" si="126"/>
        <v/>
      </c>
      <c r="AT331" s="29">
        <v>0</v>
      </c>
      <c r="AU331" s="8">
        <f t="shared" si="131"/>
        <v>373932</v>
      </c>
    </row>
    <row r="332" spans="1:47" x14ac:dyDescent="0.2">
      <c r="A332">
        <v>331</v>
      </c>
      <c r="B332" s="7" t="s">
        <v>677</v>
      </c>
      <c r="C332" s="7" t="s">
        <v>10</v>
      </c>
      <c r="D332" s="3" t="s">
        <v>678</v>
      </c>
      <c r="E332">
        <v>0</v>
      </c>
      <c r="F332" s="4"/>
      <c r="G332" s="4"/>
      <c r="H332" s="4"/>
      <c r="I332" s="4"/>
      <c r="J332" s="4">
        <f t="shared" si="110"/>
        <v>0</v>
      </c>
      <c r="K332" s="5">
        <f t="shared" si="111"/>
        <v>0</v>
      </c>
      <c r="L332" s="6"/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f t="shared" si="127"/>
        <v>0</v>
      </c>
      <c r="Z332" s="34">
        <f t="shared" si="112"/>
        <v>0</v>
      </c>
      <c r="AA332" s="34">
        <f t="shared" si="113"/>
        <v>0</v>
      </c>
      <c r="AB332" s="12">
        <f t="shared" si="128"/>
        <v>0</v>
      </c>
      <c r="AC332" s="12">
        <f t="shared" si="129"/>
        <v>0</v>
      </c>
      <c r="AD332" s="12">
        <f t="shared" si="130"/>
        <v>0</v>
      </c>
      <c r="AE332" s="8">
        <f t="shared" si="114"/>
        <v>0</v>
      </c>
      <c r="AF332" s="12">
        <f t="shared" si="115"/>
        <v>0</v>
      </c>
      <c r="AG332">
        <f t="shared" si="116"/>
        <v>0</v>
      </c>
      <c r="AH332" s="8">
        <f>ROUND(IF(L332=3%,$K$358*Ranking!K336,0),0)</f>
        <v>0</v>
      </c>
      <c r="AI332" s="8">
        <f t="shared" si="117"/>
        <v>0</v>
      </c>
      <c r="AJ332" s="8">
        <f t="shared" si="118"/>
        <v>0</v>
      </c>
      <c r="AK332" s="8">
        <f t="shared" si="119"/>
        <v>0</v>
      </c>
      <c r="AL332" s="34">
        <f t="shared" si="120"/>
        <v>0</v>
      </c>
      <c r="AM332" s="8">
        <f>IF(L332=3%,ROUND($K$360*Ranking!K336,0),0)</f>
        <v>0</v>
      </c>
      <c r="AN332" s="29">
        <f t="shared" si="121"/>
        <v>0</v>
      </c>
      <c r="AO332" s="29">
        <f t="shared" si="122"/>
        <v>0</v>
      </c>
      <c r="AP332" s="8">
        <f t="shared" si="123"/>
        <v>0</v>
      </c>
      <c r="AQ332" s="29">
        <f t="shared" si="124"/>
        <v>0</v>
      </c>
      <c r="AR332" s="34">
        <f t="shared" si="125"/>
        <v>0</v>
      </c>
      <c r="AS332" t="str">
        <f t="shared" si="126"/>
        <v/>
      </c>
      <c r="AT332" s="29">
        <v>0</v>
      </c>
      <c r="AU332" s="8">
        <f t="shared" si="131"/>
        <v>0</v>
      </c>
    </row>
    <row r="333" spans="1:47" x14ac:dyDescent="0.2">
      <c r="A333">
        <v>332</v>
      </c>
      <c r="B333" s="7" t="s">
        <v>679</v>
      </c>
      <c r="C333" s="7" t="s">
        <v>10</v>
      </c>
      <c r="D333" s="3" t="s">
        <v>680</v>
      </c>
      <c r="E333">
        <v>0</v>
      </c>
      <c r="F333" s="4"/>
      <c r="G333" s="4"/>
      <c r="H333" s="4"/>
      <c r="I333" s="4"/>
      <c r="J333" s="4">
        <f t="shared" si="110"/>
        <v>0</v>
      </c>
      <c r="K333" s="5">
        <f t="shared" si="111"/>
        <v>0</v>
      </c>
      <c r="L333" s="6"/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f t="shared" si="127"/>
        <v>0</v>
      </c>
      <c r="Z333" s="34">
        <f t="shared" si="112"/>
        <v>0</v>
      </c>
      <c r="AA333" s="34">
        <f t="shared" si="113"/>
        <v>0</v>
      </c>
      <c r="AB333" s="12">
        <f t="shared" si="128"/>
        <v>0</v>
      </c>
      <c r="AC333" s="12">
        <f t="shared" si="129"/>
        <v>0</v>
      </c>
      <c r="AD333" s="12">
        <f t="shared" si="130"/>
        <v>0</v>
      </c>
      <c r="AE333" s="8">
        <f t="shared" si="114"/>
        <v>0</v>
      </c>
      <c r="AF333" s="12">
        <f t="shared" si="115"/>
        <v>0</v>
      </c>
      <c r="AG333">
        <f t="shared" si="116"/>
        <v>0</v>
      </c>
      <c r="AH333" s="8">
        <f>ROUND(IF(L333=3%,$K$358*Ranking!K337,0),0)</f>
        <v>0</v>
      </c>
      <c r="AI333" s="8">
        <f t="shared" si="117"/>
        <v>0</v>
      </c>
      <c r="AJ333" s="8">
        <f t="shared" si="118"/>
        <v>0</v>
      </c>
      <c r="AK333" s="8">
        <f t="shared" si="119"/>
        <v>0</v>
      </c>
      <c r="AL333" s="34">
        <f t="shared" si="120"/>
        <v>0</v>
      </c>
      <c r="AM333" s="8">
        <f>IF(L333=3%,ROUND($K$360*Ranking!K337,0),0)</f>
        <v>0</v>
      </c>
      <c r="AN333" s="29">
        <f t="shared" si="121"/>
        <v>0</v>
      </c>
      <c r="AO333" s="29">
        <f t="shared" si="122"/>
        <v>0</v>
      </c>
      <c r="AP333" s="8">
        <f t="shared" si="123"/>
        <v>0</v>
      </c>
      <c r="AQ333" s="29">
        <f t="shared" si="124"/>
        <v>0</v>
      </c>
      <c r="AR333" s="34">
        <f t="shared" si="125"/>
        <v>0</v>
      </c>
      <c r="AS333" t="str">
        <f t="shared" si="126"/>
        <v/>
      </c>
      <c r="AT333" s="29">
        <v>0</v>
      </c>
      <c r="AU333" s="8">
        <f t="shared" si="131"/>
        <v>0</v>
      </c>
    </row>
    <row r="334" spans="1:47" x14ac:dyDescent="0.2">
      <c r="A334">
        <v>333</v>
      </c>
      <c r="B334" s="7" t="s">
        <v>126</v>
      </c>
      <c r="C334" s="7" t="s">
        <v>10</v>
      </c>
      <c r="D334" s="3" t="s">
        <v>127</v>
      </c>
      <c r="E334">
        <v>2002</v>
      </c>
      <c r="F334" s="4">
        <v>1981841.28</v>
      </c>
      <c r="G334" s="4">
        <v>12163.07</v>
      </c>
      <c r="H334" s="4">
        <v>52.02</v>
      </c>
      <c r="I334" s="4">
        <v>0</v>
      </c>
      <c r="J334" s="4">
        <f t="shared" si="110"/>
        <v>1969626.19</v>
      </c>
      <c r="K334" s="5">
        <f t="shared" si="111"/>
        <v>1969626</v>
      </c>
      <c r="L334" s="6">
        <v>0.03</v>
      </c>
      <c r="M334" s="8">
        <v>1122336</v>
      </c>
      <c r="N334" s="8">
        <v>1189090</v>
      </c>
      <c r="O334" s="8">
        <v>1315380</v>
      </c>
      <c r="P334" s="8">
        <v>1404486</v>
      </c>
      <c r="Q334" s="8">
        <v>1065215</v>
      </c>
      <c r="R334" s="8">
        <v>582830</v>
      </c>
      <c r="S334" s="8">
        <v>470359</v>
      </c>
      <c r="T334" s="8">
        <v>468394</v>
      </c>
      <c r="U334" s="8">
        <v>502755</v>
      </c>
      <c r="V334" s="8">
        <v>999622</v>
      </c>
      <c r="W334" s="8">
        <v>635138</v>
      </c>
      <c r="X334" s="8">
        <v>602772</v>
      </c>
      <c r="Y334" s="8">
        <f t="shared" si="127"/>
        <v>434742</v>
      </c>
      <c r="Z334" s="34">
        <f t="shared" si="112"/>
        <v>20.58</v>
      </c>
      <c r="AA334" s="34">
        <f t="shared" si="113"/>
        <v>22.07</v>
      </c>
      <c r="AB334" s="12">
        <f t="shared" si="128"/>
        <v>405286.80476999999</v>
      </c>
      <c r="AC334" s="12">
        <f t="shared" si="129"/>
        <v>405286.80476999999</v>
      </c>
      <c r="AD334" s="12">
        <f t="shared" si="130"/>
        <v>-0.19523000001208857</v>
      </c>
      <c r="AE334" s="8">
        <f t="shared" si="114"/>
        <v>405287</v>
      </c>
      <c r="AF334" s="12">
        <f t="shared" si="115"/>
        <v>0.19523000001208857</v>
      </c>
      <c r="AG334">
        <f t="shared" si="116"/>
        <v>20.58</v>
      </c>
      <c r="AH334" s="8">
        <f>ROUND(IF(L334=3%,$K$358*Ranking!K338,0),0)</f>
        <v>18412</v>
      </c>
      <c r="AI334" s="8">
        <f t="shared" si="117"/>
        <v>423699</v>
      </c>
      <c r="AJ334" s="8">
        <f t="shared" si="118"/>
        <v>18412</v>
      </c>
      <c r="AK334" s="8">
        <f t="shared" si="119"/>
        <v>423699</v>
      </c>
      <c r="AL334" s="34">
        <f t="shared" si="120"/>
        <v>21.51</v>
      </c>
      <c r="AM334" s="8">
        <f>IF(L334=3%,ROUND($K$360*Ranking!K338,0),0)</f>
        <v>11043</v>
      </c>
      <c r="AN334" s="29">
        <f t="shared" si="121"/>
        <v>434742</v>
      </c>
      <c r="AO334" s="29">
        <f t="shared" si="122"/>
        <v>11043</v>
      </c>
      <c r="AP334" s="8">
        <f t="shared" si="123"/>
        <v>434742</v>
      </c>
      <c r="AQ334" s="29">
        <f t="shared" si="124"/>
        <v>0</v>
      </c>
      <c r="AR334" s="34">
        <f t="shared" si="125"/>
        <v>22.07</v>
      </c>
      <c r="AS334" t="str">
        <f t="shared" si="126"/>
        <v/>
      </c>
      <c r="AT334" s="29">
        <v>0</v>
      </c>
      <c r="AU334" s="8">
        <f t="shared" si="131"/>
        <v>434742</v>
      </c>
    </row>
    <row r="335" spans="1:47" x14ac:dyDescent="0.2">
      <c r="A335">
        <v>334</v>
      </c>
      <c r="B335" s="7" t="s">
        <v>128</v>
      </c>
      <c r="C335" s="7" t="s">
        <v>10</v>
      </c>
      <c r="D335" s="3" t="s">
        <v>129</v>
      </c>
      <c r="E335">
        <v>2003</v>
      </c>
      <c r="F335" s="4">
        <v>479362.73</v>
      </c>
      <c r="G335" s="4">
        <v>2716.91</v>
      </c>
      <c r="H335" s="4">
        <v>57.47</v>
      </c>
      <c r="I335" s="4">
        <v>0</v>
      </c>
      <c r="J335" s="4">
        <f t="shared" si="110"/>
        <v>476588.35000000003</v>
      </c>
      <c r="K335" s="5">
        <f t="shared" si="111"/>
        <v>476588</v>
      </c>
      <c r="L335" s="6">
        <v>0.02</v>
      </c>
      <c r="M335" s="8">
        <v>296150</v>
      </c>
      <c r="N335" s="8">
        <v>310535</v>
      </c>
      <c r="O335" s="8">
        <v>324421</v>
      </c>
      <c r="P335" s="8">
        <v>339198</v>
      </c>
      <c r="Q335" s="8">
        <v>242421</v>
      </c>
      <c r="R335" s="8">
        <v>126347</v>
      </c>
      <c r="S335" s="8">
        <v>103501</v>
      </c>
      <c r="T335" s="8">
        <v>104918</v>
      </c>
      <c r="U335" s="8">
        <v>110374</v>
      </c>
      <c r="V335" s="8">
        <v>221426</v>
      </c>
      <c r="W335" s="8">
        <v>138499</v>
      </c>
      <c r="X335" s="8">
        <v>135329</v>
      </c>
      <c r="Y335" s="8">
        <f t="shared" si="127"/>
        <v>98067</v>
      </c>
      <c r="Z335" s="34">
        <f t="shared" si="112"/>
        <v>20.58</v>
      </c>
      <c r="AA335" s="34">
        <f t="shared" si="113"/>
        <v>20.58</v>
      </c>
      <c r="AB335" s="12">
        <f t="shared" si="128"/>
        <v>98066.753639999995</v>
      </c>
      <c r="AC335" s="12">
        <f t="shared" si="129"/>
        <v>98066.753639999995</v>
      </c>
      <c r="AD335" s="12">
        <f t="shared" si="130"/>
        <v>-0.24636000000464264</v>
      </c>
      <c r="AE335" s="8">
        <f t="shared" si="114"/>
        <v>98067</v>
      </c>
      <c r="AF335" s="12">
        <f t="shared" si="115"/>
        <v>0.24636000000464264</v>
      </c>
      <c r="AG335">
        <f t="shared" si="116"/>
        <v>20.58</v>
      </c>
      <c r="AH335" s="8">
        <f>ROUND(IF(L335=3%,$K$358*Ranking!K339,0),0)</f>
        <v>0</v>
      </c>
      <c r="AI335" s="8">
        <f t="shared" si="117"/>
        <v>98067</v>
      </c>
      <c r="AJ335" s="8">
        <f t="shared" si="118"/>
        <v>0</v>
      </c>
      <c r="AK335" s="8">
        <f t="shared" si="119"/>
        <v>98067</v>
      </c>
      <c r="AL335" s="34">
        <f t="shared" si="120"/>
        <v>20.58</v>
      </c>
      <c r="AM335" s="8">
        <f>IF(L335=3%,ROUND($K$360*Ranking!K339,0),0)</f>
        <v>0</v>
      </c>
      <c r="AN335" s="29">
        <f t="shared" si="121"/>
        <v>98067</v>
      </c>
      <c r="AO335" s="29">
        <f t="shared" si="122"/>
        <v>0</v>
      </c>
      <c r="AP335" s="8">
        <f t="shared" si="123"/>
        <v>98067</v>
      </c>
      <c r="AQ335" s="29">
        <f t="shared" si="124"/>
        <v>0</v>
      </c>
      <c r="AR335" s="34">
        <f t="shared" si="125"/>
        <v>20.58</v>
      </c>
      <c r="AS335" t="str">
        <f t="shared" si="126"/>
        <v/>
      </c>
      <c r="AT335" s="29">
        <v>0</v>
      </c>
      <c r="AU335" s="8">
        <f t="shared" si="131"/>
        <v>98067</v>
      </c>
    </row>
    <row r="336" spans="1:47" x14ac:dyDescent="0.2">
      <c r="A336">
        <v>335</v>
      </c>
      <c r="B336" s="7" t="s">
        <v>681</v>
      </c>
      <c r="C336" s="7" t="s">
        <v>10</v>
      </c>
      <c r="D336" s="3" t="s">
        <v>682</v>
      </c>
      <c r="E336">
        <v>0</v>
      </c>
      <c r="F336" s="4"/>
      <c r="G336" s="4"/>
      <c r="H336" s="4"/>
      <c r="I336" s="4"/>
      <c r="J336" s="4">
        <f t="shared" si="110"/>
        <v>0</v>
      </c>
      <c r="K336" s="5">
        <f t="shared" si="111"/>
        <v>0</v>
      </c>
      <c r="L336" s="6"/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f t="shared" si="127"/>
        <v>0</v>
      </c>
      <c r="Z336" s="34">
        <f t="shared" si="112"/>
        <v>0</v>
      </c>
      <c r="AA336" s="34">
        <f t="shared" si="113"/>
        <v>0</v>
      </c>
      <c r="AB336" s="12">
        <f t="shared" si="128"/>
        <v>0</v>
      </c>
      <c r="AC336" s="12">
        <f t="shared" si="129"/>
        <v>0</v>
      </c>
      <c r="AD336" s="12">
        <f t="shared" si="130"/>
        <v>0</v>
      </c>
      <c r="AE336" s="8">
        <f t="shared" si="114"/>
        <v>0</v>
      </c>
      <c r="AF336" s="12">
        <f t="shared" si="115"/>
        <v>0</v>
      </c>
      <c r="AG336">
        <f t="shared" si="116"/>
        <v>0</v>
      </c>
      <c r="AH336" s="8">
        <f>ROUND(IF(L336=3%,$K$358*Ranking!K340,0),0)</f>
        <v>0</v>
      </c>
      <c r="AI336" s="8">
        <f t="shared" si="117"/>
        <v>0</v>
      </c>
      <c r="AJ336" s="8">
        <f t="shared" si="118"/>
        <v>0</v>
      </c>
      <c r="AK336" s="8">
        <f t="shared" si="119"/>
        <v>0</v>
      </c>
      <c r="AL336" s="34">
        <f t="shared" si="120"/>
        <v>0</v>
      </c>
      <c r="AM336" s="8">
        <f>IF(L336=3%,ROUND($K$360*Ranking!K340,0),0)</f>
        <v>0</v>
      </c>
      <c r="AN336" s="29">
        <f t="shared" si="121"/>
        <v>0</v>
      </c>
      <c r="AO336" s="29">
        <f t="shared" si="122"/>
        <v>0</v>
      </c>
      <c r="AP336" s="8">
        <f t="shared" si="123"/>
        <v>0</v>
      </c>
      <c r="AQ336" s="29">
        <f t="shared" si="124"/>
        <v>0</v>
      </c>
      <c r="AR336" s="34">
        <f t="shared" si="125"/>
        <v>0</v>
      </c>
      <c r="AS336" t="str">
        <f t="shared" si="126"/>
        <v/>
      </c>
      <c r="AT336" s="29">
        <v>0</v>
      </c>
      <c r="AU336" s="8">
        <f t="shared" si="131"/>
        <v>0</v>
      </c>
    </row>
    <row r="337" spans="1:47" x14ac:dyDescent="0.2">
      <c r="A337">
        <v>336</v>
      </c>
      <c r="B337" s="7" t="s">
        <v>683</v>
      </c>
      <c r="C337" s="7" t="s">
        <v>10</v>
      </c>
      <c r="D337" s="3" t="s">
        <v>684</v>
      </c>
      <c r="E337">
        <v>2006</v>
      </c>
      <c r="F337" s="4">
        <v>684572</v>
      </c>
      <c r="G337" s="4">
        <v>5700</v>
      </c>
      <c r="H337" s="4">
        <v>2230</v>
      </c>
      <c r="I337" s="4">
        <v>0</v>
      </c>
      <c r="J337" s="4">
        <f t="shared" si="110"/>
        <v>676642</v>
      </c>
      <c r="K337" s="5">
        <f t="shared" si="111"/>
        <v>676642</v>
      </c>
      <c r="L337" s="6">
        <v>0.01</v>
      </c>
      <c r="M337" s="8">
        <v>0</v>
      </c>
      <c r="N337" s="8">
        <v>0</v>
      </c>
      <c r="O337" s="8">
        <v>470101</v>
      </c>
      <c r="P337" s="8">
        <v>489141</v>
      </c>
      <c r="Q337" s="8">
        <v>347789</v>
      </c>
      <c r="R337" s="8">
        <v>184401</v>
      </c>
      <c r="S337" s="8">
        <v>143908</v>
      </c>
      <c r="T337" s="8">
        <v>144114</v>
      </c>
      <c r="U337" s="8">
        <v>149128</v>
      </c>
      <c r="V337" s="8">
        <v>298933</v>
      </c>
      <c r="W337" s="8">
        <v>185567</v>
      </c>
      <c r="X337" s="8">
        <v>185277</v>
      </c>
      <c r="Y337" s="8">
        <f t="shared" si="127"/>
        <v>139232</v>
      </c>
      <c r="Z337" s="34">
        <f t="shared" si="112"/>
        <v>20.58</v>
      </c>
      <c r="AA337" s="34">
        <f t="shared" si="113"/>
        <v>20.58</v>
      </c>
      <c r="AB337" s="12">
        <f t="shared" si="128"/>
        <v>139231.54657999999</v>
      </c>
      <c r="AC337" s="12">
        <f t="shared" si="129"/>
        <v>139231.54657999999</v>
      </c>
      <c r="AD337" s="12">
        <f t="shared" si="130"/>
        <v>-0.4534200000052806</v>
      </c>
      <c r="AE337" s="8">
        <f t="shared" si="114"/>
        <v>139232</v>
      </c>
      <c r="AF337" s="12">
        <f t="shared" si="115"/>
        <v>0.4534200000052806</v>
      </c>
      <c r="AG337">
        <f t="shared" si="116"/>
        <v>20.58</v>
      </c>
      <c r="AH337" s="8">
        <f>ROUND(IF(L337=3%,$K$358*Ranking!K341,0),0)</f>
        <v>0</v>
      </c>
      <c r="AI337" s="8">
        <f t="shared" si="117"/>
        <v>139232</v>
      </c>
      <c r="AJ337" s="8">
        <f t="shared" si="118"/>
        <v>0</v>
      </c>
      <c r="AK337" s="8">
        <f t="shared" si="119"/>
        <v>139232</v>
      </c>
      <c r="AL337" s="34">
        <f t="shared" si="120"/>
        <v>20.58</v>
      </c>
      <c r="AM337" s="8">
        <f>IF(L337=3%,ROUND($K$360*Ranking!K341,0),0)</f>
        <v>0</v>
      </c>
      <c r="AN337" s="29">
        <f t="shared" si="121"/>
        <v>139232</v>
      </c>
      <c r="AO337" s="29">
        <f t="shared" si="122"/>
        <v>0</v>
      </c>
      <c r="AP337" s="8">
        <f t="shared" si="123"/>
        <v>139232</v>
      </c>
      <c r="AQ337" s="29">
        <f t="shared" si="124"/>
        <v>0</v>
      </c>
      <c r="AR337" s="34">
        <f t="shared" si="125"/>
        <v>20.58</v>
      </c>
      <c r="AS337" t="str">
        <f t="shared" si="126"/>
        <v/>
      </c>
      <c r="AT337" s="29">
        <v>0</v>
      </c>
      <c r="AU337" s="8">
        <f t="shared" si="131"/>
        <v>139232</v>
      </c>
    </row>
    <row r="338" spans="1:47" x14ac:dyDescent="0.2">
      <c r="A338">
        <v>337</v>
      </c>
      <c r="B338" s="7" t="s">
        <v>685</v>
      </c>
      <c r="C338" s="7" t="s">
        <v>10</v>
      </c>
      <c r="D338" s="3" t="s">
        <v>686</v>
      </c>
      <c r="E338">
        <v>2010</v>
      </c>
      <c r="F338" s="4">
        <v>74419.25</v>
      </c>
      <c r="G338" s="4">
        <v>533.49</v>
      </c>
      <c r="H338" s="4">
        <v>0</v>
      </c>
      <c r="I338" s="4">
        <v>0</v>
      </c>
      <c r="J338" s="4">
        <f t="shared" si="110"/>
        <v>73885.759999999995</v>
      </c>
      <c r="K338" s="5">
        <f t="shared" si="111"/>
        <v>73886</v>
      </c>
      <c r="L338" s="6">
        <v>0.03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65711</v>
      </c>
      <c r="T338" s="8">
        <v>66109</v>
      </c>
      <c r="U338" s="8">
        <v>68340</v>
      </c>
      <c r="V338" s="8">
        <v>70944</v>
      </c>
      <c r="W338" s="8">
        <v>72155</v>
      </c>
      <c r="X338" s="8">
        <v>78153</v>
      </c>
      <c r="Y338" s="8">
        <f t="shared" si="127"/>
        <v>73886</v>
      </c>
      <c r="Z338" s="34">
        <f t="shared" si="112"/>
        <v>20.58</v>
      </c>
      <c r="AA338" s="34">
        <f t="shared" si="113"/>
        <v>100</v>
      </c>
      <c r="AB338" s="12">
        <f t="shared" si="128"/>
        <v>15203.40453</v>
      </c>
      <c r="AC338" s="12">
        <f t="shared" si="129"/>
        <v>15203.40453</v>
      </c>
      <c r="AD338" s="12">
        <f t="shared" si="130"/>
        <v>0.40452999999979511</v>
      </c>
      <c r="AE338" s="8">
        <f t="shared" si="114"/>
        <v>15203</v>
      </c>
      <c r="AF338" s="12">
        <f t="shared" si="115"/>
        <v>-0.40452999999979511</v>
      </c>
      <c r="AG338">
        <f t="shared" si="116"/>
        <v>20.58</v>
      </c>
      <c r="AH338" s="8">
        <f>ROUND(IF(L338=3%,$K$358*Ranking!K342,0),0)</f>
        <v>40505</v>
      </c>
      <c r="AI338" s="8">
        <f t="shared" si="117"/>
        <v>55708</v>
      </c>
      <c r="AJ338" s="8">
        <f t="shared" si="118"/>
        <v>40505</v>
      </c>
      <c r="AK338" s="8">
        <f t="shared" si="119"/>
        <v>55708</v>
      </c>
      <c r="AL338" s="34">
        <f t="shared" si="120"/>
        <v>75.400000000000006</v>
      </c>
      <c r="AM338" s="8">
        <f>IF(L338=3%,ROUND($K$360*Ranking!K342,0),0)</f>
        <v>24295</v>
      </c>
      <c r="AN338" s="29">
        <f t="shared" si="121"/>
        <v>80003</v>
      </c>
      <c r="AO338" s="29">
        <f t="shared" si="122"/>
        <v>18178</v>
      </c>
      <c r="AP338" s="8">
        <f t="shared" si="123"/>
        <v>73886</v>
      </c>
      <c r="AQ338" s="29">
        <f t="shared" si="124"/>
        <v>0</v>
      </c>
      <c r="AR338" s="34">
        <f t="shared" si="125"/>
        <v>100</v>
      </c>
      <c r="AS338">
        <f t="shared" si="126"/>
        <v>1</v>
      </c>
      <c r="AT338" s="29">
        <v>0</v>
      </c>
      <c r="AU338" s="8">
        <f t="shared" si="131"/>
        <v>73886</v>
      </c>
    </row>
    <row r="339" spans="1:47" x14ac:dyDescent="0.2">
      <c r="A339">
        <v>338</v>
      </c>
      <c r="B339" s="7" t="s">
        <v>687</v>
      </c>
      <c r="C339" s="7" t="s">
        <v>10</v>
      </c>
      <c r="D339" s="3" t="s">
        <v>688</v>
      </c>
      <c r="E339">
        <v>0</v>
      </c>
      <c r="F339" s="4"/>
      <c r="G339" s="4"/>
      <c r="H339" s="4"/>
      <c r="I339" s="4"/>
      <c r="J339" s="4">
        <f t="shared" si="110"/>
        <v>0</v>
      </c>
      <c r="K339" s="5">
        <f t="shared" si="111"/>
        <v>0</v>
      </c>
      <c r="L339" s="6"/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f t="shared" si="127"/>
        <v>0</v>
      </c>
      <c r="Z339" s="34">
        <f t="shared" si="112"/>
        <v>0</v>
      </c>
      <c r="AA339" s="34">
        <f t="shared" si="113"/>
        <v>0</v>
      </c>
      <c r="AB339" s="12">
        <f t="shared" si="128"/>
        <v>0</v>
      </c>
      <c r="AC339" s="12">
        <f t="shared" si="129"/>
        <v>0</v>
      </c>
      <c r="AD339" s="12">
        <f t="shared" si="130"/>
        <v>0</v>
      </c>
      <c r="AE339" s="8">
        <f t="shared" si="114"/>
        <v>0</v>
      </c>
      <c r="AF339" s="12">
        <f t="shared" si="115"/>
        <v>0</v>
      </c>
      <c r="AG339">
        <f t="shared" si="116"/>
        <v>0</v>
      </c>
      <c r="AH339" s="8">
        <f>ROUND(IF(L339=3%,$K$358*Ranking!K343,0),0)</f>
        <v>0</v>
      </c>
      <c r="AI339" s="8">
        <f t="shared" si="117"/>
        <v>0</v>
      </c>
      <c r="AJ339" s="8">
        <f t="shared" si="118"/>
        <v>0</v>
      </c>
      <c r="AK339" s="8">
        <f t="shared" si="119"/>
        <v>0</v>
      </c>
      <c r="AL339" s="34">
        <f t="shared" si="120"/>
        <v>0</v>
      </c>
      <c r="AM339" s="8">
        <f>IF(L339=3%,ROUND($K$360*Ranking!K343,0),0)</f>
        <v>0</v>
      </c>
      <c r="AN339" s="29">
        <f t="shared" si="121"/>
        <v>0</v>
      </c>
      <c r="AO339" s="29">
        <f t="shared" si="122"/>
        <v>0</v>
      </c>
      <c r="AP339" s="8">
        <f t="shared" si="123"/>
        <v>0</v>
      </c>
      <c r="AQ339" s="29">
        <f t="shared" si="124"/>
        <v>0</v>
      </c>
      <c r="AR339" s="34">
        <f t="shared" si="125"/>
        <v>0</v>
      </c>
      <c r="AS339" t="str">
        <f t="shared" si="126"/>
        <v/>
      </c>
      <c r="AT339" s="29">
        <v>0</v>
      </c>
      <c r="AU339" s="8">
        <f t="shared" si="131"/>
        <v>0</v>
      </c>
    </row>
    <row r="340" spans="1:47" x14ac:dyDescent="0.2">
      <c r="A340">
        <v>339</v>
      </c>
      <c r="B340" s="7" t="s">
        <v>689</v>
      </c>
      <c r="C340" s="7" t="s">
        <v>10</v>
      </c>
      <c r="D340" s="3" t="s">
        <v>690</v>
      </c>
      <c r="E340">
        <v>2005</v>
      </c>
      <c r="F340" s="4">
        <v>336993.33</v>
      </c>
      <c r="G340" s="4">
        <v>2308.61</v>
      </c>
      <c r="H340" s="4">
        <v>0</v>
      </c>
      <c r="I340" s="4">
        <v>0</v>
      </c>
      <c r="J340" s="4">
        <f t="shared" si="110"/>
        <v>334684.72000000003</v>
      </c>
      <c r="K340" s="5">
        <f t="shared" si="111"/>
        <v>334685</v>
      </c>
      <c r="L340" s="6">
        <v>1.4999999999999999E-2</v>
      </c>
      <c r="M340" s="8">
        <v>0</v>
      </c>
      <c r="N340" s="8">
        <v>192240</v>
      </c>
      <c r="O340" s="8">
        <v>220556</v>
      </c>
      <c r="P340" s="8">
        <v>245781</v>
      </c>
      <c r="Q340" s="8">
        <v>173352</v>
      </c>
      <c r="R340" s="8">
        <v>93260</v>
      </c>
      <c r="S340" s="8">
        <v>74297</v>
      </c>
      <c r="T340" s="8">
        <v>75182</v>
      </c>
      <c r="U340" s="8">
        <v>79700</v>
      </c>
      <c r="V340" s="8">
        <v>157477</v>
      </c>
      <c r="W340" s="8">
        <v>96872</v>
      </c>
      <c r="X340" s="8">
        <v>94956</v>
      </c>
      <c r="Y340" s="8">
        <f t="shared" si="127"/>
        <v>68868</v>
      </c>
      <c r="Z340" s="34">
        <f t="shared" si="112"/>
        <v>20.58</v>
      </c>
      <c r="AA340" s="34">
        <f t="shared" si="113"/>
        <v>20.58</v>
      </c>
      <c r="AB340" s="12">
        <f t="shared" si="128"/>
        <v>68867.599359999993</v>
      </c>
      <c r="AC340" s="12">
        <f t="shared" si="129"/>
        <v>68867.599359999993</v>
      </c>
      <c r="AD340" s="12">
        <f t="shared" si="130"/>
        <v>-0.4006400000071153</v>
      </c>
      <c r="AE340" s="8">
        <f t="shared" si="114"/>
        <v>68868</v>
      </c>
      <c r="AF340" s="12">
        <f t="shared" si="115"/>
        <v>0.4006400000071153</v>
      </c>
      <c r="AG340">
        <f t="shared" si="116"/>
        <v>20.58</v>
      </c>
      <c r="AH340" s="8">
        <f>ROUND(IF(L340=3%,$K$358*Ranking!K344,0),0)</f>
        <v>0</v>
      </c>
      <c r="AI340" s="8">
        <f t="shared" si="117"/>
        <v>68868</v>
      </c>
      <c r="AJ340" s="8">
        <f t="shared" si="118"/>
        <v>0</v>
      </c>
      <c r="AK340" s="8">
        <f t="shared" si="119"/>
        <v>68868</v>
      </c>
      <c r="AL340" s="34">
        <f t="shared" si="120"/>
        <v>20.58</v>
      </c>
      <c r="AM340" s="8">
        <f>IF(L340=3%,ROUND($K$360*Ranking!K344,0),0)</f>
        <v>0</v>
      </c>
      <c r="AN340" s="29">
        <f t="shared" si="121"/>
        <v>68868</v>
      </c>
      <c r="AO340" s="29">
        <f t="shared" si="122"/>
        <v>0</v>
      </c>
      <c r="AP340" s="8">
        <f t="shared" si="123"/>
        <v>68868</v>
      </c>
      <c r="AQ340" s="29">
        <f t="shared" si="124"/>
        <v>0</v>
      </c>
      <c r="AR340" s="34">
        <f t="shared" si="125"/>
        <v>20.58</v>
      </c>
      <c r="AS340" t="str">
        <f t="shared" si="126"/>
        <v/>
      </c>
      <c r="AT340" s="29">
        <v>0</v>
      </c>
      <c r="AU340" s="8">
        <f t="shared" si="131"/>
        <v>68868</v>
      </c>
    </row>
    <row r="341" spans="1:47" x14ac:dyDescent="0.2">
      <c r="A341">
        <v>340</v>
      </c>
      <c r="B341" s="7" t="s">
        <v>691</v>
      </c>
      <c r="C341" s="7" t="s">
        <v>10</v>
      </c>
      <c r="D341" s="3" t="s">
        <v>692</v>
      </c>
      <c r="E341">
        <v>0</v>
      </c>
      <c r="F341" s="4"/>
      <c r="G341" s="4"/>
      <c r="H341" s="4"/>
      <c r="I341" s="4"/>
      <c r="J341" s="4">
        <f t="shared" si="110"/>
        <v>0</v>
      </c>
      <c r="K341" s="5">
        <f t="shared" si="111"/>
        <v>0</v>
      </c>
      <c r="L341" s="6"/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f t="shared" si="127"/>
        <v>0</v>
      </c>
      <c r="Z341" s="34">
        <f t="shared" si="112"/>
        <v>0</v>
      </c>
      <c r="AA341" s="34">
        <f t="shared" si="113"/>
        <v>0</v>
      </c>
      <c r="AB341" s="12">
        <f t="shared" si="128"/>
        <v>0</v>
      </c>
      <c r="AC341" s="12">
        <f t="shared" si="129"/>
        <v>0</v>
      </c>
      <c r="AD341" s="12">
        <f t="shared" si="130"/>
        <v>0</v>
      </c>
      <c r="AE341" s="8">
        <f t="shared" si="114"/>
        <v>0</v>
      </c>
      <c r="AF341" s="12">
        <f t="shared" si="115"/>
        <v>0</v>
      </c>
      <c r="AG341">
        <f t="shared" si="116"/>
        <v>0</v>
      </c>
      <c r="AH341" s="8">
        <f>ROUND(IF(L341=3%,$K$358*Ranking!K345,0),0)</f>
        <v>0</v>
      </c>
      <c r="AI341" s="8">
        <f t="shared" si="117"/>
        <v>0</v>
      </c>
      <c r="AJ341" s="8">
        <f t="shared" si="118"/>
        <v>0</v>
      </c>
      <c r="AK341" s="8">
        <f t="shared" si="119"/>
        <v>0</v>
      </c>
      <c r="AL341" s="34">
        <f t="shared" si="120"/>
        <v>0</v>
      </c>
      <c r="AM341" s="8">
        <f>IF(L341=3%,ROUND($K$360*Ranking!K345,0),0)</f>
        <v>0</v>
      </c>
      <c r="AN341" s="29">
        <f t="shared" si="121"/>
        <v>0</v>
      </c>
      <c r="AO341" s="29">
        <f t="shared" si="122"/>
        <v>0</v>
      </c>
      <c r="AP341" s="8">
        <f t="shared" si="123"/>
        <v>0</v>
      </c>
      <c r="AQ341" s="29">
        <f t="shared" si="124"/>
        <v>0</v>
      </c>
      <c r="AR341" s="34">
        <f t="shared" si="125"/>
        <v>0</v>
      </c>
      <c r="AS341" t="str">
        <f t="shared" si="126"/>
        <v/>
      </c>
      <c r="AT341" s="29">
        <v>0</v>
      </c>
      <c r="AU341" s="8">
        <f t="shared" si="131"/>
        <v>0</v>
      </c>
    </row>
    <row r="342" spans="1:47" x14ac:dyDescent="0.2">
      <c r="A342">
        <v>341</v>
      </c>
      <c r="B342" s="7" t="s">
        <v>130</v>
      </c>
      <c r="C342" s="7" t="s">
        <v>10</v>
      </c>
      <c r="D342" s="3" t="s">
        <v>131</v>
      </c>
      <c r="E342">
        <v>2003</v>
      </c>
      <c r="F342" s="4">
        <v>217564.04</v>
      </c>
      <c r="G342" s="4">
        <v>284.49</v>
      </c>
      <c r="H342" s="4">
        <v>0</v>
      </c>
      <c r="I342" s="4">
        <v>0</v>
      </c>
      <c r="J342" s="4">
        <f t="shared" si="110"/>
        <v>217279.55000000002</v>
      </c>
      <c r="K342" s="5">
        <f t="shared" si="111"/>
        <v>217280</v>
      </c>
      <c r="L342" s="6">
        <v>0.02</v>
      </c>
      <c r="M342" s="8">
        <v>125877</v>
      </c>
      <c r="N342" s="8">
        <v>140391</v>
      </c>
      <c r="O342" s="8">
        <v>159932</v>
      </c>
      <c r="P342" s="8">
        <v>173115</v>
      </c>
      <c r="Q342" s="8">
        <v>122334</v>
      </c>
      <c r="R342" s="8">
        <v>66562</v>
      </c>
      <c r="S342" s="8">
        <v>53187</v>
      </c>
      <c r="T342" s="8">
        <v>53826</v>
      </c>
      <c r="U342" s="8">
        <v>56808</v>
      </c>
      <c r="V342" s="8">
        <v>108760</v>
      </c>
      <c r="W342" s="8">
        <v>65552</v>
      </c>
      <c r="X342" s="8">
        <v>63266</v>
      </c>
      <c r="Y342" s="8">
        <f t="shared" si="127"/>
        <v>44709</v>
      </c>
      <c r="Z342" s="34">
        <f t="shared" si="112"/>
        <v>20.58</v>
      </c>
      <c r="AA342" s="34">
        <f t="shared" si="113"/>
        <v>20.58</v>
      </c>
      <c r="AB342" s="12">
        <f t="shared" si="128"/>
        <v>44709.359510000002</v>
      </c>
      <c r="AC342" s="12">
        <f t="shared" si="129"/>
        <v>44709.359510000002</v>
      </c>
      <c r="AD342" s="12">
        <f t="shared" si="130"/>
        <v>0.35951000000204658</v>
      </c>
      <c r="AE342" s="8">
        <f t="shared" si="114"/>
        <v>44709</v>
      </c>
      <c r="AF342" s="12">
        <f t="shared" si="115"/>
        <v>-0.35951000000204658</v>
      </c>
      <c r="AG342">
        <f t="shared" si="116"/>
        <v>20.58</v>
      </c>
      <c r="AH342" s="8">
        <f>ROUND(IF(L342=3%,$K$358*Ranking!K346,0),0)</f>
        <v>0</v>
      </c>
      <c r="AI342" s="8">
        <f t="shared" si="117"/>
        <v>44709</v>
      </c>
      <c r="AJ342" s="8">
        <f t="shared" si="118"/>
        <v>0</v>
      </c>
      <c r="AK342" s="8">
        <f t="shared" si="119"/>
        <v>44709</v>
      </c>
      <c r="AL342" s="34">
        <f t="shared" si="120"/>
        <v>20.58</v>
      </c>
      <c r="AM342" s="8">
        <f>IF(L342=3%,ROUND($K$360*Ranking!K346,0),0)</f>
        <v>0</v>
      </c>
      <c r="AN342" s="29">
        <f t="shared" si="121"/>
        <v>44709</v>
      </c>
      <c r="AO342" s="29">
        <f t="shared" si="122"/>
        <v>0</v>
      </c>
      <c r="AP342" s="8">
        <f t="shared" si="123"/>
        <v>44709</v>
      </c>
      <c r="AQ342" s="29">
        <f t="shared" si="124"/>
        <v>0</v>
      </c>
      <c r="AR342" s="34">
        <f t="shared" si="125"/>
        <v>20.58</v>
      </c>
      <c r="AS342" t="str">
        <f t="shared" si="126"/>
        <v/>
      </c>
      <c r="AT342" s="29">
        <v>0</v>
      </c>
      <c r="AU342" s="8">
        <f t="shared" si="131"/>
        <v>44709</v>
      </c>
    </row>
    <row r="343" spans="1:47" x14ac:dyDescent="0.2">
      <c r="A343">
        <v>342</v>
      </c>
      <c r="B343" s="7" t="s">
        <v>693</v>
      </c>
      <c r="C343" s="7" t="s">
        <v>10</v>
      </c>
      <c r="D343" s="3" t="s">
        <v>694</v>
      </c>
      <c r="E343">
        <v>0</v>
      </c>
      <c r="F343" s="4"/>
      <c r="G343" s="4"/>
      <c r="H343" s="4"/>
      <c r="I343" s="4"/>
      <c r="J343" s="4">
        <f t="shared" si="110"/>
        <v>0</v>
      </c>
      <c r="K343" s="5">
        <f t="shared" si="111"/>
        <v>0</v>
      </c>
      <c r="L343" s="6"/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f t="shared" si="127"/>
        <v>0</v>
      </c>
      <c r="Z343" s="34">
        <f t="shared" si="112"/>
        <v>0</v>
      </c>
      <c r="AA343" s="34">
        <f t="shared" si="113"/>
        <v>0</v>
      </c>
      <c r="AB343" s="12">
        <f t="shared" si="128"/>
        <v>0</v>
      </c>
      <c r="AC343" s="12">
        <f t="shared" si="129"/>
        <v>0</v>
      </c>
      <c r="AD343" s="12">
        <f t="shared" si="130"/>
        <v>0</v>
      </c>
      <c r="AE343" s="8">
        <f t="shared" si="114"/>
        <v>0</v>
      </c>
      <c r="AF343" s="12">
        <f t="shared" si="115"/>
        <v>0</v>
      </c>
      <c r="AG343">
        <f t="shared" si="116"/>
        <v>0</v>
      </c>
      <c r="AH343" s="8">
        <f>ROUND(IF(L343=3%,$K$358*Ranking!K347,0),0)</f>
        <v>0</v>
      </c>
      <c r="AI343" s="8">
        <f t="shared" si="117"/>
        <v>0</v>
      </c>
      <c r="AJ343" s="8">
        <f t="shared" si="118"/>
        <v>0</v>
      </c>
      <c r="AK343" s="8">
        <f t="shared" si="119"/>
        <v>0</v>
      </c>
      <c r="AL343" s="34">
        <f t="shared" si="120"/>
        <v>0</v>
      </c>
      <c r="AM343" s="8">
        <f>IF(L343=3%,ROUND($K$360*Ranking!K347,0),0)</f>
        <v>0</v>
      </c>
      <c r="AN343" s="29">
        <f t="shared" si="121"/>
        <v>0</v>
      </c>
      <c r="AO343" s="29">
        <f t="shared" si="122"/>
        <v>0</v>
      </c>
      <c r="AP343" s="8">
        <f t="shared" si="123"/>
        <v>0</v>
      </c>
      <c r="AQ343" s="29">
        <f t="shared" si="124"/>
        <v>0</v>
      </c>
      <c r="AR343" s="34">
        <f t="shared" si="125"/>
        <v>0</v>
      </c>
      <c r="AS343" t="str">
        <f t="shared" si="126"/>
        <v/>
      </c>
      <c r="AT343" s="29">
        <v>0</v>
      </c>
      <c r="AU343" s="8">
        <f t="shared" si="131"/>
        <v>0</v>
      </c>
    </row>
    <row r="344" spans="1:47" x14ac:dyDescent="0.2">
      <c r="A344">
        <v>343</v>
      </c>
      <c r="B344" s="7" t="s">
        <v>695</v>
      </c>
      <c r="C344" s="7" t="s">
        <v>10</v>
      </c>
      <c r="D344" s="3" t="s">
        <v>696</v>
      </c>
      <c r="E344">
        <v>0</v>
      </c>
      <c r="F344" s="4"/>
      <c r="G344" s="4"/>
      <c r="H344" s="4"/>
      <c r="I344" s="4"/>
      <c r="J344" s="4">
        <f t="shared" si="110"/>
        <v>0</v>
      </c>
      <c r="K344" s="5">
        <f t="shared" si="111"/>
        <v>0</v>
      </c>
      <c r="L344" s="6"/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f t="shared" si="127"/>
        <v>0</v>
      </c>
      <c r="Z344" s="34">
        <f t="shared" si="112"/>
        <v>0</v>
      </c>
      <c r="AA344" s="34">
        <f t="shared" si="113"/>
        <v>0</v>
      </c>
      <c r="AB344" s="12">
        <f t="shared" si="128"/>
        <v>0</v>
      </c>
      <c r="AC344" s="12">
        <f t="shared" si="129"/>
        <v>0</v>
      </c>
      <c r="AD344" s="12">
        <f t="shared" si="130"/>
        <v>0</v>
      </c>
      <c r="AE344" s="8">
        <f t="shared" si="114"/>
        <v>0</v>
      </c>
      <c r="AF344" s="12">
        <f t="shared" si="115"/>
        <v>0</v>
      </c>
      <c r="AG344">
        <f t="shared" si="116"/>
        <v>0</v>
      </c>
      <c r="AH344" s="8">
        <f>ROUND(IF(L344=3%,$K$358*Ranking!K348,0),0)</f>
        <v>0</v>
      </c>
      <c r="AI344" s="8">
        <f t="shared" si="117"/>
        <v>0</v>
      </c>
      <c r="AJ344" s="8">
        <f t="shared" si="118"/>
        <v>0</v>
      </c>
      <c r="AK344" s="8">
        <f t="shared" si="119"/>
        <v>0</v>
      </c>
      <c r="AL344" s="34">
        <f t="shared" si="120"/>
        <v>0</v>
      </c>
      <c r="AM344" s="8">
        <f>IF(L344=3%,ROUND($K$360*Ranking!K348,0),0)</f>
        <v>0</v>
      </c>
      <c r="AN344" s="29">
        <f t="shared" si="121"/>
        <v>0</v>
      </c>
      <c r="AO344" s="29">
        <f t="shared" si="122"/>
        <v>0</v>
      </c>
      <c r="AP344" s="8">
        <f t="shared" si="123"/>
        <v>0</v>
      </c>
      <c r="AQ344" s="29">
        <f t="shared" si="124"/>
        <v>0</v>
      </c>
      <c r="AR344" s="34">
        <f t="shared" si="125"/>
        <v>0</v>
      </c>
      <c r="AS344" t="str">
        <f t="shared" si="126"/>
        <v/>
      </c>
      <c r="AT344" s="29">
        <v>0</v>
      </c>
      <c r="AU344" s="8">
        <f t="shared" si="131"/>
        <v>0</v>
      </c>
    </row>
    <row r="345" spans="1:47" x14ac:dyDescent="0.2">
      <c r="A345">
        <v>344</v>
      </c>
      <c r="B345" s="7" t="s">
        <v>697</v>
      </c>
      <c r="C345" s="7" t="s">
        <v>10</v>
      </c>
      <c r="D345" s="3" t="s">
        <v>698</v>
      </c>
      <c r="E345">
        <v>0</v>
      </c>
      <c r="F345" s="4"/>
      <c r="G345" s="4"/>
      <c r="H345" s="4"/>
      <c r="I345" s="4"/>
      <c r="J345" s="4">
        <f t="shared" si="110"/>
        <v>0</v>
      </c>
      <c r="K345" s="5">
        <f t="shared" si="111"/>
        <v>0</v>
      </c>
      <c r="L345" s="6"/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f t="shared" si="127"/>
        <v>0</v>
      </c>
      <c r="Z345" s="34">
        <f t="shared" si="112"/>
        <v>0</v>
      </c>
      <c r="AA345" s="34">
        <f t="shared" si="113"/>
        <v>0</v>
      </c>
      <c r="AB345" s="12">
        <f t="shared" si="128"/>
        <v>0</v>
      </c>
      <c r="AC345" s="12">
        <f t="shared" si="129"/>
        <v>0</v>
      </c>
      <c r="AD345" s="12">
        <f t="shared" si="130"/>
        <v>0</v>
      </c>
      <c r="AE345" s="8">
        <f t="shared" si="114"/>
        <v>0</v>
      </c>
      <c r="AF345" s="12">
        <f t="shared" si="115"/>
        <v>0</v>
      </c>
      <c r="AG345">
        <f t="shared" si="116"/>
        <v>0</v>
      </c>
      <c r="AH345" s="8">
        <f>ROUND(IF(L345=3%,$K$358*Ranking!K349,0),0)</f>
        <v>0</v>
      </c>
      <c r="AI345" s="8">
        <f t="shared" si="117"/>
        <v>0</v>
      </c>
      <c r="AJ345" s="8">
        <f t="shared" si="118"/>
        <v>0</v>
      </c>
      <c r="AK345" s="8">
        <f t="shared" si="119"/>
        <v>0</v>
      </c>
      <c r="AL345" s="34">
        <f t="shared" si="120"/>
        <v>0</v>
      </c>
      <c r="AM345" s="8">
        <f>IF(L345=3%,ROUND($K$360*Ranking!K349,0),0)</f>
        <v>0</v>
      </c>
      <c r="AN345" s="29">
        <f t="shared" si="121"/>
        <v>0</v>
      </c>
      <c r="AO345" s="29">
        <f t="shared" si="122"/>
        <v>0</v>
      </c>
      <c r="AP345" s="8">
        <f t="shared" si="123"/>
        <v>0</v>
      </c>
      <c r="AQ345" s="29">
        <f t="shared" si="124"/>
        <v>0</v>
      </c>
      <c r="AR345" s="34">
        <f t="shared" si="125"/>
        <v>0</v>
      </c>
      <c r="AS345" t="str">
        <f t="shared" si="126"/>
        <v/>
      </c>
      <c r="AT345" s="29">
        <v>0</v>
      </c>
      <c r="AU345" s="8">
        <f t="shared" si="131"/>
        <v>0</v>
      </c>
    </row>
    <row r="346" spans="1:47" x14ac:dyDescent="0.2">
      <c r="A346">
        <v>345</v>
      </c>
      <c r="B346" s="7" t="s">
        <v>699</v>
      </c>
      <c r="C346" s="7" t="s">
        <v>10</v>
      </c>
      <c r="D346" s="3" t="s">
        <v>700</v>
      </c>
      <c r="E346">
        <v>0</v>
      </c>
      <c r="F346" s="4"/>
      <c r="G346" s="4"/>
      <c r="H346" s="4"/>
      <c r="I346" s="4"/>
      <c r="J346" s="4">
        <f t="shared" si="110"/>
        <v>0</v>
      </c>
      <c r="K346" s="5">
        <f t="shared" si="111"/>
        <v>0</v>
      </c>
      <c r="L346" s="6"/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f t="shared" si="127"/>
        <v>0</v>
      </c>
      <c r="Z346" s="34">
        <f t="shared" si="112"/>
        <v>0</v>
      </c>
      <c r="AA346" s="34">
        <f t="shared" si="113"/>
        <v>0</v>
      </c>
      <c r="AB346" s="12">
        <f t="shared" si="128"/>
        <v>0</v>
      </c>
      <c r="AC346" s="12">
        <f t="shared" si="129"/>
        <v>0</v>
      </c>
      <c r="AD346" s="12">
        <f t="shared" si="130"/>
        <v>0</v>
      </c>
      <c r="AE346" s="8">
        <f t="shared" si="114"/>
        <v>0</v>
      </c>
      <c r="AF346" s="12">
        <f t="shared" si="115"/>
        <v>0</v>
      </c>
      <c r="AG346">
        <f t="shared" si="116"/>
        <v>0</v>
      </c>
      <c r="AH346" s="8">
        <f>ROUND(IF(L346=3%,$K$358*Ranking!K350,0),0)</f>
        <v>0</v>
      </c>
      <c r="AI346" s="8">
        <f t="shared" si="117"/>
        <v>0</v>
      </c>
      <c r="AJ346" s="8">
        <f t="shared" si="118"/>
        <v>0</v>
      </c>
      <c r="AK346" s="8">
        <f t="shared" si="119"/>
        <v>0</v>
      </c>
      <c r="AL346" s="34">
        <f t="shared" si="120"/>
        <v>0</v>
      </c>
      <c r="AM346" s="8">
        <f>IF(L346=3%,ROUND($K$360*Ranking!K350,0),0)</f>
        <v>0</v>
      </c>
      <c r="AN346" s="29">
        <f t="shared" si="121"/>
        <v>0</v>
      </c>
      <c r="AO346" s="29">
        <f t="shared" si="122"/>
        <v>0</v>
      </c>
      <c r="AP346" s="8">
        <f t="shared" si="123"/>
        <v>0</v>
      </c>
      <c r="AQ346" s="29">
        <f t="shared" si="124"/>
        <v>0</v>
      </c>
      <c r="AR346" s="34">
        <f t="shared" si="125"/>
        <v>0</v>
      </c>
      <c r="AS346" t="str">
        <f t="shared" si="126"/>
        <v/>
      </c>
      <c r="AT346" s="29">
        <v>0</v>
      </c>
      <c r="AU346" s="8">
        <f t="shared" si="131"/>
        <v>0</v>
      </c>
    </row>
    <row r="347" spans="1:47" x14ac:dyDescent="0.2">
      <c r="A347">
        <v>346</v>
      </c>
      <c r="B347" s="7" t="s">
        <v>701</v>
      </c>
      <c r="C347" s="7" t="s">
        <v>10</v>
      </c>
      <c r="D347" s="3" t="s">
        <v>702</v>
      </c>
      <c r="E347">
        <v>0</v>
      </c>
      <c r="F347" s="4"/>
      <c r="G347" s="4"/>
      <c r="H347" s="4"/>
      <c r="I347" s="4"/>
      <c r="J347" s="4">
        <f t="shared" si="110"/>
        <v>0</v>
      </c>
      <c r="K347" s="5">
        <f t="shared" si="111"/>
        <v>0</v>
      </c>
      <c r="L347" s="6"/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f t="shared" si="127"/>
        <v>0</v>
      </c>
      <c r="Z347" s="34">
        <f t="shared" si="112"/>
        <v>0</v>
      </c>
      <c r="AA347" s="34">
        <f t="shared" si="113"/>
        <v>0</v>
      </c>
      <c r="AB347" s="12">
        <f t="shared" si="128"/>
        <v>0</v>
      </c>
      <c r="AC347" s="12">
        <f t="shared" si="129"/>
        <v>0</v>
      </c>
      <c r="AD347" s="12">
        <f t="shared" si="130"/>
        <v>0</v>
      </c>
      <c r="AE347" s="8">
        <f t="shared" si="114"/>
        <v>0</v>
      </c>
      <c r="AF347" s="12">
        <f t="shared" si="115"/>
        <v>0</v>
      </c>
      <c r="AG347">
        <f t="shared" si="116"/>
        <v>0</v>
      </c>
      <c r="AH347" s="8">
        <f>ROUND(IF(L347=3%,$K$358*Ranking!K351,0),0)</f>
        <v>0</v>
      </c>
      <c r="AI347" s="8">
        <f t="shared" si="117"/>
        <v>0</v>
      </c>
      <c r="AJ347" s="8">
        <f t="shared" si="118"/>
        <v>0</v>
      </c>
      <c r="AK347" s="8">
        <f t="shared" si="119"/>
        <v>0</v>
      </c>
      <c r="AL347" s="34">
        <f t="shared" si="120"/>
        <v>0</v>
      </c>
      <c r="AM347" s="8">
        <f>IF(L347=3%,ROUND($K$360*Ranking!K351,0),0)</f>
        <v>0</v>
      </c>
      <c r="AN347" s="29">
        <f t="shared" si="121"/>
        <v>0</v>
      </c>
      <c r="AO347" s="29">
        <f t="shared" si="122"/>
        <v>0</v>
      </c>
      <c r="AP347" s="8">
        <f t="shared" si="123"/>
        <v>0</v>
      </c>
      <c r="AQ347" s="29">
        <f t="shared" si="124"/>
        <v>0</v>
      </c>
      <c r="AR347" s="34">
        <f t="shared" si="125"/>
        <v>0</v>
      </c>
      <c r="AS347" t="str">
        <f t="shared" si="126"/>
        <v/>
      </c>
      <c r="AT347" s="29">
        <v>0</v>
      </c>
      <c r="AU347" s="8">
        <f t="shared" si="131"/>
        <v>0</v>
      </c>
    </row>
    <row r="348" spans="1:47" x14ac:dyDescent="0.2">
      <c r="A348">
        <v>347</v>
      </c>
      <c r="B348" s="7" t="s">
        <v>703</v>
      </c>
      <c r="C348" s="7" t="s">
        <v>10</v>
      </c>
      <c r="D348" s="3" t="s">
        <v>704</v>
      </c>
      <c r="E348">
        <v>0</v>
      </c>
      <c r="F348" s="4"/>
      <c r="G348" s="4"/>
      <c r="H348" s="4"/>
      <c r="I348" s="4"/>
      <c r="J348" s="4">
        <f t="shared" si="110"/>
        <v>0</v>
      </c>
      <c r="K348" s="5">
        <f t="shared" si="111"/>
        <v>0</v>
      </c>
      <c r="L348" s="6"/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f t="shared" si="127"/>
        <v>0</v>
      </c>
      <c r="Z348" s="34">
        <f t="shared" si="112"/>
        <v>0</v>
      </c>
      <c r="AA348" s="34">
        <f t="shared" si="113"/>
        <v>0</v>
      </c>
      <c r="AB348" s="12">
        <f t="shared" si="128"/>
        <v>0</v>
      </c>
      <c r="AC348" s="12">
        <f t="shared" si="129"/>
        <v>0</v>
      </c>
      <c r="AD348" s="12">
        <f t="shared" si="130"/>
        <v>0</v>
      </c>
      <c r="AE348" s="8">
        <f t="shared" si="114"/>
        <v>0</v>
      </c>
      <c r="AF348" s="12">
        <f t="shared" si="115"/>
        <v>0</v>
      </c>
      <c r="AG348">
        <f t="shared" si="116"/>
        <v>0</v>
      </c>
      <c r="AH348" s="8">
        <f>ROUND(IF(L348=3%,$K$358*Ranking!K352,0),0)</f>
        <v>0</v>
      </c>
      <c r="AI348" s="8">
        <f t="shared" si="117"/>
        <v>0</v>
      </c>
      <c r="AJ348" s="8">
        <f t="shared" si="118"/>
        <v>0</v>
      </c>
      <c r="AK348" s="8">
        <f t="shared" si="119"/>
        <v>0</v>
      </c>
      <c r="AL348" s="34">
        <f t="shared" si="120"/>
        <v>0</v>
      </c>
      <c r="AM348" s="8">
        <f>IF(L348=3%,ROUND($K$360*Ranking!K352,0),0)</f>
        <v>0</v>
      </c>
      <c r="AN348" s="29">
        <f t="shared" si="121"/>
        <v>0</v>
      </c>
      <c r="AO348" s="29">
        <f t="shared" si="122"/>
        <v>0</v>
      </c>
      <c r="AP348" s="8">
        <f t="shared" si="123"/>
        <v>0</v>
      </c>
      <c r="AQ348" s="29">
        <f t="shared" si="124"/>
        <v>0</v>
      </c>
      <c r="AR348" s="34">
        <f t="shared" si="125"/>
        <v>0</v>
      </c>
      <c r="AS348" t="str">
        <f t="shared" si="126"/>
        <v/>
      </c>
      <c r="AT348" s="29">
        <v>0</v>
      </c>
      <c r="AU348" s="8">
        <f t="shared" si="131"/>
        <v>0</v>
      </c>
    </row>
    <row r="349" spans="1:47" x14ac:dyDescent="0.2">
      <c r="A349">
        <v>348</v>
      </c>
      <c r="B349" s="7" t="s">
        <v>705</v>
      </c>
      <c r="C349" s="7" t="s">
        <v>10</v>
      </c>
      <c r="D349" s="3" t="s">
        <v>706</v>
      </c>
      <c r="E349">
        <v>0</v>
      </c>
      <c r="F349" s="4"/>
      <c r="G349" s="4"/>
      <c r="H349" s="4"/>
      <c r="I349" s="4"/>
      <c r="J349" s="4">
        <f t="shared" si="110"/>
        <v>0</v>
      </c>
      <c r="K349" s="5">
        <f t="shared" si="111"/>
        <v>0</v>
      </c>
      <c r="L349" s="6"/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f t="shared" si="127"/>
        <v>0</v>
      </c>
      <c r="Z349" s="34">
        <f t="shared" si="112"/>
        <v>0</v>
      </c>
      <c r="AA349" s="34">
        <f t="shared" si="113"/>
        <v>0</v>
      </c>
      <c r="AB349" s="12">
        <f t="shared" si="128"/>
        <v>0</v>
      </c>
      <c r="AC349" s="12">
        <f t="shared" si="129"/>
        <v>0</v>
      </c>
      <c r="AD349" s="12">
        <f t="shared" si="130"/>
        <v>0</v>
      </c>
      <c r="AE349" s="8">
        <f t="shared" si="114"/>
        <v>0</v>
      </c>
      <c r="AF349" s="12">
        <f t="shared" si="115"/>
        <v>0</v>
      </c>
      <c r="AG349">
        <f t="shared" si="116"/>
        <v>0</v>
      </c>
      <c r="AH349" s="8">
        <f>ROUND(IF(L349=3%,$K$358*Ranking!K353,0),0)</f>
        <v>0</v>
      </c>
      <c r="AI349" s="8">
        <f t="shared" si="117"/>
        <v>0</v>
      </c>
      <c r="AJ349" s="8">
        <f t="shared" si="118"/>
        <v>0</v>
      </c>
      <c r="AK349" s="8">
        <f t="shared" si="119"/>
        <v>0</v>
      </c>
      <c r="AL349" s="34">
        <f t="shared" si="120"/>
        <v>0</v>
      </c>
      <c r="AM349" s="8">
        <f>IF(L349=3%,ROUND($K$360*Ranking!K353,0),0)</f>
        <v>0</v>
      </c>
      <c r="AN349" s="29">
        <f t="shared" si="121"/>
        <v>0</v>
      </c>
      <c r="AO349" s="29">
        <f t="shared" si="122"/>
        <v>0</v>
      </c>
      <c r="AP349" s="8">
        <f t="shared" si="123"/>
        <v>0</v>
      </c>
      <c r="AQ349" s="29">
        <f t="shared" si="124"/>
        <v>0</v>
      </c>
      <c r="AR349" s="34">
        <f t="shared" si="125"/>
        <v>0</v>
      </c>
      <c r="AS349" t="str">
        <f t="shared" si="126"/>
        <v/>
      </c>
      <c r="AT349" s="29">
        <v>0</v>
      </c>
      <c r="AU349" s="8">
        <f t="shared" si="131"/>
        <v>0</v>
      </c>
    </row>
    <row r="350" spans="1:47" x14ac:dyDescent="0.2">
      <c r="A350">
        <v>349</v>
      </c>
      <c r="B350" s="7" t="s">
        <v>707</v>
      </c>
      <c r="C350" s="7" t="s">
        <v>10</v>
      </c>
      <c r="D350" s="3" t="s">
        <v>708</v>
      </c>
      <c r="E350">
        <v>0</v>
      </c>
      <c r="F350" s="4"/>
      <c r="G350" s="4"/>
      <c r="H350" s="4"/>
      <c r="I350" s="4"/>
      <c r="J350" s="4">
        <f t="shared" si="110"/>
        <v>0</v>
      </c>
      <c r="K350" s="5">
        <f t="shared" si="111"/>
        <v>0</v>
      </c>
      <c r="L350" s="6"/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f t="shared" si="127"/>
        <v>0</v>
      </c>
      <c r="Z350" s="34">
        <f t="shared" si="112"/>
        <v>0</v>
      </c>
      <c r="AA350" s="34">
        <f t="shared" si="113"/>
        <v>0</v>
      </c>
      <c r="AB350" s="12">
        <f t="shared" si="128"/>
        <v>0</v>
      </c>
      <c r="AC350" s="12">
        <f t="shared" si="129"/>
        <v>0</v>
      </c>
      <c r="AD350" s="12">
        <f t="shared" si="130"/>
        <v>0</v>
      </c>
      <c r="AE350" s="8">
        <f t="shared" si="114"/>
        <v>0</v>
      </c>
      <c r="AF350" s="12">
        <f t="shared" si="115"/>
        <v>0</v>
      </c>
      <c r="AG350">
        <f t="shared" si="116"/>
        <v>0</v>
      </c>
      <c r="AH350" s="8">
        <f>ROUND(IF(L350=3%,$K$358*Ranking!K354,0),0)</f>
        <v>0</v>
      </c>
      <c r="AI350" s="8">
        <f t="shared" si="117"/>
        <v>0</v>
      </c>
      <c r="AJ350" s="8">
        <f t="shared" si="118"/>
        <v>0</v>
      </c>
      <c r="AK350" s="8">
        <f t="shared" si="119"/>
        <v>0</v>
      </c>
      <c r="AL350" s="34">
        <f t="shared" si="120"/>
        <v>0</v>
      </c>
      <c r="AM350" s="8">
        <f>IF(L350=3%,ROUND($K$360*Ranking!K354,0),0)</f>
        <v>0</v>
      </c>
      <c r="AN350" s="29">
        <f t="shared" si="121"/>
        <v>0</v>
      </c>
      <c r="AO350" s="29">
        <f t="shared" si="122"/>
        <v>0</v>
      </c>
      <c r="AP350" s="8">
        <f t="shared" si="123"/>
        <v>0</v>
      </c>
      <c r="AQ350" s="29">
        <f t="shared" si="124"/>
        <v>0</v>
      </c>
      <c r="AR350" s="34">
        <f t="shared" si="125"/>
        <v>0</v>
      </c>
      <c r="AS350" t="str">
        <f t="shared" si="126"/>
        <v/>
      </c>
      <c r="AT350" s="29">
        <v>0</v>
      </c>
      <c r="AU350" s="8">
        <f t="shared" si="131"/>
        <v>0</v>
      </c>
    </row>
    <row r="351" spans="1:47" x14ac:dyDescent="0.2">
      <c r="A351">
        <v>350</v>
      </c>
      <c r="B351" s="7" t="s">
        <v>709</v>
      </c>
      <c r="C351" s="7" t="s">
        <v>10</v>
      </c>
      <c r="D351" s="3" t="s">
        <v>710</v>
      </c>
      <c r="E351">
        <v>0</v>
      </c>
      <c r="F351" s="4"/>
      <c r="G351" s="4"/>
      <c r="H351" s="4"/>
      <c r="I351" s="4"/>
      <c r="J351" s="4">
        <f t="shared" si="110"/>
        <v>0</v>
      </c>
      <c r="K351" s="5">
        <f t="shared" si="111"/>
        <v>0</v>
      </c>
      <c r="L351" s="6"/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f t="shared" si="127"/>
        <v>0</v>
      </c>
      <c r="Z351" s="34">
        <f t="shared" si="112"/>
        <v>0</v>
      </c>
      <c r="AA351" s="34">
        <f t="shared" si="113"/>
        <v>0</v>
      </c>
      <c r="AB351" s="12">
        <f t="shared" si="128"/>
        <v>0</v>
      </c>
      <c r="AC351" s="12">
        <f t="shared" si="129"/>
        <v>0</v>
      </c>
      <c r="AD351" s="12">
        <f t="shared" si="130"/>
        <v>0</v>
      </c>
      <c r="AE351" s="8">
        <f t="shared" si="114"/>
        <v>0</v>
      </c>
      <c r="AF351" s="12">
        <f t="shared" si="115"/>
        <v>0</v>
      </c>
      <c r="AG351">
        <f t="shared" si="116"/>
        <v>0</v>
      </c>
      <c r="AH351" s="8">
        <f>ROUND(IF(L351=3%,$K$358*Ranking!K355,0),0)</f>
        <v>0</v>
      </c>
      <c r="AI351" s="8">
        <f t="shared" si="117"/>
        <v>0</v>
      </c>
      <c r="AJ351" s="8">
        <f t="shared" si="118"/>
        <v>0</v>
      </c>
      <c r="AK351" s="8">
        <f t="shared" si="119"/>
        <v>0</v>
      </c>
      <c r="AL351" s="34">
        <f t="shared" si="120"/>
        <v>0</v>
      </c>
      <c r="AM351" s="8">
        <f>IF(L351=3%,ROUND($K$360*Ranking!K355,0),0)</f>
        <v>0</v>
      </c>
      <c r="AN351" s="29">
        <f t="shared" si="121"/>
        <v>0</v>
      </c>
      <c r="AO351" s="29">
        <f t="shared" si="122"/>
        <v>0</v>
      </c>
      <c r="AP351" s="8">
        <f t="shared" si="123"/>
        <v>0</v>
      </c>
      <c r="AQ351" s="29">
        <f t="shared" si="124"/>
        <v>0</v>
      </c>
      <c r="AR351" s="34">
        <f t="shared" si="125"/>
        <v>0</v>
      </c>
      <c r="AS351" t="str">
        <f t="shared" si="126"/>
        <v/>
      </c>
      <c r="AT351" s="29">
        <v>0</v>
      </c>
      <c r="AU351" s="8">
        <f t="shared" si="131"/>
        <v>0</v>
      </c>
    </row>
    <row r="352" spans="1:47" x14ac:dyDescent="0.2">
      <c r="A352">
        <v>351</v>
      </c>
      <c r="B352" s="7" t="s">
        <v>711</v>
      </c>
      <c r="C352" s="7" t="s">
        <v>10</v>
      </c>
      <c r="D352" s="3" t="s">
        <v>712</v>
      </c>
      <c r="E352">
        <v>2006</v>
      </c>
      <c r="F352" s="4">
        <v>1600270</v>
      </c>
      <c r="G352" s="4">
        <v>8827</v>
      </c>
      <c r="H352" s="4">
        <v>0</v>
      </c>
      <c r="I352" s="4">
        <v>0</v>
      </c>
      <c r="J352" s="4">
        <f t="shared" si="110"/>
        <v>1591443</v>
      </c>
      <c r="K352" s="5">
        <f t="shared" si="111"/>
        <v>1591443</v>
      </c>
      <c r="L352" s="6">
        <v>0.03</v>
      </c>
      <c r="M352" s="8">
        <v>0</v>
      </c>
      <c r="N352" s="8">
        <v>1076698</v>
      </c>
      <c r="O352" s="8">
        <v>1099144</v>
      </c>
      <c r="P352" s="8">
        <v>1182628</v>
      </c>
      <c r="Q352" s="8">
        <v>850920</v>
      </c>
      <c r="R352" s="8">
        <v>473978</v>
      </c>
      <c r="S352" s="8">
        <v>383829</v>
      </c>
      <c r="T352" s="8">
        <v>395056</v>
      </c>
      <c r="U352" s="8">
        <v>412116</v>
      </c>
      <c r="V352" s="8">
        <v>835617</v>
      </c>
      <c r="W352" s="8">
        <v>514818</v>
      </c>
      <c r="X352" s="8">
        <v>500145</v>
      </c>
      <c r="Y352" s="8">
        <f t="shared" si="127"/>
        <v>356924</v>
      </c>
      <c r="Z352" s="34">
        <f t="shared" si="112"/>
        <v>20.58</v>
      </c>
      <c r="AA352" s="34">
        <f t="shared" si="113"/>
        <v>22.43</v>
      </c>
      <c r="AB352" s="12">
        <f t="shared" si="128"/>
        <v>327468.69124000001</v>
      </c>
      <c r="AC352" s="12">
        <f t="shared" si="129"/>
        <v>327468.69124000001</v>
      </c>
      <c r="AD352" s="12">
        <f t="shared" si="130"/>
        <v>-0.30875999998534098</v>
      </c>
      <c r="AE352" s="8">
        <f t="shared" si="114"/>
        <v>327469</v>
      </c>
      <c r="AF352" s="12">
        <f t="shared" si="115"/>
        <v>0.30875999998534098</v>
      </c>
      <c r="AG352">
        <f t="shared" si="116"/>
        <v>20.58</v>
      </c>
      <c r="AH352" s="8">
        <f>ROUND(IF(L352=3%,$K$358*Ranking!K356,0),0)</f>
        <v>18412</v>
      </c>
      <c r="AI352" s="8">
        <f t="shared" si="117"/>
        <v>345881</v>
      </c>
      <c r="AJ352" s="8">
        <f t="shared" si="118"/>
        <v>18412</v>
      </c>
      <c r="AK352" s="8">
        <f t="shared" si="119"/>
        <v>345881</v>
      </c>
      <c r="AL352" s="34">
        <f t="shared" si="120"/>
        <v>21.73</v>
      </c>
      <c r="AM352" s="8">
        <f>IF(L352=3%,ROUND($K$360*Ranking!K356,0),0)</f>
        <v>11043</v>
      </c>
      <c r="AN352" s="29">
        <f t="shared" si="121"/>
        <v>356924</v>
      </c>
      <c r="AO352" s="29">
        <f t="shared" si="122"/>
        <v>11043</v>
      </c>
      <c r="AP352" s="8">
        <f t="shared" si="123"/>
        <v>356924</v>
      </c>
      <c r="AQ352" s="29">
        <f t="shared" si="124"/>
        <v>0</v>
      </c>
      <c r="AR352" s="34">
        <f t="shared" si="125"/>
        <v>22.43</v>
      </c>
      <c r="AS352" t="str">
        <f t="shared" si="126"/>
        <v/>
      </c>
      <c r="AT352" s="29">
        <v>0</v>
      </c>
      <c r="AU352" s="8">
        <f t="shared" si="131"/>
        <v>356924</v>
      </c>
    </row>
    <row r="353" spans="4:47" x14ac:dyDescent="0.2">
      <c r="F353" s="4"/>
      <c r="G353" s="4"/>
      <c r="H353" s="4"/>
      <c r="I353" s="4"/>
      <c r="J353" s="4"/>
      <c r="L353">
        <f>COUNTIF(L2:L352,"=3.0%")</f>
        <v>75</v>
      </c>
      <c r="V353" s="8"/>
      <c r="W353" s="8"/>
      <c r="X353" s="8">
        <f t="shared" ref="X353:X354" si="132">AP353</f>
        <v>0</v>
      </c>
      <c r="Y353" s="8"/>
      <c r="AB353" s="12"/>
      <c r="AE353" s="12"/>
      <c r="AF353" s="12"/>
      <c r="AU353" s="8">
        <f t="shared" si="131"/>
        <v>0</v>
      </c>
    </row>
    <row r="354" spans="4:47" x14ac:dyDescent="0.2">
      <c r="D354" t="s">
        <v>715</v>
      </c>
      <c r="F354" s="4">
        <f>COUNTIF(F2:F352,"&gt;0")</f>
        <v>157</v>
      </c>
      <c r="G354" s="4"/>
      <c r="H354" s="4"/>
      <c r="I354" s="4"/>
      <c r="J354" s="4" t="s">
        <v>719</v>
      </c>
      <c r="K354" s="8">
        <f>SUM(K2:K352)</f>
        <v>112381907</v>
      </c>
      <c r="M354" s="8">
        <f t="shared" ref="M354:W354" si="133">SUM(M2:M352)</f>
        <v>30822218</v>
      </c>
      <c r="N354" s="8">
        <f t="shared" si="133"/>
        <v>46337391</v>
      </c>
      <c r="O354" s="8">
        <f t="shared" si="133"/>
        <v>58666783</v>
      </c>
      <c r="P354" s="8">
        <f t="shared" si="133"/>
        <v>68131814</v>
      </c>
      <c r="Q354" s="8">
        <f t="shared" si="133"/>
        <v>54614430.100000009</v>
      </c>
      <c r="R354" s="8">
        <f t="shared" si="133"/>
        <v>31581103</v>
      </c>
      <c r="S354" s="8">
        <f t="shared" si="133"/>
        <v>25867695</v>
      </c>
      <c r="T354" s="8">
        <f t="shared" si="133"/>
        <v>26182297</v>
      </c>
      <c r="U354" s="8">
        <f t="shared" si="133"/>
        <v>27722042</v>
      </c>
      <c r="V354" s="8">
        <f t="shared" si="133"/>
        <v>54894003</v>
      </c>
      <c r="W354" s="8">
        <f t="shared" si="133"/>
        <v>36344337</v>
      </c>
      <c r="X354" s="8">
        <f t="shared" si="132"/>
        <v>26723653</v>
      </c>
      <c r="Y354" s="8">
        <f t="shared" si="127"/>
        <v>26723653</v>
      </c>
      <c r="AB354" s="12">
        <f>ROUND(($K$356/$K$354)*K354,5)</f>
        <v>23124646</v>
      </c>
      <c r="AC354" s="8">
        <f>SUM(AC2:AC352)</f>
        <v>23124645.99997</v>
      </c>
      <c r="AD354" s="8">
        <f>SUM(AD2:AD352)</f>
        <v>-1.0000300002470794</v>
      </c>
      <c r="AE354" s="8">
        <f>SUM(AE2:AE352)</f>
        <v>23124647</v>
      </c>
      <c r="AF354" s="12">
        <f>AE354-AB354</f>
        <v>1</v>
      </c>
      <c r="AG354">
        <f>IF(AE354&gt;0,ROUND((AE354/K354)*100,2),0)</f>
        <v>20.58</v>
      </c>
      <c r="AH354" s="8">
        <f>SUM(AH2:AH352)</f>
        <v>2364040</v>
      </c>
      <c r="AI354" s="8">
        <f>SUM(AI2:AI352)</f>
        <v>25488687</v>
      </c>
      <c r="AJ354" s="8">
        <f>SUM(AJ2:AJ352)</f>
        <v>2313588</v>
      </c>
      <c r="AK354" s="8">
        <f>SUM(AK2:AK352)</f>
        <v>25438235</v>
      </c>
      <c r="AL354" s="34">
        <f>IF(K354&gt;0,ROUND(AK354/K354*100,2),0)</f>
        <v>22.64</v>
      </c>
      <c r="AM354" s="8">
        <f>SUM(AM2:AM352)</f>
        <v>1417924</v>
      </c>
      <c r="AN354" s="8">
        <f>SUM(AN2:AN352)</f>
        <v>26856159</v>
      </c>
      <c r="AO354" s="8">
        <f>SUM(AO2:AO352)</f>
        <v>1285418</v>
      </c>
      <c r="AP354" s="8">
        <f>SUM(AP2:AP352)</f>
        <v>26723653</v>
      </c>
      <c r="AQ354" s="8">
        <f>SUM(AQ2:AQ352)</f>
        <v>0</v>
      </c>
      <c r="AR354" s="34">
        <f>IF(AP354&gt;0,ROUND(AP354/K354*100,2),0)</f>
        <v>23.78</v>
      </c>
      <c r="AT354" s="29">
        <f>SUM(AT2:AT352)</f>
        <v>0</v>
      </c>
      <c r="AU354" s="8">
        <f t="shared" si="131"/>
        <v>26723653</v>
      </c>
    </row>
    <row r="355" spans="4:47" x14ac:dyDescent="0.2">
      <c r="D355" s="9"/>
      <c r="E355" s="9"/>
      <c r="J355" t="s">
        <v>720</v>
      </c>
      <c r="K355" s="42">
        <v>28905808</v>
      </c>
      <c r="L355" t="s">
        <v>1082</v>
      </c>
      <c r="V355" s="8"/>
      <c r="W355" s="8"/>
      <c r="X355" s="8"/>
      <c r="Y355" s="8"/>
      <c r="AA355" s="34">
        <f>COUNTIF(AA2:AA352,"=100.00")</f>
        <v>7</v>
      </c>
      <c r="AB355" s="12"/>
      <c r="AE355" s="12"/>
      <c r="AF355" s="12"/>
      <c r="AL355" s="34">
        <f>COUNTIF(AL2:AL352,"=100.00")</f>
        <v>2</v>
      </c>
      <c r="AM355">
        <f>COUNTIF(AM2:AM352,"&gt;0")</f>
        <v>75</v>
      </c>
      <c r="AU355" s="8"/>
    </row>
    <row r="356" spans="4:47" x14ac:dyDescent="0.2">
      <c r="D356" s="9"/>
      <c r="E356" s="9"/>
      <c r="F356" s="11"/>
      <c r="G356" s="11"/>
      <c r="H356" s="11"/>
      <c r="I356" s="11"/>
      <c r="J356" s="11">
        <v>0.8</v>
      </c>
      <c r="K356" s="8">
        <f>ROUND(K355*80%,0)</f>
        <v>23124646</v>
      </c>
      <c r="L356" t="s">
        <v>1083</v>
      </c>
      <c r="V356" s="8"/>
      <c r="W356" s="8"/>
      <c r="X356" s="8"/>
      <c r="Y356" s="8"/>
      <c r="AB356" s="12"/>
      <c r="AE356" s="12"/>
      <c r="AF356" s="12"/>
      <c r="AU356" s="8"/>
    </row>
    <row r="357" spans="4:47" x14ac:dyDescent="0.2">
      <c r="J357" t="s">
        <v>1067</v>
      </c>
      <c r="K357" s="8">
        <f>K355-AE354</f>
        <v>5781161</v>
      </c>
      <c r="V357" s="8"/>
      <c r="W357" s="8"/>
      <c r="X357" s="8"/>
      <c r="Y357" s="8"/>
      <c r="AB357" s="12"/>
      <c r="AF357" s="12"/>
      <c r="AQ357" s="11"/>
      <c r="AR357" s="34">
        <f>COUNTIF(AR2:AR352,"=100")</f>
        <v>7</v>
      </c>
      <c r="AU357" s="8"/>
    </row>
    <row r="358" spans="4:47" x14ac:dyDescent="0.2">
      <c r="J358" t="s">
        <v>1068</v>
      </c>
      <c r="K358" s="8">
        <f>ROUND(K357/F354,0)</f>
        <v>36823</v>
      </c>
      <c r="L358" t="s">
        <v>1084</v>
      </c>
      <c r="V358" s="8"/>
      <c r="W358" s="8"/>
      <c r="X358" s="8"/>
      <c r="Y358" s="8"/>
      <c r="AB358" s="12"/>
      <c r="AF358" s="12"/>
      <c r="AU358" s="8"/>
    </row>
    <row r="359" spans="4:47" x14ac:dyDescent="0.2">
      <c r="F359" s="9"/>
      <c r="G359" s="9"/>
      <c r="H359" s="9"/>
      <c r="I359" s="9"/>
      <c r="J359" s="9" t="s">
        <v>1069</v>
      </c>
      <c r="K359" s="8">
        <f>K355-AK354</f>
        <v>3467573</v>
      </c>
      <c r="V359" s="8"/>
      <c r="W359" s="8"/>
      <c r="X359" s="8"/>
      <c r="Y359" s="8"/>
      <c r="AB359" s="12"/>
      <c r="AF359" s="12"/>
      <c r="AU359" s="8"/>
    </row>
    <row r="360" spans="4:47" x14ac:dyDescent="0.2">
      <c r="F360" s="9"/>
      <c r="G360" s="9"/>
      <c r="H360" s="9"/>
      <c r="I360" s="9"/>
      <c r="J360" s="9" t="s">
        <v>1070</v>
      </c>
      <c r="K360" s="8">
        <f>ROUND(K359/F354,0)</f>
        <v>22086</v>
      </c>
      <c r="L360" t="s">
        <v>1085</v>
      </c>
      <c r="V360" s="8"/>
      <c r="W360" s="8"/>
      <c r="X360" s="8"/>
      <c r="Y360" s="8"/>
      <c r="AB360" s="12"/>
      <c r="AF360" s="12"/>
      <c r="AS360" t="str">
        <f>IF(AR360=100,1,"")</f>
        <v/>
      </c>
      <c r="AU360" s="8"/>
    </row>
    <row r="361" spans="4:47" x14ac:dyDescent="0.2">
      <c r="F361" s="9"/>
      <c r="G361" s="9"/>
      <c r="H361" s="9"/>
      <c r="I361" s="9"/>
      <c r="J361" s="9" t="s">
        <v>1069</v>
      </c>
      <c r="K361" s="8">
        <f>K355-AP354</f>
        <v>2182155</v>
      </c>
      <c r="V361" s="8"/>
      <c r="W361" s="8"/>
      <c r="X361" s="8"/>
      <c r="Y361" s="8"/>
      <c r="AB361" s="12"/>
      <c r="AF361" s="12"/>
      <c r="AS361" t="str">
        <f>IF(AR361=100,1,"")</f>
        <v/>
      </c>
      <c r="AU361" s="8"/>
    </row>
    <row r="362" spans="4:47" x14ac:dyDescent="0.2">
      <c r="M362" s="10"/>
    </row>
    <row r="363" spans="4:47" x14ac:dyDescent="0.2">
      <c r="M363" s="10"/>
    </row>
  </sheetData>
  <autoFilter ref="A1:AT361"/>
  <phoneticPr fontId="0" type="noConversion"/>
  <printOptions gridLines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zoomScale="115" zoomScaleNormal="115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5.42578125" style="14" customWidth="1"/>
    <col min="2" max="2" width="23.28515625" style="14" bestFit="1" customWidth="1"/>
    <col min="3" max="3" width="16.42578125" style="14" bestFit="1" customWidth="1"/>
    <col min="4" max="4" width="10.85546875" style="14" bestFit="1" customWidth="1"/>
    <col min="5" max="5" width="9.140625" style="14" bestFit="1"/>
    <col min="6" max="6" width="8.5703125" style="14" bestFit="1" customWidth="1"/>
    <col min="7" max="7" width="5.5703125" style="14" bestFit="1" customWidth="1"/>
    <col min="8" max="8" width="6.28515625" style="14" bestFit="1" customWidth="1"/>
    <col min="9" max="9" width="5.5703125" style="14" bestFit="1" customWidth="1"/>
    <col min="10" max="10" width="6.7109375" style="14" bestFit="1" customWidth="1"/>
    <col min="11" max="11" width="12.140625" style="15" customWidth="1"/>
    <col min="12" max="16384" width="9.140625" style="14"/>
  </cols>
  <sheetData>
    <row r="1" spans="1:11" x14ac:dyDescent="0.2">
      <c r="A1" s="13" t="s">
        <v>721</v>
      </c>
    </row>
    <row r="2" spans="1:11" x14ac:dyDescent="0.2">
      <c r="A2" s="13"/>
    </row>
    <row r="3" spans="1:11" x14ac:dyDescent="0.2">
      <c r="I3" s="13" t="s">
        <v>1102</v>
      </c>
    </row>
    <row r="4" spans="1:11" s="20" customFormat="1" ht="38.25" x14ac:dyDescent="0.2">
      <c r="A4" s="17" t="s">
        <v>0</v>
      </c>
      <c r="B4" s="17" t="s">
        <v>722</v>
      </c>
      <c r="C4" s="18" t="s">
        <v>1104</v>
      </c>
      <c r="D4" s="17" t="s">
        <v>1105</v>
      </c>
      <c r="E4" s="17" t="s">
        <v>723</v>
      </c>
      <c r="F4" s="17" t="s">
        <v>724</v>
      </c>
      <c r="G4" s="17" t="s">
        <v>725</v>
      </c>
      <c r="H4" s="17" t="s">
        <v>726</v>
      </c>
      <c r="I4" s="17" t="s">
        <v>727</v>
      </c>
      <c r="J4" s="16" t="s">
        <v>728</v>
      </c>
      <c r="K4" s="19" t="s">
        <v>729</v>
      </c>
    </row>
    <row r="5" spans="1:11" x14ac:dyDescent="0.2">
      <c r="A5" s="21"/>
      <c r="B5" s="21"/>
      <c r="C5" s="21"/>
      <c r="D5" s="16"/>
      <c r="E5" s="16"/>
      <c r="F5" s="16"/>
      <c r="G5" s="16"/>
      <c r="H5" s="16"/>
      <c r="I5" s="16"/>
      <c r="K5" s="22"/>
    </row>
    <row r="6" spans="1:11" x14ac:dyDescent="0.2">
      <c r="A6" s="23">
        <v>1</v>
      </c>
      <c r="B6" s="24" t="s">
        <v>133</v>
      </c>
      <c r="C6" s="25">
        <v>1759005600</v>
      </c>
      <c r="D6" s="30">
        <v>16124</v>
      </c>
      <c r="E6" s="26">
        <f t="shared" ref="E6:E69" si="0">C6/D6</f>
        <v>109092.38402381544</v>
      </c>
      <c r="F6" s="27">
        <v>240</v>
      </c>
      <c r="G6" s="27">
        <v>119</v>
      </c>
      <c r="H6" s="28">
        <f t="shared" ref="H6:H69" si="1">(F6+G6)/2</f>
        <v>179.5</v>
      </c>
      <c r="I6" s="14">
        <v>196</v>
      </c>
      <c r="J6" s="32">
        <v>5</v>
      </c>
      <c r="K6" s="15">
        <v>1</v>
      </c>
    </row>
    <row r="7" spans="1:11" x14ac:dyDescent="0.2">
      <c r="A7" s="23">
        <v>2</v>
      </c>
      <c r="B7" s="24" t="s">
        <v>730</v>
      </c>
      <c r="C7" s="25">
        <v>3865006000</v>
      </c>
      <c r="D7" s="30">
        <v>22891</v>
      </c>
      <c r="E7" s="26">
        <f t="shared" si="0"/>
        <v>168843.91245467652</v>
      </c>
      <c r="F7" s="27">
        <v>111</v>
      </c>
      <c r="G7" s="27">
        <v>85</v>
      </c>
      <c r="H7" s="28">
        <f t="shared" si="1"/>
        <v>98</v>
      </c>
      <c r="I7" s="14">
        <v>48</v>
      </c>
      <c r="J7" s="32">
        <v>9</v>
      </c>
      <c r="K7" s="15">
        <v>0.6</v>
      </c>
    </row>
    <row r="8" spans="1:11" x14ac:dyDescent="0.2">
      <c r="A8" s="23">
        <v>3</v>
      </c>
      <c r="B8" s="24" t="s">
        <v>731</v>
      </c>
      <c r="C8" s="25">
        <v>1040797100</v>
      </c>
      <c r="D8" s="30">
        <v>10350</v>
      </c>
      <c r="E8" s="26">
        <f t="shared" si="0"/>
        <v>100560.10628019324</v>
      </c>
      <c r="F8" s="27">
        <v>264</v>
      </c>
      <c r="G8" s="27">
        <v>177</v>
      </c>
      <c r="H8" s="28">
        <f t="shared" si="1"/>
        <v>220.5</v>
      </c>
      <c r="I8" s="14">
        <v>261</v>
      </c>
      <c r="J8" s="32">
        <v>3</v>
      </c>
      <c r="K8" s="15">
        <v>1.2</v>
      </c>
    </row>
    <row r="9" spans="1:11" x14ac:dyDescent="0.2">
      <c r="A9" s="23">
        <v>4</v>
      </c>
      <c r="B9" s="24" t="s">
        <v>732</v>
      </c>
      <c r="C9" s="25">
        <v>483765400</v>
      </c>
      <c r="D9" s="30">
        <v>8332</v>
      </c>
      <c r="E9" s="26">
        <f t="shared" si="0"/>
        <v>58061.137782045131</v>
      </c>
      <c r="F9" s="27">
        <v>342</v>
      </c>
      <c r="G9" s="27">
        <v>197</v>
      </c>
      <c r="H9" s="28">
        <f t="shared" si="1"/>
        <v>269.5</v>
      </c>
      <c r="I9" s="14">
        <v>319</v>
      </c>
      <c r="J9" s="32">
        <v>1</v>
      </c>
      <c r="K9" s="15">
        <v>1.4</v>
      </c>
    </row>
    <row r="10" spans="1:11" x14ac:dyDescent="0.2">
      <c r="A10" s="23">
        <v>5</v>
      </c>
      <c r="B10" s="24" t="s">
        <v>733</v>
      </c>
      <c r="C10" s="25">
        <v>2944629200</v>
      </c>
      <c r="D10" s="30">
        <v>28705</v>
      </c>
      <c r="E10" s="26">
        <f t="shared" si="0"/>
        <v>102582.44905068804</v>
      </c>
      <c r="F10" s="27">
        <v>261</v>
      </c>
      <c r="G10" s="27">
        <v>62</v>
      </c>
      <c r="H10" s="28">
        <f t="shared" si="1"/>
        <v>161.5</v>
      </c>
      <c r="I10" s="14">
        <v>135</v>
      </c>
      <c r="J10" s="32">
        <v>7</v>
      </c>
      <c r="K10" s="15">
        <v>0.8</v>
      </c>
    </row>
    <row r="11" spans="1:11" x14ac:dyDescent="0.2">
      <c r="A11" s="23">
        <v>6</v>
      </c>
      <c r="B11" s="24" t="s">
        <v>734</v>
      </c>
      <c r="C11" s="25">
        <v>281265800</v>
      </c>
      <c r="D11" s="30">
        <v>491</v>
      </c>
      <c r="E11" s="26">
        <f t="shared" si="0"/>
        <v>572842.76985743386</v>
      </c>
      <c r="F11" s="27">
        <v>15</v>
      </c>
      <c r="G11" s="27">
        <v>342</v>
      </c>
      <c r="H11" s="28">
        <f t="shared" si="1"/>
        <v>178.5</v>
      </c>
      <c r="I11" s="14">
        <v>191</v>
      </c>
      <c r="J11" s="32">
        <v>5</v>
      </c>
      <c r="K11" s="15">
        <v>1</v>
      </c>
    </row>
    <row r="12" spans="1:11" x14ac:dyDescent="0.2">
      <c r="A12" s="23">
        <v>7</v>
      </c>
      <c r="B12" s="24" t="s">
        <v>735</v>
      </c>
      <c r="C12" s="25">
        <v>1849252600</v>
      </c>
      <c r="D12" s="30">
        <v>16650</v>
      </c>
      <c r="E12" s="26">
        <f t="shared" si="0"/>
        <v>111066.22222222222</v>
      </c>
      <c r="F12" s="27">
        <v>234</v>
      </c>
      <c r="G12" s="27">
        <v>117</v>
      </c>
      <c r="H12" s="28">
        <f t="shared" si="1"/>
        <v>175.5</v>
      </c>
      <c r="I12" s="14">
        <v>179</v>
      </c>
      <c r="J12" s="32">
        <v>5</v>
      </c>
      <c r="K12" s="15">
        <v>1</v>
      </c>
    </row>
    <row r="13" spans="1:11" x14ac:dyDescent="0.2">
      <c r="A13" s="23">
        <v>8</v>
      </c>
      <c r="B13" s="24" t="s">
        <v>736</v>
      </c>
      <c r="C13" s="25">
        <v>2220991600</v>
      </c>
      <c r="D13" s="30">
        <v>38919</v>
      </c>
      <c r="E13" s="26">
        <f t="shared" si="0"/>
        <v>57067.026388139471</v>
      </c>
      <c r="F13" s="27">
        <v>343</v>
      </c>
      <c r="G13" s="27">
        <v>41</v>
      </c>
      <c r="H13" s="28">
        <f t="shared" si="1"/>
        <v>192</v>
      </c>
      <c r="I13" s="14">
        <v>217</v>
      </c>
      <c r="J13" s="32">
        <v>4</v>
      </c>
      <c r="K13" s="15">
        <v>1.1000000000000001</v>
      </c>
    </row>
    <row r="14" spans="1:11" x14ac:dyDescent="0.2">
      <c r="A14" s="23">
        <v>9</v>
      </c>
      <c r="B14" s="24" t="s">
        <v>737</v>
      </c>
      <c r="C14" s="25">
        <v>7120772800</v>
      </c>
      <c r="D14" s="30">
        <v>34477</v>
      </c>
      <c r="E14" s="26">
        <f t="shared" si="0"/>
        <v>206536.90286277808</v>
      </c>
      <c r="F14" s="27">
        <v>72</v>
      </c>
      <c r="G14" s="27">
        <v>48</v>
      </c>
      <c r="H14" s="28">
        <f t="shared" si="1"/>
        <v>60</v>
      </c>
      <c r="I14" s="14">
        <v>10</v>
      </c>
      <c r="J14" s="32">
        <v>10</v>
      </c>
      <c r="K14" s="15">
        <v>0.5</v>
      </c>
    </row>
    <row r="15" spans="1:11" x14ac:dyDescent="0.2">
      <c r="A15" s="23">
        <v>10</v>
      </c>
      <c r="B15" s="24" t="s">
        <v>738</v>
      </c>
      <c r="C15" s="25">
        <v>7913085100</v>
      </c>
      <c r="D15" s="30">
        <v>44028</v>
      </c>
      <c r="E15" s="26">
        <f t="shared" si="0"/>
        <v>179728.47051876079</v>
      </c>
      <c r="F15" s="27">
        <v>98</v>
      </c>
      <c r="G15" s="27">
        <v>29</v>
      </c>
      <c r="H15" s="28">
        <f t="shared" si="1"/>
        <v>63.5</v>
      </c>
      <c r="I15" s="14">
        <v>12</v>
      </c>
      <c r="J15" s="32">
        <v>10</v>
      </c>
      <c r="K15" s="15">
        <v>0.5</v>
      </c>
    </row>
    <row r="16" spans="1:11" x14ac:dyDescent="0.2">
      <c r="A16" s="23">
        <v>11</v>
      </c>
      <c r="B16" s="24" t="s">
        <v>739</v>
      </c>
      <c r="C16" s="25">
        <v>585465100</v>
      </c>
      <c r="D16" s="30">
        <v>6155</v>
      </c>
      <c r="E16" s="26">
        <f t="shared" si="0"/>
        <v>95120.243704305438</v>
      </c>
      <c r="F16" s="27">
        <v>278</v>
      </c>
      <c r="G16" s="27">
        <v>229</v>
      </c>
      <c r="H16" s="28">
        <f t="shared" si="1"/>
        <v>253.5</v>
      </c>
      <c r="I16" s="14">
        <v>301</v>
      </c>
      <c r="J16" s="32">
        <v>2</v>
      </c>
      <c r="K16" s="15">
        <v>1.3</v>
      </c>
    </row>
    <row r="17" spans="1:11" x14ac:dyDescent="0.2">
      <c r="A17" s="23">
        <v>12</v>
      </c>
      <c r="B17" s="24" t="s">
        <v>740</v>
      </c>
      <c r="C17" s="25">
        <v>288268400</v>
      </c>
      <c r="D17" s="30">
        <v>3161</v>
      </c>
      <c r="E17" s="26">
        <f t="shared" si="0"/>
        <v>91195.3179373616</v>
      </c>
      <c r="F17" s="27">
        <v>294</v>
      </c>
      <c r="G17" s="27">
        <v>274</v>
      </c>
      <c r="H17" s="28">
        <f t="shared" si="1"/>
        <v>284</v>
      </c>
      <c r="I17" s="14">
        <v>335</v>
      </c>
      <c r="J17" s="32">
        <v>1</v>
      </c>
      <c r="K17" s="15">
        <v>1.4</v>
      </c>
    </row>
    <row r="18" spans="1:11" x14ac:dyDescent="0.2">
      <c r="A18" s="23">
        <v>13</v>
      </c>
      <c r="B18" s="24" t="s">
        <v>741</v>
      </c>
      <c r="C18" s="25">
        <v>230930200</v>
      </c>
      <c r="D18" s="30">
        <v>1733</v>
      </c>
      <c r="E18" s="26">
        <f t="shared" si="0"/>
        <v>133254.58742065783</v>
      </c>
      <c r="F18" s="27">
        <v>177</v>
      </c>
      <c r="G18" s="27">
        <v>301</v>
      </c>
      <c r="H18" s="28">
        <f t="shared" si="1"/>
        <v>239</v>
      </c>
      <c r="I18" s="14">
        <v>284</v>
      </c>
      <c r="J18" s="32">
        <v>2</v>
      </c>
      <c r="K18" s="15">
        <v>1.3</v>
      </c>
    </row>
    <row r="19" spans="1:11" x14ac:dyDescent="0.2">
      <c r="A19" s="23">
        <v>14</v>
      </c>
      <c r="B19" s="24" t="s">
        <v>742</v>
      </c>
      <c r="C19" s="25">
        <v>2267885700</v>
      </c>
      <c r="D19" s="30">
        <v>17150</v>
      </c>
      <c r="E19" s="26">
        <f t="shared" si="0"/>
        <v>132238.2332361516</v>
      </c>
      <c r="F19" s="27">
        <v>180</v>
      </c>
      <c r="G19" s="27">
        <v>113</v>
      </c>
      <c r="H19" s="28">
        <f t="shared" si="1"/>
        <v>146.5</v>
      </c>
      <c r="I19" s="14">
        <v>114</v>
      </c>
      <c r="J19" s="32">
        <v>7</v>
      </c>
      <c r="K19" s="15">
        <v>0.8</v>
      </c>
    </row>
    <row r="20" spans="1:11" x14ac:dyDescent="0.2">
      <c r="A20" s="23">
        <v>15</v>
      </c>
      <c r="B20" s="24" t="s">
        <v>743</v>
      </c>
      <c r="C20" s="25">
        <v>635006300</v>
      </c>
      <c r="D20" s="30">
        <v>11619</v>
      </c>
      <c r="E20" s="26">
        <f t="shared" si="0"/>
        <v>54652.405542645669</v>
      </c>
      <c r="F20" s="27">
        <v>346</v>
      </c>
      <c r="G20" s="27">
        <v>164</v>
      </c>
      <c r="H20" s="28">
        <f t="shared" si="1"/>
        <v>255</v>
      </c>
      <c r="I20" s="14">
        <v>305</v>
      </c>
      <c r="J20" s="32">
        <v>2</v>
      </c>
      <c r="K20" s="15">
        <v>1.3</v>
      </c>
    </row>
    <row r="21" spans="1:11" x14ac:dyDescent="0.2">
      <c r="A21" s="23">
        <v>16</v>
      </c>
      <c r="B21" s="24" t="s">
        <v>744</v>
      </c>
      <c r="C21" s="25">
        <v>3884331000</v>
      </c>
      <c r="D21" s="30">
        <v>43886</v>
      </c>
      <c r="E21" s="26">
        <f t="shared" si="0"/>
        <v>88509.57025019369</v>
      </c>
      <c r="F21" s="27">
        <v>301</v>
      </c>
      <c r="G21" s="27">
        <v>30</v>
      </c>
      <c r="H21" s="28">
        <f t="shared" si="1"/>
        <v>165.5</v>
      </c>
      <c r="I21" s="14">
        <v>148</v>
      </c>
      <c r="J21" s="32">
        <v>6</v>
      </c>
      <c r="K21" s="15">
        <v>0.9</v>
      </c>
    </row>
    <row r="22" spans="1:11" x14ac:dyDescent="0.2">
      <c r="A22" s="23">
        <v>17</v>
      </c>
      <c r="B22" s="24" t="s">
        <v>745</v>
      </c>
      <c r="C22" s="25">
        <v>1944459700</v>
      </c>
      <c r="D22" s="30">
        <v>16315</v>
      </c>
      <c r="E22" s="26">
        <f t="shared" si="0"/>
        <v>119182.32914495862</v>
      </c>
      <c r="F22" s="27">
        <v>215</v>
      </c>
      <c r="G22" s="27">
        <v>118</v>
      </c>
      <c r="H22" s="28">
        <f t="shared" si="1"/>
        <v>166.5</v>
      </c>
      <c r="I22" s="14">
        <v>153</v>
      </c>
      <c r="J22" s="32">
        <v>6</v>
      </c>
      <c r="K22" s="15">
        <v>0.9</v>
      </c>
    </row>
    <row r="23" spans="1:11" x14ac:dyDescent="0.2">
      <c r="A23" s="23">
        <v>18</v>
      </c>
      <c r="B23" s="24" t="s">
        <v>746</v>
      </c>
      <c r="C23" s="25">
        <v>770032900</v>
      </c>
      <c r="D23" s="30">
        <v>4454</v>
      </c>
      <c r="E23" s="26">
        <f t="shared" si="0"/>
        <v>172885.69824876517</v>
      </c>
      <c r="F23" s="27">
        <v>105</v>
      </c>
      <c r="G23" s="27">
        <v>256</v>
      </c>
      <c r="H23" s="28">
        <f t="shared" si="1"/>
        <v>180.5</v>
      </c>
      <c r="I23" s="14">
        <v>199</v>
      </c>
      <c r="J23" s="32">
        <v>5</v>
      </c>
      <c r="K23" s="15">
        <v>1</v>
      </c>
    </row>
    <row r="24" spans="1:11" x14ac:dyDescent="0.2">
      <c r="A24" s="23">
        <v>19</v>
      </c>
      <c r="B24" s="24" t="s">
        <v>747</v>
      </c>
      <c r="C24" s="25">
        <v>1012014600</v>
      </c>
      <c r="D24" s="30">
        <v>7821</v>
      </c>
      <c r="E24" s="26">
        <f t="shared" si="0"/>
        <v>129397.08477176832</v>
      </c>
      <c r="F24" s="27">
        <v>190</v>
      </c>
      <c r="G24" s="27">
        <v>207</v>
      </c>
      <c r="H24" s="28">
        <f t="shared" si="1"/>
        <v>198.5</v>
      </c>
      <c r="I24" s="14">
        <v>227</v>
      </c>
      <c r="J24" s="32">
        <v>4</v>
      </c>
      <c r="K24" s="15">
        <v>1.1000000000000001</v>
      </c>
    </row>
    <row r="25" spans="1:11" x14ac:dyDescent="0.2">
      <c r="A25" s="23">
        <v>20</v>
      </c>
      <c r="B25" s="24" t="s">
        <v>748</v>
      </c>
      <c r="C25" s="25">
        <v>13476184100</v>
      </c>
      <c r="D25" s="30">
        <v>44641</v>
      </c>
      <c r="E25" s="26">
        <f t="shared" si="0"/>
        <v>301879.08200981159</v>
      </c>
      <c r="F25" s="27">
        <v>39</v>
      </c>
      <c r="G25" s="27">
        <v>27</v>
      </c>
      <c r="H25" s="28">
        <f t="shared" si="1"/>
        <v>33</v>
      </c>
      <c r="I25" s="14">
        <v>4</v>
      </c>
      <c r="J25" s="32">
        <v>10</v>
      </c>
      <c r="K25" s="15">
        <v>0.5</v>
      </c>
    </row>
    <row r="26" spans="1:11" x14ac:dyDescent="0.2">
      <c r="A26" s="23">
        <v>21</v>
      </c>
      <c r="B26" s="24" t="s">
        <v>749</v>
      </c>
      <c r="C26" s="25">
        <v>406699000</v>
      </c>
      <c r="D26" s="30">
        <v>5446</v>
      </c>
      <c r="E26" s="26">
        <f t="shared" si="0"/>
        <v>74678.479618068304</v>
      </c>
      <c r="F26" s="27">
        <v>324</v>
      </c>
      <c r="G26" s="27">
        <v>238</v>
      </c>
      <c r="H26" s="28">
        <f t="shared" si="1"/>
        <v>281</v>
      </c>
      <c r="I26" s="14">
        <v>331</v>
      </c>
      <c r="J26" s="32">
        <v>1</v>
      </c>
      <c r="K26" s="15">
        <v>1.4</v>
      </c>
    </row>
    <row r="27" spans="1:11" x14ac:dyDescent="0.2">
      <c r="A27" s="23">
        <v>22</v>
      </c>
      <c r="B27" s="24" t="s">
        <v>750</v>
      </c>
      <c r="C27" s="25">
        <v>516080100</v>
      </c>
      <c r="D27" s="30">
        <v>1779</v>
      </c>
      <c r="E27" s="26">
        <f t="shared" si="0"/>
        <v>290095.61551433388</v>
      </c>
      <c r="F27" s="27">
        <v>42</v>
      </c>
      <c r="G27" s="27">
        <v>299</v>
      </c>
      <c r="H27" s="28">
        <f t="shared" si="1"/>
        <v>170.5</v>
      </c>
      <c r="I27" s="14">
        <v>160</v>
      </c>
      <c r="J27" s="32">
        <v>6</v>
      </c>
      <c r="K27" s="15">
        <v>0.9</v>
      </c>
    </row>
    <row r="28" spans="1:11" x14ac:dyDescent="0.2">
      <c r="A28" s="23">
        <v>23</v>
      </c>
      <c r="B28" s="24" t="s">
        <v>751</v>
      </c>
      <c r="C28" s="25">
        <v>3037581300</v>
      </c>
      <c r="D28" s="30">
        <v>13975</v>
      </c>
      <c r="E28" s="26">
        <f t="shared" si="0"/>
        <v>217358.23255813954</v>
      </c>
      <c r="F28" s="27">
        <v>68</v>
      </c>
      <c r="G28" s="27">
        <v>141</v>
      </c>
      <c r="H28" s="28">
        <f t="shared" si="1"/>
        <v>104.5</v>
      </c>
      <c r="I28" s="14">
        <v>60</v>
      </c>
      <c r="J28" s="32">
        <v>9</v>
      </c>
      <c r="K28" s="15">
        <v>0.6</v>
      </c>
    </row>
    <row r="29" spans="1:11" x14ac:dyDescent="0.2">
      <c r="A29" s="23">
        <v>24</v>
      </c>
      <c r="B29" s="24" t="s">
        <v>752</v>
      </c>
      <c r="C29" s="25">
        <v>1401621900</v>
      </c>
      <c r="D29" s="30">
        <v>14735</v>
      </c>
      <c r="E29" s="26">
        <f t="shared" si="0"/>
        <v>95121.947743467928</v>
      </c>
      <c r="F29" s="27">
        <v>277</v>
      </c>
      <c r="G29" s="27">
        <v>132</v>
      </c>
      <c r="H29" s="28">
        <f t="shared" si="1"/>
        <v>204.5</v>
      </c>
      <c r="I29" s="14">
        <v>234</v>
      </c>
      <c r="J29" s="32">
        <v>4</v>
      </c>
      <c r="K29" s="15">
        <v>1.1000000000000001</v>
      </c>
    </row>
    <row r="30" spans="1:11" x14ac:dyDescent="0.2">
      <c r="A30" s="23">
        <v>25</v>
      </c>
      <c r="B30" s="24" t="s">
        <v>753</v>
      </c>
      <c r="C30" s="25">
        <v>2163943500</v>
      </c>
      <c r="D30" s="30">
        <v>16675</v>
      </c>
      <c r="E30" s="26">
        <f t="shared" si="0"/>
        <v>129771.72413793103</v>
      </c>
      <c r="F30" s="27">
        <v>188</v>
      </c>
      <c r="G30" s="27">
        <v>116</v>
      </c>
      <c r="H30" s="28">
        <f t="shared" si="1"/>
        <v>152</v>
      </c>
      <c r="I30" s="14">
        <v>120</v>
      </c>
      <c r="J30" s="32">
        <v>7</v>
      </c>
      <c r="K30" s="15">
        <v>0.8</v>
      </c>
    </row>
    <row r="31" spans="1:11" x14ac:dyDescent="0.2">
      <c r="A31" s="23">
        <v>26</v>
      </c>
      <c r="B31" s="24" t="s">
        <v>754</v>
      </c>
      <c r="C31" s="25">
        <v>5760631800</v>
      </c>
      <c r="D31" s="30">
        <v>25332</v>
      </c>
      <c r="E31" s="26">
        <f t="shared" si="0"/>
        <v>227405.32922785409</v>
      </c>
      <c r="F31" s="27">
        <v>62</v>
      </c>
      <c r="G31" s="27">
        <v>75</v>
      </c>
      <c r="H31" s="28">
        <f t="shared" si="1"/>
        <v>68.5</v>
      </c>
      <c r="I31" s="14">
        <v>15</v>
      </c>
      <c r="J31" s="32">
        <v>10</v>
      </c>
      <c r="K31" s="15">
        <v>0.5</v>
      </c>
    </row>
    <row r="32" spans="1:11" x14ac:dyDescent="0.2">
      <c r="A32" s="23">
        <v>27</v>
      </c>
      <c r="B32" s="24" t="s">
        <v>755</v>
      </c>
      <c r="C32" s="25">
        <v>755363800</v>
      </c>
      <c r="D32" s="30">
        <v>6516</v>
      </c>
      <c r="E32" s="26">
        <f t="shared" si="0"/>
        <v>115924.4628606507</v>
      </c>
      <c r="F32" s="27">
        <v>221</v>
      </c>
      <c r="G32" s="27">
        <v>225</v>
      </c>
      <c r="H32" s="28">
        <f t="shared" si="1"/>
        <v>223</v>
      </c>
      <c r="I32" s="14">
        <v>264</v>
      </c>
      <c r="J32" s="32">
        <v>3</v>
      </c>
      <c r="K32" s="15">
        <v>1.2</v>
      </c>
    </row>
    <row r="33" spans="1:11" x14ac:dyDescent="0.2">
      <c r="A33" s="23">
        <v>28</v>
      </c>
      <c r="B33" s="24" t="s">
        <v>756</v>
      </c>
      <c r="C33" s="25">
        <v>533595700</v>
      </c>
      <c r="D33" s="30">
        <v>2942</v>
      </c>
      <c r="E33" s="26">
        <f t="shared" si="0"/>
        <v>181371.75390890552</v>
      </c>
      <c r="F33" s="27">
        <v>95</v>
      </c>
      <c r="G33" s="27">
        <v>279</v>
      </c>
      <c r="H33" s="28">
        <f t="shared" si="1"/>
        <v>187</v>
      </c>
      <c r="I33" s="14">
        <v>208</v>
      </c>
      <c r="J33" s="32">
        <v>5</v>
      </c>
      <c r="K33" s="15">
        <v>1</v>
      </c>
    </row>
    <row r="34" spans="1:11" x14ac:dyDescent="0.2">
      <c r="A34" s="23">
        <v>29</v>
      </c>
      <c r="B34" s="24" t="s">
        <v>757</v>
      </c>
      <c r="C34" s="25">
        <v>221233900</v>
      </c>
      <c r="D34" s="30">
        <v>2123</v>
      </c>
      <c r="E34" s="26">
        <f t="shared" si="0"/>
        <v>104208.14884597268</v>
      </c>
      <c r="F34" s="27">
        <v>258</v>
      </c>
      <c r="G34" s="27">
        <v>287</v>
      </c>
      <c r="H34" s="28">
        <f t="shared" si="1"/>
        <v>272.5</v>
      </c>
      <c r="I34" s="14">
        <v>326</v>
      </c>
      <c r="J34" s="32">
        <v>1</v>
      </c>
      <c r="K34" s="15">
        <v>1.4</v>
      </c>
    </row>
    <row r="35" spans="1:11" x14ac:dyDescent="0.2">
      <c r="A35" s="23">
        <v>30</v>
      </c>
      <c r="B35" s="24" t="s">
        <v>758</v>
      </c>
      <c r="C35" s="25">
        <v>5684015700</v>
      </c>
      <c r="D35" s="30">
        <v>40664</v>
      </c>
      <c r="E35" s="26">
        <f t="shared" si="0"/>
        <v>139780.04377336218</v>
      </c>
      <c r="F35" s="27">
        <v>152</v>
      </c>
      <c r="G35" s="27">
        <v>36</v>
      </c>
      <c r="H35" s="28">
        <f t="shared" si="1"/>
        <v>94</v>
      </c>
      <c r="I35" s="14">
        <v>42</v>
      </c>
      <c r="J35" s="32">
        <v>9</v>
      </c>
      <c r="K35" s="15">
        <v>0.6</v>
      </c>
    </row>
    <row r="36" spans="1:11" x14ac:dyDescent="0.2">
      <c r="A36" s="23">
        <v>31</v>
      </c>
      <c r="B36" s="24" t="s">
        <v>759</v>
      </c>
      <c r="C36" s="25">
        <v>5566356800</v>
      </c>
      <c r="D36" s="30">
        <v>41888</v>
      </c>
      <c r="E36" s="26">
        <f t="shared" si="0"/>
        <v>132886.6692131398</v>
      </c>
      <c r="F36" s="27">
        <v>178</v>
      </c>
      <c r="G36" s="27">
        <v>33</v>
      </c>
      <c r="H36" s="28">
        <f t="shared" si="1"/>
        <v>105.5</v>
      </c>
      <c r="I36" s="14">
        <v>61</v>
      </c>
      <c r="J36" s="32">
        <v>9</v>
      </c>
      <c r="K36" s="15">
        <v>0.6</v>
      </c>
    </row>
    <row r="37" spans="1:11" x14ac:dyDescent="0.2">
      <c r="A37" s="23">
        <v>32</v>
      </c>
      <c r="B37" s="24" t="s">
        <v>760</v>
      </c>
      <c r="C37" s="25">
        <v>843990300</v>
      </c>
      <c r="D37" s="30">
        <v>9079</v>
      </c>
      <c r="E37" s="26">
        <f t="shared" si="0"/>
        <v>92960.71153210706</v>
      </c>
      <c r="F37" s="27">
        <v>286</v>
      </c>
      <c r="G37" s="27">
        <v>189</v>
      </c>
      <c r="H37" s="28">
        <f t="shared" si="1"/>
        <v>237.5</v>
      </c>
      <c r="I37" s="14">
        <v>280</v>
      </c>
      <c r="J37" s="32">
        <v>3</v>
      </c>
      <c r="K37" s="15">
        <v>1.2</v>
      </c>
    </row>
    <row r="38" spans="1:11" x14ac:dyDescent="0.2">
      <c r="A38" s="23">
        <v>33</v>
      </c>
      <c r="B38" s="24" t="s">
        <v>761</v>
      </c>
      <c r="C38" s="25">
        <v>172518200</v>
      </c>
      <c r="D38" s="30">
        <v>1246</v>
      </c>
      <c r="E38" s="26">
        <f t="shared" si="0"/>
        <v>138457.62439807382</v>
      </c>
      <c r="F38" s="27">
        <v>157</v>
      </c>
      <c r="G38" s="27">
        <v>317</v>
      </c>
      <c r="H38" s="28">
        <f t="shared" si="1"/>
        <v>237</v>
      </c>
      <c r="I38" s="14">
        <v>279</v>
      </c>
      <c r="J38" s="32">
        <v>3</v>
      </c>
      <c r="K38" s="15">
        <v>1.2</v>
      </c>
    </row>
    <row r="39" spans="1:11" x14ac:dyDescent="0.2">
      <c r="A39" s="23">
        <v>34</v>
      </c>
      <c r="B39" s="24" t="s">
        <v>762</v>
      </c>
      <c r="C39" s="25">
        <v>933040100</v>
      </c>
      <c r="D39" s="30">
        <v>5075</v>
      </c>
      <c r="E39" s="26">
        <f t="shared" si="0"/>
        <v>183850.2660098522</v>
      </c>
      <c r="F39" s="27">
        <v>91</v>
      </c>
      <c r="G39" s="27">
        <v>246</v>
      </c>
      <c r="H39" s="28">
        <f t="shared" si="1"/>
        <v>168.5</v>
      </c>
      <c r="I39" s="14">
        <v>158</v>
      </c>
      <c r="J39" s="32">
        <v>6</v>
      </c>
      <c r="K39" s="15">
        <v>0.9</v>
      </c>
    </row>
    <row r="40" spans="1:11" x14ac:dyDescent="0.2">
      <c r="A40" s="23">
        <v>35</v>
      </c>
      <c r="B40" s="24" t="s">
        <v>763</v>
      </c>
      <c r="C40" s="25">
        <v>110810609300</v>
      </c>
      <c r="D40" s="30">
        <v>645966</v>
      </c>
      <c r="E40" s="26">
        <f t="shared" si="0"/>
        <v>171542.47948034416</v>
      </c>
      <c r="F40" s="27">
        <v>107</v>
      </c>
      <c r="G40" s="27">
        <v>1</v>
      </c>
      <c r="H40" s="28">
        <f t="shared" si="1"/>
        <v>54</v>
      </c>
      <c r="I40" s="14">
        <v>9</v>
      </c>
      <c r="J40" s="32">
        <v>10</v>
      </c>
      <c r="K40" s="15">
        <v>0.5</v>
      </c>
    </row>
    <row r="41" spans="1:11" x14ac:dyDescent="0.2">
      <c r="A41" s="23">
        <v>36</v>
      </c>
      <c r="B41" s="24" t="s">
        <v>764</v>
      </c>
      <c r="C41" s="25">
        <v>4220554100</v>
      </c>
      <c r="D41" s="30">
        <v>19733</v>
      </c>
      <c r="E41" s="26">
        <f t="shared" si="0"/>
        <v>213883.04363249379</v>
      </c>
      <c r="F41" s="27">
        <v>69</v>
      </c>
      <c r="G41" s="27">
        <v>95</v>
      </c>
      <c r="H41" s="28">
        <f t="shared" si="1"/>
        <v>82</v>
      </c>
      <c r="I41" s="14">
        <v>26</v>
      </c>
      <c r="J41" s="32">
        <v>10</v>
      </c>
      <c r="K41" s="15">
        <v>0.5</v>
      </c>
    </row>
    <row r="42" spans="1:11" x14ac:dyDescent="0.2">
      <c r="A42" s="23">
        <v>37</v>
      </c>
      <c r="B42" s="24" t="s">
        <v>765</v>
      </c>
      <c r="C42" s="25">
        <v>998009700</v>
      </c>
      <c r="D42" s="30">
        <v>5137</v>
      </c>
      <c r="E42" s="26">
        <f t="shared" si="0"/>
        <v>194278.70352345728</v>
      </c>
      <c r="F42" s="27">
        <v>81</v>
      </c>
      <c r="G42" s="27">
        <v>244</v>
      </c>
      <c r="H42" s="28">
        <f t="shared" si="1"/>
        <v>162.5</v>
      </c>
      <c r="I42" s="14">
        <v>138</v>
      </c>
      <c r="J42" s="32">
        <v>7</v>
      </c>
      <c r="K42" s="15">
        <v>0.8</v>
      </c>
    </row>
    <row r="43" spans="1:11" x14ac:dyDescent="0.2">
      <c r="A43" s="23">
        <v>38</v>
      </c>
      <c r="B43" s="24" t="s">
        <v>766</v>
      </c>
      <c r="C43" s="25">
        <v>1613407100</v>
      </c>
      <c r="D43" s="30">
        <v>8163</v>
      </c>
      <c r="E43" s="26">
        <f t="shared" si="0"/>
        <v>197648.79333578341</v>
      </c>
      <c r="F43" s="27">
        <v>76</v>
      </c>
      <c r="G43" s="27">
        <v>200</v>
      </c>
      <c r="H43" s="28">
        <f t="shared" si="1"/>
        <v>138</v>
      </c>
      <c r="I43" s="14">
        <v>100</v>
      </c>
      <c r="J43" s="32">
        <v>8</v>
      </c>
      <c r="K43" s="15">
        <v>0.7</v>
      </c>
    </row>
    <row r="44" spans="1:11" x14ac:dyDescent="0.2">
      <c r="A44" s="23">
        <v>39</v>
      </c>
      <c r="B44" s="24" t="s">
        <v>767</v>
      </c>
      <c r="C44" s="25">
        <v>625053300</v>
      </c>
      <c r="D44" s="30">
        <v>4431</v>
      </c>
      <c r="E44" s="26">
        <f t="shared" si="0"/>
        <v>141063.71022342585</v>
      </c>
      <c r="F44" s="27">
        <v>149</v>
      </c>
      <c r="G44" s="27">
        <v>258</v>
      </c>
      <c r="H44" s="28">
        <f t="shared" si="1"/>
        <v>203.5</v>
      </c>
      <c r="I44" s="14">
        <v>232</v>
      </c>
      <c r="J44" s="32">
        <v>4</v>
      </c>
      <c r="K44" s="15">
        <v>1.1000000000000001</v>
      </c>
    </row>
    <row r="45" spans="1:11" x14ac:dyDescent="0.2">
      <c r="A45" s="23">
        <v>40</v>
      </c>
      <c r="B45" s="24" t="s">
        <v>768</v>
      </c>
      <c r="C45" s="25">
        <v>5574551500</v>
      </c>
      <c r="D45" s="30">
        <v>36727</v>
      </c>
      <c r="E45" s="26">
        <f t="shared" si="0"/>
        <v>151783.46992675689</v>
      </c>
      <c r="F45" s="27">
        <v>134</v>
      </c>
      <c r="G45" s="27">
        <v>43</v>
      </c>
      <c r="H45" s="28">
        <f t="shared" si="1"/>
        <v>88.5</v>
      </c>
      <c r="I45" s="14">
        <v>30</v>
      </c>
      <c r="J45" s="32">
        <v>10</v>
      </c>
      <c r="K45" s="15">
        <v>0.5</v>
      </c>
    </row>
    <row r="46" spans="1:11" x14ac:dyDescent="0.2">
      <c r="A46" s="23">
        <v>41</v>
      </c>
      <c r="B46" s="24" t="s">
        <v>769</v>
      </c>
      <c r="C46" s="25">
        <v>3545641200</v>
      </c>
      <c r="D46" s="30">
        <v>9754</v>
      </c>
      <c r="E46" s="26">
        <f t="shared" si="0"/>
        <v>363506.37687102729</v>
      </c>
      <c r="F46" s="27">
        <v>31</v>
      </c>
      <c r="G46" s="27">
        <v>182</v>
      </c>
      <c r="H46" s="28">
        <f t="shared" si="1"/>
        <v>106.5</v>
      </c>
      <c r="I46" s="14">
        <v>62</v>
      </c>
      <c r="J46" s="32">
        <v>9</v>
      </c>
      <c r="K46" s="15">
        <v>0.6</v>
      </c>
    </row>
    <row r="47" spans="1:11" x14ac:dyDescent="0.2">
      <c r="A47" s="23">
        <v>42</v>
      </c>
      <c r="B47" s="24" t="s">
        <v>770</v>
      </c>
      <c r="C47" s="25">
        <v>2412842700</v>
      </c>
      <c r="D47" s="30">
        <v>26506</v>
      </c>
      <c r="E47" s="26">
        <f t="shared" si="0"/>
        <v>91030.057345506677</v>
      </c>
      <c r="F47" s="27">
        <v>295</v>
      </c>
      <c r="G47" s="27">
        <v>71</v>
      </c>
      <c r="H47" s="28">
        <f t="shared" si="1"/>
        <v>183</v>
      </c>
      <c r="I47" s="14">
        <v>204</v>
      </c>
      <c r="J47" s="32">
        <v>5</v>
      </c>
      <c r="K47" s="15">
        <v>1</v>
      </c>
    </row>
    <row r="48" spans="1:11" x14ac:dyDescent="0.2">
      <c r="A48" s="23">
        <v>43</v>
      </c>
      <c r="B48" s="24" t="s">
        <v>771</v>
      </c>
      <c r="C48" s="25">
        <v>395322100</v>
      </c>
      <c r="D48" s="30">
        <v>3708</v>
      </c>
      <c r="E48" s="26">
        <f t="shared" si="0"/>
        <v>106613.29557713053</v>
      </c>
      <c r="F48" s="27">
        <v>247</v>
      </c>
      <c r="G48" s="27">
        <v>263</v>
      </c>
      <c r="H48" s="28">
        <f t="shared" si="1"/>
        <v>255</v>
      </c>
      <c r="I48" s="14">
        <v>304</v>
      </c>
      <c r="J48" s="32">
        <v>2</v>
      </c>
      <c r="K48" s="15">
        <v>1.3</v>
      </c>
    </row>
    <row r="49" spans="1:11" x14ac:dyDescent="0.2">
      <c r="A49" s="23">
        <v>44</v>
      </c>
      <c r="B49" s="24" t="s">
        <v>772</v>
      </c>
      <c r="C49" s="25">
        <v>5739735500</v>
      </c>
      <c r="D49" s="30">
        <v>94089</v>
      </c>
      <c r="E49" s="26">
        <f t="shared" si="0"/>
        <v>61003.257554018004</v>
      </c>
      <c r="F49" s="27">
        <v>337</v>
      </c>
      <c r="G49" s="27">
        <v>7</v>
      </c>
      <c r="H49" s="28">
        <f t="shared" si="1"/>
        <v>172</v>
      </c>
      <c r="I49" s="14">
        <v>168</v>
      </c>
      <c r="J49" s="32">
        <v>6</v>
      </c>
      <c r="K49" s="15">
        <v>0.9</v>
      </c>
    </row>
    <row r="50" spans="1:11" x14ac:dyDescent="0.2">
      <c r="A50" s="23">
        <v>45</v>
      </c>
      <c r="B50" s="24" t="s">
        <v>773</v>
      </c>
      <c r="C50" s="25">
        <v>255456800</v>
      </c>
      <c r="D50" s="30">
        <v>3381</v>
      </c>
      <c r="E50" s="26">
        <f t="shared" si="0"/>
        <v>75556.580893226856</v>
      </c>
      <c r="F50" s="27">
        <v>322</v>
      </c>
      <c r="G50" s="27">
        <v>268</v>
      </c>
      <c r="H50" s="28">
        <f t="shared" si="1"/>
        <v>295</v>
      </c>
      <c r="I50" s="14">
        <v>345</v>
      </c>
      <c r="J50" s="32">
        <v>1</v>
      </c>
      <c r="K50" s="15">
        <v>1.4</v>
      </c>
    </row>
    <row r="51" spans="1:11" x14ac:dyDescent="0.2">
      <c r="A51" s="23">
        <v>46</v>
      </c>
      <c r="B51" s="24" t="s">
        <v>774</v>
      </c>
      <c r="C51" s="25">
        <v>17051417000</v>
      </c>
      <c r="D51" s="30">
        <v>59128</v>
      </c>
      <c r="E51" s="26">
        <f t="shared" si="0"/>
        <v>288381.4267352185</v>
      </c>
      <c r="F51" s="27">
        <v>43</v>
      </c>
      <c r="G51" s="27">
        <v>18</v>
      </c>
      <c r="H51" s="28">
        <f t="shared" si="1"/>
        <v>30.5</v>
      </c>
      <c r="I51" s="14">
        <v>2</v>
      </c>
      <c r="J51" s="32">
        <v>10</v>
      </c>
      <c r="K51" s="15">
        <v>0.5</v>
      </c>
    </row>
    <row r="52" spans="1:11" x14ac:dyDescent="0.2">
      <c r="A52" s="23">
        <v>47</v>
      </c>
      <c r="B52" s="24" t="s">
        <v>775</v>
      </c>
      <c r="C52" s="25">
        <v>213003400</v>
      </c>
      <c r="D52" s="30">
        <v>1889</v>
      </c>
      <c r="E52" s="26">
        <f t="shared" si="0"/>
        <v>112759.87294865008</v>
      </c>
      <c r="F52" s="27">
        <v>230</v>
      </c>
      <c r="G52" s="27">
        <v>294</v>
      </c>
      <c r="H52" s="28">
        <f t="shared" si="1"/>
        <v>262</v>
      </c>
      <c r="I52" s="14">
        <v>310</v>
      </c>
      <c r="J52" s="32">
        <v>2</v>
      </c>
      <c r="K52" s="15">
        <v>1.3</v>
      </c>
    </row>
    <row r="53" spans="1:11" x14ac:dyDescent="0.2">
      <c r="A53" s="23">
        <v>48</v>
      </c>
      <c r="B53" s="24" t="s">
        <v>776</v>
      </c>
      <c r="C53" s="25">
        <v>5185943200</v>
      </c>
      <c r="D53" s="30">
        <v>25463</v>
      </c>
      <c r="E53" s="26">
        <f t="shared" si="0"/>
        <v>203665.83670423753</v>
      </c>
      <c r="F53" s="27">
        <v>73</v>
      </c>
      <c r="G53" s="27">
        <v>74</v>
      </c>
      <c r="H53" s="28">
        <f t="shared" si="1"/>
        <v>73.5</v>
      </c>
      <c r="I53" s="14">
        <v>21</v>
      </c>
      <c r="J53" s="32">
        <v>10</v>
      </c>
      <c r="K53" s="15">
        <v>0.5</v>
      </c>
    </row>
    <row r="54" spans="1:11" x14ac:dyDescent="0.2">
      <c r="A54" s="23">
        <v>49</v>
      </c>
      <c r="B54" s="24" t="s">
        <v>777</v>
      </c>
      <c r="C54" s="25">
        <v>29733817500</v>
      </c>
      <c r="D54" s="30">
        <v>107289</v>
      </c>
      <c r="E54" s="26">
        <f t="shared" si="0"/>
        <v>277137.61429410282</v>
      </c>
      <c r="F54" s="27">
        <v>47</v>
      </c>
      <c r="G54" s="27">
        <v>5</v>
      </c>
      <c r="H54" s="28">
        <f t="shared" si="1"/>
        <v>26</v>
      </c>
      <c r="I54" s="14">
        <v>1</v>
      </c>
      <c r="J54" s="32">
        <v>10</v>
      </c>
      <c r="K54" s="15">
        <v>0.5</v>
      </c>
    </row>
    <row r="55" spans="1:11" x14ac:dyDescent="0.2">
      <c r="A55" s="23">
        <v>50</v>
      </c>
      <c r="B55" s="24" t="s">
        <v>778</v>
      </c>
      <c r="C55" s="25">
        <v>4083657900</v>
      </c>
      <c r="D55" s="30">
        <v>22221</v>
      </c>
      <c r="E55" s="26">
        <f t="shared" si="0"/>
        <v>183774.71310922102</v>
      </c>
      <c r="F55" s="27">
        <v>92</v>
      </c>
      <c r="G55" s="27">
        <v>88</v>
      </c>
      <c r="H55" s="28">
        <f t="shared" si="1"/>
        <v>90</v>
      </c>
      <c r="I55" s="14">
        <v>34</v>
      </c>
      <c r="J55" s="32">
        <v>10</v>
      </c>
      <c r="K55" s="15">
        <v>0.5</v>
      </c>
    </row>
    <row r="56" spans="1:11" x14ac:dyDescent="0.2">
      <c r="A56" s="23">
        <v>51</v>
      </c>
      <c r="B56" s="24" t="s">
        <v>779</v>
      </c>
      <c r="C56" s="25">
        <v>1241047500</v>
      </c>
      <c r="D56" s="30">
        <v>5028</v>
      </c>
      <c r="E56" s="26">
        <f t="shared" si="0"/>
        <v>246827.26730310262</v>
      </c>
      <c r="F56" s="27">
        <v>56</v>
      </c>
      <c r="G56" s="27">
        <v>248</v>
      </c>
      <c r="H56" s="28">
        <f t="shared" si="1"/>
        <v>152</v>
      </c>
      <c r="I56" s="14">
        <v>119</v>
      </c>
      <c r="J56" s="32">
        <v>7</v>
      </c>
      <c r="K56" s="15">
        <v>0.8</v>
      </c>
    </row>
    <row r="57" spans="1:11" x14ac:dyDescent="0.2">
      <c r="A57" s="23">
        <v>52</v>
      </c>
      <c r="B57" s="24" t="s">
        <v>780</v>
      </c>
      <c r="C57" s="25">
        <v>1134092700</v>
      </c>
      <c r="D57" s="30">
        <v>11494</v>
      </c>
      <c r="E57" s="26">
        <f t="shared" si="0"/>
        <v>98668.235601183231</v>
      </c>
      <c r="F57" s="27">
        <v>267</v>
      </c>
      <c r="G57" s="27">
        <v>166</v>
      </c>
      <c r="H57" s="28">
        <f t="shared" si="1"/>
        <v>216.5</v>
      </c>
      <c r="I57" s="14">
        <v>251</v>
      </c>
      <c r="J57" s="32">
        <v>3</v>
      </c>
      <c r="K57" s="15">
        <v>1.2</v>
      </c>
    </row>
    <row r="58" spans="1:11" x14ac:dyDescent="0.2">
      <c r="A58" s="23">
        <v>53</v>
      </c>
      <c r="B58" s="24" t="s">
        <v>781</v>
      </c>
      <c r="C58" s="25">
        <v>130454200</v>
      </c>
      <c r="D58" s="30">
        <v>1251</v>
      </c>
      <c r="E58" s="26">
        <f t="shared" si="0"/>
        <v>104279.93605115908</v>
      </c>
      <c r="F58" s="27">
        <v>257</v>
      </c>
      <c r="G58" s="27">
        <v>316</v>
      </c>
      <c r="H58" s="28">
        <f t="shared" si="1"/>
        <v>286.5</v>
      </c>
      <c r="I58" s="14">
        <v>337</v>
      </c>
      <c r="J58" s="32">
        <v>1</v>
      </c>
      <c r="K58" s="15">
        <v>1.4</v>
      </c>
    </row>
    <row r="59" spans="1:11" x14ac:dyDescent="0.2">
      <c r="A59" s="23">
        <v>54</v>
      </c>
      <c r="B59" s="24" t="s">
        <v>782</v>
      </c>
      <c r="C59" s="25">
        <v>1413260000</v>
      </c>
      <c r="D59" s="30">
        <v>13175</v>
      </c>
      <c r="E59" s="26">
        <f t="shared" si="0"/>
        <v>107268.31119544592</v>
      </c>
      <c r="F59" s="27">
        <v>245</v>
      </c>
      <c r="G59" s="27">
        <v>151</v>
      </c>
      <c r="H59" s="28">
        <f t="shared" si="1"/>
        <v>198</v>
      </c>
      <c r="I59" s="14">
        <v>226</v>
      </c>
      <c r="J59" s="32">
        <v>4</v>
      </c>
      <c r="K59" s="15">
        <v>1.1000000000000001</v>
      </c>
    </row>
    <row r="60" spans="1:11" x14ac:dyDescent="0.2">
      <c r="A60" s="23">
        <v>55</v>
      </c>
      <c r="B60" s="24" t="s">
        <v>783</v>
      </c>
      <c r="C60" s="25">
        <v>6196588000</v>
      </c>
      <c r="D60" s="30">
        <v>6131</v>
      </c>
      <c r="E60" s="26">
        <f t="shared" si="0"/>
        <v>1010697.7654542489</v>
      </c>
      <c r="F60" s="27">
        <v>7</v>
      </c>
      <c r="G60" s="27">
        <v>230</v>
      </c>
      <c r="H60" s="28">
        <f t="shared" si="1"/>
        <v>118.5</v>
      </c>
      <c r="I60" s="14">
        <v>76</v>
      </c>
      <c r="J60" s="32">
        <v>8</v>
      </c>
      <c r="K60" s="15">
        <v>0.7</v>
      </c>
    </row>
    <row r="61" spans="1:11" x14ac:dyDescent="0.2">
      <c r="A61" s="23">
        <v>56</v>
      </c>
      <c r="B61" s="24" t="s">
        <v>784</v>
      </c>
      <c r="C61" s="25">
        <v>4733578400</v>
      </c>
      <c r="D61" s="30">
        <v>34722</v>
      </c>
      <c r="E61" s="26">
        <f t="shared" si="0"/>
        <v>136327.93041875467</v>
      </c>
      <c r="F61" s="27">
        <v>169</v>
      </c>
      <c r="G61" s="27">
        <v>46</v>
      </c>
      <c r="H61" s="28">
        <f t="shared" si="1"/>
        <v>107.5</v>
      </c>
      <c r="I61" s="14">
        <v>65</v>
      </c>
      <c r="J61" s="32">
        <v>9</v>
      </c>
      <c r="K61" s="15">
        <v>0.6</v>
      </c>
    </row>
    <row r="62" spans="1:11" x14ac:dyDescent="0.2">
      <c r="A62" s="23">
        <v>57</v>
      </c>
      <c r="B62" s="24" t="s">
        <v>785</v>
      </c>
      <c r="C62" s="25">
        <v>2234376700</v>
      </c>
      <c r="D62" s="30">
        <v>37670</v>
      </c>
      <c r="E62" s="26">
        <f t="shared" si="0"/>
        <v>59314.486328643485</v>
      </c>
      <c r="F62" s="27">
        <v>340</v>
      </c>
      <c r="G62" s="27">
        <v>42</v>
      </c>
      <c r="H62" s="28">
        <f t="shared" si="1"/>
        <v>191</v>
      </c>
      <c r="I62" s="14">
        <v>214</v>
      </c>
      <c r="J62" s="32">
        <v>4</v>
      </c>
      <c r="K62" s="15">
        <v>1.1000000000000001</v>
      </c>
    </row>
    <row r="63" spans="1:11" x14ac:dyDescent="0.2">
      <c r="A63" s="23">
        <v>58</v>
      </c>
      <c r="B63" s="24" t="s">
        <v>786</v>
      </c>
      <c r="C63" s="25">
        <v>297594300</v>
      </c>
      <c r="D63" s="30">
        <v>3192</v>
      </c>
      <c r="E63" s="26">
        <f t="shared" si="0"/>
        <v>93231.296992481206</v>
      </c>
      <c r="F63" s="27">
        <v>285</v>
      </c>
      <c r="G63" s="27">
        <v>273</v>
      </c>
      <c r="H63" s="28">
        <f t="shared" si="1"/>
        <v>279</v>
      </c>
      <c r="I63" s="14">
        <v>328</v>
      </c>
      <c r="J63" s="32">
        <v>1</v>
      </c>
      <c r="K63" s="15">
        <v>1.4</v>
      </c>
    </row>
    <row r="64" spans="1:11" x14ac:dyDescent="0.2">
      <c r="A64" s="23">
        <v>59</v>
      </c>
      <c r="B64" s="24" t="s">
        <v>787</v>
      </c>
      <c r="C64" s="25">
        <v>122891100</v>
      </c>
      <c r="D64" s="30">
        <v>1360</v>
      </c>
      <c r="E64" s="26">
        <f t="shared" si="0"/>
        <v>90361.102941176476</v>
      </c>
      <c r="F64" s="27">
        <v>298</v>
      </c>
      <c r="G64" s="27">
        <v>312</v>
      </c>
      <c r="H64" s="28">
        <f t="shared" si="1"/>
        <v>305</v>
      </c>
      <c r="I64" s="14">
        <v>349</v>
      </c>
      <c r="J64" s="32">
        <v>1</v>
      </c>
      <c r="K64" s="15">
        <v>1.4</v>
      </c>
    </row>
    <row r="65" spans="1:11" x14ac:dyDescent="0.2">
      <c r="A65" s="23">
        <v>60</v>
      </c>
      <c r="B65" s="24" t="s">
        <v>788</v>
      </c>
      <c r="C65" s="25">
        <v>151017800</v>
      </c>
      <c r="D65" s="30">
        <v>1239</v>
      </c>
      <c r="E65" s="26">
        <f t="shared" si="0"/>
        <v>121886.84422921711</v>
      </c>
      <c r="F65" s="27">
        <v>208</v>
      </c>
      <c r="G65" s="27">
        <v>319</v>
      </c>
      <c r="H65" s="28">
        <f t="shared" si="1"/>
        <v>263.5</v>
      </c>
      <c r="I65" s="14">
        <v>311</v>
      </c>
      <c r="J65" s="32">
        <v>2</v>
      </c>
      <c r="K65" s="15">
        <v>1.3</v>
      </c>
    </row>
    <row r="66" spans="1:11" x14ac:dyDescent="0.2">
      <c r="A66" s="23">
        <v>61</v>
      </c>
      <c r="B66" s="24" t="s">
        <v>789</v>
      </c>
      <c r="C66" s="25">
        <v>3824974200</v>
      </c>
      <c r="D66" s="30">
        <v>55717</v>
      </c>
      <c r="E66" s="26">
        <f t="shared" si="0"/>
        <v>68650.038587863673</v>
      </c>
      <c r="F66" s="27">
        <v>331</v>
      </c>
      <c r="G66" s="27">
        <v>22</v>
      </c>
      <c r="H66" s="28">
        <f t="shared" si="1"/>
        <v>176.5</v>
      </c>
      <c r="I66" s="14">
        <v>184</v>
      </c>
      <c r="J66" s="32">
        <v>5</v>
      </c>
      <c r="K66" s="15">
        <v>1</v>
      </c>
    </row>
    <row r="67" spans="1:11" x14ac:dyDescent="0.2">
      <c r="A67" s="23">
        <v>62</v>
      </c>
      <c r="B67" s="24" t="s">
        <v>790</v>
      </c>
      <c r="C67" s="25">
        <v>3238385900</v>
      </c>
      <c r="D67" s="30">
        <v>913</v>
      </c>
      <c r="E67" s="26">
        <f t="shared" si="0"/>
        <v>3546972.5082146768</v>
      </c>
      <c r="F67" s="27">
        <v>1</v>
      </c>
      <c r="G67" s="27">
        <v>327</v>
      </c>
      <c r="H67" s="28">
        <f t="shared" si="1"/>
        <v>164</v>
      </c>
      <c r="I67" s="14">
        <v>142</v>
      </c>
      <c r="J67" s="32">
        <v>6</v>
      </c>
      <c r="K67" s="15">
        <v>0.9</v>
      </c>
    </row>
    <row r="68" spans="1:11" x14ac:dyDescent="0.2">
      <c r="A68" s="23">
        <v>63</v>
      </c>
      <c r="B68" s="24" t="s">
        <v>791</v>
      </c>
      <c r="C68" s="25">
        <v>124331300</v>
      </c>
      <c r="D68" s="30">
        <v>1679</v>
      </c>
      <c r="E68" s="26">
        <f t="shared" si="0"/>
        <v>74050.804050029779</v>
      </c>
      <c r="F68" s="27">
        <v>327</v>
      </c>
      <c r="G68" s="27">
        <v>303</v>
      </c>
      <c r="H68" s="28">
        <f t="shared" si="1"/>
        <v>315</v>
      </c>
      <c r="I68" s="14">
        <v>351</v>
      </c>
      <c r="J68" s="32">
        <v>1</v>
      </c>
      <c r="K68" s="15">
        <v>1.4</v>
      </c>
    </row>
    <row r="69" spans="1:11" x14ac:dyDescent="0.2">
      <c r="A69" s="23">
        <v>64</v>
      </c>
      <c r="B69" s="24" t="s">
        <v>792</v>
      </c>
      <c r="C69" s="25">
        <v>1076951500</v>
      </c>
      <c r="D69" s="30">
        <v>13697</v>
      </c>
      <c r="E69" s="26">
        <f t="shared" si="0"/>
        <v>78626.816091114844</v>
      </c>
      <c r="F69" s="27">
        <v>316</v>
      </c>
      <c r="G69" s="27">
        <v>144</v>
      </c>
      <c r="H69" s="28">
        <f t="shared" si="1"/>
        <v>230</v>
      </c>
      <c r="I69" s="14">
        <v>270</v>
      </c>
      <c r="J69" s="32">
        <v>3</v>
      </c>
      <c r="K69" s="15">
        <v>1.2</v>
      </c>
    </row>
    <row r="70" spans="1:11" x14ac:dyDescent="0.2">
      <c r="A70" s="23">
        <v>65</v>
      </c>
      <c r="B70" s="24" t="s">
        <v>793</v>
      </c>
      <c r="C70" s="25">
        <v>2622371300</v>
      </c>
      <c r="D70" s="30">
        <v>8273</v>
      </c>
      <c r="E70" s="26">
        <f t="shared" ref="E70:E133" si="2">C70/D70</f>
        <v>316979.48748942342</v>
      </c>
      <c r="F70" s="27">
        <v>38</v>
      </c>
      <c r="G70" s="27">
        <v>198</v>
      </c>
      <c r="H70" s="28">
        <f t="shared" ref="H70:H133" si="3">(F70+G70)/2</f>
        <v>118</v>
      </c>
      <c r="I70" s="14">
        <v>75</v>
      </c>
      <c r="J70" s="32">
        <v>8</v>
      </c>
      <c r="K70" s="15">
        <v>0.7</v>
      </c>
    </row>
    <row r="71" spans="1:11" x14ac:dyDescent="0.2">
      <c r="A71" s="23">
        <v>66</v>
      </c>
      <c r="B71" s="24" t="s">
        <v>794</v>
      </c>
      <c r="C71" s="25">
        <v>169419700</v>
      </c>
      <c r="D71" s="30">
        <v>1661</v>
      </c>
      <c r="E71" s="26">
        <f t="shared" si="2"/>
        <v>101998.61529199277</v>
      </c>
      <c r="F71" s="27">
        <v>263</v>
      </c>
      <c r="G71" s="27">
        <v>304</v>
      </c>
      <c r="H71" s="28">
        <f t="shared" si="3"/>
        <v>283.5</v>
      </c>
      <c r="I71" s="14">
        <v>334</v>
      </c>
      <c r="J71" s="32">
        <v>1</v>
      </c>
      <c r="K71" s="15">
        <v>1.4</v>
      </c>
    </row>
    <row r="72" spans="1:11" x14ac:dyDescent="0.2">
      <c r="A72" s="23">
        <v>67</v>
      </c>
      <c r="B72" s="24" t="s">
        <v>795</v>
      </c>
      <c r="C72" s="25">
        <v>5540602300</v>
      </c>
      <c r="D72" s="30">
        <v>19285</v>
      </c>
      <c r="E72" s="26">
        <f t="shared" si="2"/>
        <v>287301.13041223749</v>
      </c>
      <c r="F72" s="27">
        <v>44</v>
      </c>
      <c r="G72" s="27">
        <v>98</v>
      </c>
      <c r="H72" s="28">
        <f t="shared" si="3"/>
        <v>71</v>
      </c>
      <c r="I72" s="14">
        <v>17</v>
      </c>
      <c r="J72" s="32">
        <v>10</v>
      </c>
      <c r="K72" s="15">
        <v>0.5</v>
      </c>
    </row>
    <row r="73" spans="1:11" x14ac:dyDescent="0.2">
      <c r="A73" s="23">
        <v>68</v>
      </c>
      <c r="B73" s="24" t="s">
        <v>796</v>
      </c>
      <c r="C73" s="25">
        <v>251195300</v>
      </c>
      <c r="D73" s="30">
        <v>1902</v>
      </c>
      <c r="E73" s="26">
        <f t="shared" si="2"/>
        <v>132069.03259726605</v>
      </c>
      <c r="F73" s="27">
        <v>184</v>
      </c>
      <c r="G73" s="27">
        <v>292</v>
      </c>
      <c r="H73" s="28">
        <f t="shared" si="3"/>
        <v>238</v>
      </c>
      <c r="I73" s="14">
        <v>282</v>
      </c>
      <c r="J73" s="32">
        <v>2</v>
      </c>
      <c r="K73" s="15">
        <v>1.3</v>
      </c>
    </row>
    <row r="74" spans="1:11" x14ac:dyDescent="0.2">
      <c r="A74" s="23">
        <v>69</v>
      </c>
      <c r="B74" s="24" t="s">
        <v>797</v>
      </c>
      <c r="C74" s="25">
        <v>129127900</v>
      </c>
      <c r="D74" s="30">
        <v>867</v>
      </c>
      <c r="E74" s="26">
        <f t="shared" si="2"/>
        <v>148936.44752018453</v>
      </c>
      <c r="F74" s="27">
        <v>137</v>
      </c>
      <c r="G74" s="27">
        <v>330</v>
      </c>
      <c r="H74" s="28">
        <f t="shared" si="3"/>
        <v>233.5</v>
      </c>
      <c r="I74" s="14">
        <v>272</v>
      </c>
      <c r="J74" s="32">
        <v>3</v>
      </c>
      <c r="K74" s="15">
        <v>1.2</v>
      </c>
    </row>
    <row r="75" spans="1:11" x14ac:dyDescent="0.2">
      <c r="A75" s="23">
        <v>70</v>
      </c>
      <c r="B75" s="24" t="s">
        <v>798</v>
      </c>
      <c r="C75" s="25">
        <v>597077300</v>
      </c>
      <c r="D75" s="30">
        <v>6725</v>
      </c>
      <c r="E75" s="26">
        <f t="shared" si="2"/>
        <v>88784.728624535317</v>
      </c>
      <c r="F75" s="27">
        <v>300</v>
      </c>
      <c r="G75" s="27">
        <v>221</v>
      </c>
      <c r="H75" s="28">
        <f t="shared" si="3"/>
        <v>260.5</v>
      </c>
      <c r="I75" s="14">
        <v>308</v>
      </c>
      <c r="J75" s="32">
        <v>2</v>
      </c>
      <c r="K75" s="15">
        <v>1.3</v>
      </c>
    </row>
    <row r="76" spans="1:11" x14ac:dyDescent="0.2">
      <c r="A76" s="23">
        <v>71</v>
      </c>
      <c r="B76" s="24" t="s">
        <v>799</v>
      </c>
      <c r="C76" s="25">
        <v>4163499300</v>
      </c>
      <c r="D76" s="30">
        <v>27483</v>
      </c>
      <c r="E76" s="26">
        <f t="shared" si="2"/>
        <v>151493.62515009279</v>
      </c>
      <c r="F76" s="27">
        <v>135</v>
      </c>
      <c r="G76" s="27">
        <v>69</v>
      </c>
      <c r="H76" s="28">
        <f t="shared" si="3"/>
        <v>102</v>
      </c>
      <c r="I76" s="14">
        <v>55</v>
      </c>
      <c r="J76" s="32">
        <v>9</v>
      </c>
      <c r="K76" s="15">
        <v>0.6</v>
      </c>
    </row>
    <row r="77" spans="1:11" x14ac:dyDescent="0.2">
      <c r="A77" s="23">
        <v>72</v>
      </c>
      <c r="B77" s="24" t="s">
        <v>800</v>
      </c>
      <c r="C77" s="25">
        <v>4985767900</v>
      </c>
      <c r="D77" s="30">
        <v>34557</v>
      </c>
      <c r="E77" s="26">
        <f t="shared" si="2"/>
        <v>144276.64149087016</v>
      </c>
      <c r="F77" s="27">
        <v>146</v>
      </c>
      <c r="G77" s="27">
        <v>47</v>
      </c>
      <c r="H77" s="28">
        <f t="shared" si="3"/>
        <v>96.5</v>
      </c>
      <c r="I77" s="14">
        <v>47</v>
      </c>
      <c r="J77" s="32">
        <v>9</v>
      </c>
      <c r="K77" s="15">
        <v>0.6</v>
      </c>
    </row>
    <row r="78" spans="1:11" x14ac:dyDescent="0.2">
      <c r="A78" s="23">
        <v>73</v>
      </c>
      <c r="B78" s="24" t="s">
        <v>801</v>
      </c>
      <c r="C78" s="25">
        <v>4205403500</v>
      </c>
      <c r="D78" s="30">
        <v>25299</v>
      </c>
      <c r="E78" s="26">
        <f t="shared" si="2"/>
        <v>166228.05249219335</v>
      </c>
      <c r="F78" s="27">
        <v>115</v>
      </c>
      <c r="G78" s="27">
        <v>77</v>
      </c>
      <c r="H78" s="28">
        <f t="shared" si="3"/>
        <v>96</v>
      </c>
      <c r="I78" s="14">
        <v>45</v>
      </c>
      <c r="J78" s="32">
        <v>9</v>
      </c>
      <c r="K78" s="15">
        <v>0.6</v>
      </c>
    </row>
    <row r="79" spans="1:11" x14ac:dyDescent="0.2">
      <c r="A79" s="23">
        <v>74</v>
      </c>
      <c r="B79" s="24" t="s">
        <v>802</v>
      </c>
      <c r="C79" s="25">
        <v>680644100</v>
      </c>
      <c r="D79" s="30">
        <v>5089</v>
      </c>
      <c r="E79" s="26">
        <f t="shared" si="2"/>
        <v>133748.10375319317</v>
      </c>
      <c r="F79" s="27">
        <v>175</v>
      </c>
      <c r="G79" s="27">
        <v>245</v>
      </c>
      <c r="H79" s="28">
        <f t="shared" si="3"/>
        <v>210</v>
      </c>
      <c r="I79" s="14">
        <v>242</v>
      </c>
      <c r="J79" s="32">
        <v>4</v>
      </c>
      <c r="K79" s="15">
        <v>1.1000000000000001</v>
      </c>
    </row>
    <row r="80" spans="1:11" x14ac:dyDescent="0.2">
      <c r="A80" s="23">
        <v>75</v>
      </c>
      <c r="B80" s="24" t="s">
        <v>803</v>
      </c>
      <c r="C80" s="25">
        <v>6250958500</v>
      </c>
      <c r="D80" s="30">
        <v>14067</v>
      </c>
      <c r="E80" s="26">
        <f t="shared" si="2"/>
        <v>444370.40591455181</v>
      </c>
      <c r="F80" s="27">
        <v>21</v>
      </c>
      <c r="G80" s="27">
        <v>140</v>
      </c>
      <c r="H80" s="28">
        <f t="shared" si="3"/>
        <v>80.5</v>
      </c>
      <c r="I80" s="14">
        <v>24</v>
      </c>
      <c r="J80" s="32">
        <v>10</v>
      </c>
      <c r="K80" s="15">
        <v>0.5</v>
      </c>
    </row>
    <row r="81" spans="1:11" x14ac:dyDescent="0.2">
      <c r="A81" s="23">
        <v>76</v>
      </c>
      <c r="B81" s="24" t="s">
        <v>804</v>
      </c>
      <c r="C81" s="25">
        <v>838835300</v>
      </c>
      <c r="D81" s="30">
        <v>7214</v>
      </c>
      <c r="E81" s="26">
        <f t="shared" si="2"/>
        <v>116278.80510119212</v>
      </c>
      <c r="F81" s="27">
        <v>220</v>
      </c>
      <c r="G81" s="27">
        <v>214</v>
      </c>
      <c r="H81" s="28">
        <f t="shared" si="3"/>
        <v>217</v>
      </c>
      <c r="I81" s="14">
        <v>252</v>
      </c>
      <c r="J81" s="32">
        <v>3</v>
      </c>
      <c r="K81" s="15">
        <v>1.2</v>
      </c>
    </row>
    <row r="82" spans="1:11" x14ac:dyDescent="0.2">
      <c r="A82" s="23">
        <v>77</v>
      </c>
      <c r="B82" s="24" t="s">
        <v>805</v>
      </c>
      <c r="C82" s="25">
        <v>902244800</v>
      </c>
      <c r="D82" s="30">
        <v>8624</v>
      </c>
      <c r="E82" s="26">
        <f t="shared" si="2"/>
        <v>104620.22263450835</v>
      </c>
      <c r="F82" s="27">
        <v>255</v>
      </c>
      <c r="G82" s="27">
        <v>193</v>
      </c>
      <c r="H82" s="28">
        <f t="shared" si="3"/>
        <v>224</v>
      </c>
      <c r="I82" s="14">
        <v>266</v>
      </c>
      <c r="J82" s="32">
        <v>3</v>
      </c>
      <c r="K82" s="15">
        <v>1.2</v>
      </c>
    </row>
    <row r="83" spans="1:11" x14ac:dyDescent="0.2">
      <c r="A83" s="23">
        <v>78</v>
      </c>
      <c r="B83" s="24" t="s">
        <v>806</v>
      </c>
      <c r="C83" s="25">
        <v>2310390900</v>
      </c>
      <c r="D83" s="30">
        <v>5797</v>
      </c>
      <c r="E83" s="26">
        <f t="shared" si="2"/>
        <v>398549.40486458514</v>
      </c>
      <c r="F83" s="27">
        <v>26</v>
      </c>
      <c r="G83" s="27">
        <v>237</v>
      </c>
      <c r="H83" s="28">
        <f t="shared" si="3"/>
        <v>131.5</v>
      </c>
      <c r="I83" s="14">
        <v>91</v>
      </c>
      <c r="J83" s="32">
        <v>8</v>
      </c>
      <c r="K83" s="15">
        <v>0.7</v>
      </c>
    </row>
    <row r="84" spans="1:11" x14ac:dyDescent="0.2">
      <c r="A84" s="23">
        <v>79</v>
      </c>
      <c r="B84" s="24" t="s">
        <v>807</v>
      </c>
      <c r="C84" s="25">
        <v>2920269000</v>
      </c>
      <c r="D84" s="30">
        <v>30687</v>
      </c>
      <c r="E84" s="26">
        <f t="shared" si="2"/>
        <v>95163.065793332687</v>
      </c>
      <c r="F84" s="27">
        <v>276</v>
      </c>
      <c r="G84" s="27">
        <v>54</v>
      </c>
      <c r="H84" s="28">
        <f t="shared" si="3"/>
        <v>165</v>
      </c>
      <c r="I84" s="14">
        <v>145</v>
      </c>
      <c r="J84" s="32">
        <v>6</v>
      </c>
      <c r="K84" s="15">
        <v>0.9</v>
      </c>
    </row>
    <row r="85" spans="1:11" x14ac:dyDescent="0.2">
      <c r="A85" s="23">
        <v>80</v>
      </c>
      <c r="B85" s="24" t="s">
        <v>808</v>
      </c>
      <c r="C85" s="25">
        <v>885262100</v>
      </c>
      <c r="D85" s="30">
        <v>11516</v>
      </c>
      <c r="E85" s="26">
        <f t="shared" si="2"/>
        <v>76872.360194511988</v>
      </c>
      <c r="F85" s="27">
        <v>321</v>
      </c>
      <c r="G85" s="27">
        <v>165</v>
      </c>
      <c r="H85" s="28">
        <f t="shared" si="3"/>
        <v>243</v>
      </c>
      <c r="I85" s="14">
        <v>292</v>
      </c>
      <c r="J85" s="32">
        <v>2</v>
      </c>
      <c r="K85" s="15">
        <v>1.3</v>
      </c>
    </row>
    <row r="86" spans="1:11" x14ac:dyDescent="0.2">
      <c r="A86" s="23">
        <v>81</v>
      </c>
      <c r="B86" s="24" t="s">
        <v>809</v>
      </c>
      <c r="C86" s="25">
        <v>467427400</v>
      </c>
      <c r="D86" s="30">
        <v>3346</v>
      </c>
      <c r="E86" s="26">
        <f t="shared" si="2"/>
        <v>139697.36999402271</v>
      </c>
      <c r="F86" s="27">
        <v>153</v>
      </c>
      <c r="G86" s="27">
        <v>269</v>
      </c>
      <c r="H86" s="28">
        <f t="shared" si="3"/>
        <v>211</v>
      </c>
      <c r="I86" s="14">
        <v>245</v>
      </c>
      <c r="J86" s="32">
        <v>4</v>
      </c>
      <c r="K86" s="15">
        <v>1.1000000000000001</v>
      </c>
    </row>
    <row r="87" spans="1:11" x14ac:dyDescent="0.2">
      <c r="A87" s="23">
        <v>82</v>
      </c>
      <c r="B87" s="24" t="s">
        <v>810</v>
      </c>
      <c r="C87" s="25">
        <v>3475390900</v>
      </c>
      <c r="D87" s="30">
        <v>15288</v>
      </c>
      <c r="E87" s="26">
        <f t="shared" si="2"/>
        <v>227328.02851909996</v>
      </c>
      <c r="F87" s="27">
        <v>63</v>
      </c>
      <c r="G87" s="27">
        <v>129</v>
      </c>
      <c r="H87" s="28">
        <f t="shared" si="3"/>
        <v>96</v>
      </c>
      <c r="I87" s="14">
        <v>44</v>
      </c>
      <c r="J87" s="32">
        <v>9</v>
      </c>
      <c r="K87" s="15">
        <v>0.6</v>
      </c>
    </row>
    <row r="88" spans="1:11" x14ac:dyDescent="0.2">
      <c r="A88" s="23">
        <v>83</v>
      </c>
      <c r="B88" s="24" t="s">
        <v>262</v>
      </c>
      <c r="C88" s="25">
        <v>1506014000</v>
      </c>
      <c r="D88" s="30">
        <v>14090</v>
      </c>
      <c r="E88" s="26">
        <f t="shared" si="2"/>
        <v>106885.30872959546</v>
      </c>
      <c r="F88" s="27">
        <v>246</v>
      </c>
      <c r="G88" s="27">
        <v>138</v>
      </c>
      <c r="H88" s="28">
        <f t="shared" si="3"/>
        <v>192</v>
      </c>
      <c r="I88" s="14">
        <v>216</v>
      </c>
      <c r="J88" s="32">
        <v>4</v>
      </c>
      <c r="K88" s="15">
        <v>1.1000000000000001</v>
      </c>
    </row>
    <row r="89" spans="1:11" x14ac:dyDescent="0.2">
      <c r="A89" s="23">
        <v>84</v>
      </c>
      <c r="B89" s="24" t="s">
        <v>264</v>
      </c>
      <c r="C89" s="25">
        <v>207396100</v>
      </c>
      <c r="D89" s="30">
        <v>2183</v>
      </c>
      <c r="E89" s="26">
        <f t="shared" si="2"/>
        <v>95005.08474576271</v>
      </c>
      <c r="F89" s="27">
        <v>279</v>
      </c>
      <c r="G89" s="27">
        <v>285</v>
      </c>
      <c r="H89" s="28">
        <f t="shared" si="3"/>
        <v>282</v>
      </c>
      <c r="I89" s="14">
        <v>332</v>
      </c>
      <c r="J89" s="32">
        <v>1</v>
      </c>
      <c r="K89" s="15">
        <v>1.4</v>
      </c>
    </row>
    <row r="90" spans="1:11" x14ac:dyDescent="0.2">
      <c r="A90" s="23">
        <v>85</v>
      </c>
      <c r="B90" s="24" t="s">
        <v>266</v>
      </c>
      <c r="C90" s="25">
        <v>1829457200</v>
      </c>
      <c r="D90" s="30">
        <v>16022</v>
      </c>
      <c r="E90" s="26">
        <f t="shared" si="2"/>
        <v>114184.07190113593</v>
      </c>
      <c r="F90" s="27">
        <v>226</v>
      </c>
      <c r="G90" s="27">
        <v>123</v>
      </c>
      <c r="H90" s="28">
        <f t="shared" si="3"/>
        <v>174.5</v>
      </c>
      <c r="I90" s="14">
        <v>174</v>
      </c>
      <c r="J90" s="32">
        <v>6</v>
      </c>
      <c r="K90" s="15">
        <v>0.9</v>
      </c>
    </row>
    <row r="91" spans="1:11" x14ac:dyDescent="0.2">
      <c r="A91" s="23">
        <v>86</v>
      </c>
      <c r="B91" s="24" t="s">
        <v>811</v>
      </c>
      <c r="C91" s="25">
        <v>2823221800</v>
      </c>
      <c r="D91" s="30">
        <v>4932</v>
      </c>
      <c r="E91" s="26">
        <f t="shared" si="2"/>
        <v>572429.39983779402</v>
      </c>
      <c r="F91" s="27">
        <v>16</v>
      </c>
      <c r="G91" s="27">
        <v>250</v>
      </c>
      <c r="H91" s="28">
        <f t="shared" si="3"/>
        <v>133</v>
      </c>
      <c r="I91" s="14">
        <v>94</v>
      </c>
      <c r="J91" s="32">
        <v>8</v>
      </c>
      <c r="K91" s="15">
        <v>0.7</v>
      </c>
    </row>
    <row r="92" spans="1:11" x14ac:dyDescent="0.2">
      <c r="A92" s="23">
        <v>87</v>
      </c>
      <c r="B92" s="24" t="s">
        <v>812</v>
      </c>
      <c r="C92" s="25">
        <v>1482339500</v>
      </c>
      <c r="D92" s="30">
        <v>15971</v>
      </c>
      <c r="E92" s="26">
        <f t="shared" si="2"/>
        <v>92814.444931438236</v>
      </c>
      <c r="F92" s="27">
        <v>287</v>
      </c>
      <c r="G92" s="27">
        <v>124</v>
      </c>
      <c r="H92" s="28">
        <f t="shared" si="3"/>
        <v>205.5</v>
      </c>
      <c r="I92" s="14">
        <v>235</v>
      </c>
      <c r="J92" s="32">
        <v>4</v>
      </c>
      <c r="K92" s="15">
        <v>1.1000000000000001</v>
      </c>
    </row>
    <row r="93" spans="1:11" x14ac:dyDescent="0.2">
      <c r="A93" s="23">
        <v>88</v>
      </c>
      <c r="B93" s="24" t="s">
        <v>813</v>
      </c>
      <c r="C93" s="25">
        <v>3008417200</v>
      </c>
      <c r="D93" s="30">
        <v>23753</v>
      </c>
      <c r="E93" s="26">
        <f t="shared" si="2"/>
        <v>126654.19946954069</v>
      </c>
      <c r="F93" s="27">
        <v>197</v>
      </c>
      <c r="G93" s="27">
        <v>79</v>
      </c>
      <c r="H93" s="28">
        <f t="shared" si="3"/>
        <v>138</v>
      </c>
      <c r="I93" s="14">
        <v>101</v>
      </c>
      <c r="J93" s="32">
        <v>8</v>
      </c>
      <c r="K93" s="15">
        <v>0.7</v>
      </c>
    </row>
    <row r="94" spans="1:11" x14ac:dyDescent="0.2">
      <c r="A94" s="23">
        <v>89</v>
      </c>
      <c r="B94" s="24" t="s">
        <v>814</v>
      </c>
      <c r="C94" s="25">
        <v>6954386400</v>
      </c>
      <c r="D94" s="30">
        <v>4278</v>
      </c>
      <c r="E94" s="26">
        <f t="shared" si="2"/>
        <v>1625616.2692847124</v>
      </c>
      <c r="F94" s="27">
        <v>5</v>
      </c>
      <c r="G94" s="27">
        <v>259</v>
      </c>
      <c r="H94" s="28">
        <f t="shared" si="3"/>
        <v>132</v>
      </c>
      <c r="I94" s="14">
        <v>92</v>
      </c>
      <c r="J94" s="32">
        <v>8</v>
      </c>
      <c r="K94" s="15">
        <v>0.7</v>
      </c>
    </row>
    <row r="95" spans="1:11" x14ac:dyDescent="0.2">
      <c r="A95" s="23">
        <v>90</v>
      </c>
      <c r="B95" s="24" t="s">
        <v>815</v>
      </c>
      <c r="C95" s="25">
        <v>409767000</v>
      </c>
      <c r="D95" s="30">
        <v>1224</v>
      </c>
      <c r="E95" s="26">
        <f t="shared" si="2"/>
        <v>334776.96078431373</v>
      </c>
      <c r="F95" s="27">
        <v>35</v>
      </c>
      <c r="G95" s="27">
        <v>320</v>
      </c>
      <c r="H95" s="28">
        <f t="shared" si="3"/>
        <v>177.5</v>
      </c>
      <c r="I95" s="14">
        <v>190</v>
      </c>
      <c r="J95" s="32">
        <v>5</v>
      </c>
      <c r="K95" s="15">
        <v>1</v>
      </c>
    </row>
    <row r="96" spans="1:11" x14ac:dyDescent="0.2">
      <c r="A96" s="23">
        <v>91</v>
      </c>
      <c r="B96" s="24" t="s">
        <v>816</v>
      </c>
      <c r="C96" s="25">
        <v>659098000</v>
      </c>
      <c r="D96" s="30">
        <v>1796</v>
      </c>
      <c r="E96" s="26">
        <f t="shared" si="2"/>
        <v>366981.06904231623</v>
      </c>
      <c r="F96" s="27">
        <v>29</v>
      </c>
      <c r="G96" s="27">
        <v>297</v>
      </c>
      <c r="H96" s="28">
        <f t="shared" si="3"/>
        <v>163</v>
      </c>
      <c r="I96" s="14">
        <v>141</v>
      </c>
      <c r="J96" s="32">
        <v>6</v>
      </c>
      <c r="K96" s="15">
        <v>0.9</v>
      </c>
    </row>
    <row r="97" spans="1:11" x14ac:dyDescent="0.2">
      <c r="A97" s="23">
        <v>92</v>
      </c>
      <c r="B97" s="24" t="s">
        <v>817</v>
      </c>
      <c r="C97" s="25">
        <v>766992800</v>
      </c>
      <c r="D97" s="30">
        <v>3606</v>
      </c>
      <c r="E97" s="26">
        <f t="shared" si="2"/>
        <v>212699.05712701054</v>
      </c>
      <c r="F97" s="27">
        <v>70</v>
      </c>
      <c r="G97" s="27">
        <v>265</v>
      </c>
      <c r="H97" s="28">
        <f t="shared" si="3"/>
        <v>167.5</v>
      </c>
      <c r="I97" s="14">
        <v>156</v>
      </c>
      <c r="J97" s="32">
        <v>6</v>
      </c>
      <c r="K97" s="15">
        <v>0.9</v>
      </c>
    </row>
    <row r="98" spans="1:11" x14ac:dyDescent="0.2">
      <c r="A98" s="23">
        <v>93</v>
      </c>
      <c r="B98" s="24" t="s">
        <v>818</v>
      </c>
      <c r="C98" s="25">
        <v>3794616400</v>
      </c>
      <c r="D98" s="30">
        <v>42935</v>
      </c>
      <c r="E98" s="26">
        <f t="shared" si="2"/>
        <v>88380.491440549667</v>
      </c>
      <c r="F98" s="27">
        <v>302</v>
      </c>
      <c r="G98" s="27">
        <v>31</v>
      </c>
      <c r="H98" s="28">
        <f t="shared" si="3"/>
        <v>166.5</v>
      </c>
      <c r="I98" s="14">
        <v>154</v>
      </c>
      <c r="J98" s="32">
        <v>6</v>
      </c>
      <c r="K98" s="15">
        <v>0.9</v>
      </c>
    </row>
    <row r="99" spans="1:11" x14ac:dyDescent="0.2">
      <c r="A99" s="23">
        <v>94</v>
      </c>
      <c r="B99" s="24" t="s">
        <v>819</v>
      </c>
      <c r="C99" s="25">
        <v>1947395200</v>
      </c>
      <c r="D99" s="30">
        <v>16065</v>
      </c>
      <c r="E99" s="26">
        <f t="shared" si="2"/>
        <v>121219.74478680361</v>
      </c>
      <c r="F99" s="27">
        <v>212</v>
      </c>
      <c r="G99" s="27">
        <v>122</v>
      </c>
      <c r="H99" s="28">
        <f t="shared" si="3"/>
        <v>167</v>
      </c>
      <c r="I99" s="14">
        <v>155</v>
      </c>
      <c r="J99" s="32">
        <v>6</v>
      </c>
      <c r="K99" s="15">
        <v>0.9</v>
      </c>
    </row>
    <row r="100" spans="1:11" x14ac:dyDescent="0.2">
      <c r="A100" s="23">
        <v>95</v>
      </c>
      <c r="B100" s="24" t="s">
        <v>820</v>
      </c>
      <c r="C100" s="25">
        <v>5362788000</v>
      </c>
      <c r="D100" s="30">
        <v>88697</v>
      </c>
      <c r="E100" s="26">
        <f t="shared" si="2"/>
        <v>60461.887098774481</v>
      </c>
      <c r="F100" s="27">
        <v>338</v>
      </c>
      <c r="G100" s="27">
        <v>10</v>
      </c>
      <c r="H100" s="28">
        <f t="shared" si="3"/>
        <v>174</v>
      </c>
      <c r="I100" s="14">
        <v>173</v>
      </c>
      <c r="J100" s="32">
        <v>6</v>
      </c>
      <c r="K100" s="15">
        <v>0.9</v>
      </c>
    </row>
    <row r="101" spans="1:11" x14ac:dyDescent="0.2">
      <c r="A101" s="23">
        <v>96</v>
      </c>
      <c r="B101" s="24" t="s">
        <v>821</v>
      </c>
      <c r="C101" s="25">
        <v>11548755700</v>
      </c>
      <c r="D101" s="30">
        <v>31644</v>
      </c>
      <c r="E101" s="26">
        <f t="shared" si="2"/>
        <v>364958.78207559098</v>
      </c>
      <c r="F101" s="27">
        <v>30</v>
      </c>
      <c r="G101" s="27">
        <v>53</v>
      </c>
      <c r="H101" s="28">
        <f t="shared" si="3"/>
        <v>41.5</v>
      </c>
      <c r="I101" s="14">
        <v>5</v>
      </c>
      <c r="J101" s="32">
        <v>10</v>
      </c>
      <c r="K101" s="15">
        <v>0.5</v>
      </c>
    </row>
    <row r="102" spans="1:11" x14ac:dyDescent="0.2">
      <c r="A102" s="23">
        <v>97</v>
      </c>
      <c r="B102" s="24" t="s">
        <v>822</v>
      </c>
      <c r="C102" s="25">
        <v>2197098300</v>
      </c>
      <c r="D102" s="30">
        <v>40383</v>
      </c>
      <c r="E102" s="26">
        <f t="shared" si="2"/>
        <v>54406.515117747564</v>
      </c>
      <c r="F102" s="27">
        <v>347</v>
      </c>
      <c r="G102" s="27">
        <v>37</v>
      </c>
      <c r="H102" s="28">
        <f t="shared" si="3"/>
        <v>192</v>
      </c>
      <c r="I102" s="14">
        <v>218</v>
      </c>
      <c r="J102" s="32">
        <v>4</v>
      </c>
      <c r="K102" s="15">
        <v>1.1000000000000001</v>
      </c>
    </row>
    <row r="103" spans="1:11" x14ac:dyDescent="0.2">
      <c r="A103" s="23">
        <v>98</v>
      </c>
      <c r="B103" s="24" t="s">
        <v>823</v>
      </c>
      <c r="C103" s="25">
        <v>121646500</v>
      </c>
      <c r="D103" s="30">
        <v>744</v>
      </c>
      <c r="E103" s="26">
        <f t="shared" si="2"/>
        <v>163503.36021505378</v>
      </c>
      <c r="F103" s="27">
        <v>117</v>
      </c>
      <c r="G103" s="27">
        <v>334</v>
      </c>
      <c r="H103" s="28">
        <f t="shared" si="3"/>
        <v>225.5</v>
      </c>
      <c r="I103" s="14">
        <v>267</v>
      </c>
      <c r="J103" s="32">
        <v>3</v>
      </c>
      <c r="K103" s="15">
        <v>1.2</v>
      </c>
    </row>
    <row r="104" spans="1:11" x14ac:dyDescent="0.2">
      <c r="A104" s="23">
        <v>99</v>
      </c>
      <c r="B104" s="24" t="s">
        <v>824</v>
      </c>
      <c r="C104" s="25">
        <v>2702432200</v>
      </c>
      <c r="D104" s="30">
        <v>17257</v>
      </c>
      <c r="E104" s="26">
        <f t="shared" si="2"/>
        <v>156599.18873500609</v>
      </c>
      <c r="F104" s="27">
        <v>128</v>
      </c>
      <c r="G104" s="27">
        <v>112</v>
      </c>
      <c r="H104" s="28">
        <f t="shared" si="3"/>
        <v>120</v>
      </c>
      <c r="I104" s="14">
        <v>81</v>
      </c>
      <c r="J104" s="32">
        <v>8</v>
      </c>
      <c r="K104" s="15">
        <v>0.7</v>
      </c>
    </row>
    <row r="105" spans="1:11" x14ac:dyDescent="0.2">
      <c r="A105" s="23">
        <v>100</v>
      </c>
      <c r="B105" s="24" t="s">
        <v>825</v>
      </c>
      <c r="C105" s="25">
        <v>7611237700</v>
      </c>
      <c r="D105" s="30">
        <v>70441</v>
      </c>
      <c r="E105" s="26">
        <f t="shared" si="2"/>
        <v>108051.24430374356</v>
      </c>
      <c r="F105" s="27">
        <v>242</v>
      </c>
      <c r="G105" s="27">
        <v>14</v>
      </c>
      <c r="H105" s="28">
        <f t="shared" si="3"/>
        <v>128</v>
      </c>
      <c r="I105" s="14">
        <v>89</v>
      </c>
      <c r="J105" s="32">
        <v>8</v>
      </c>
      <c r="K105" s="15">
        <v>0.7</v>
      </c>
    </row>
    <row r="106" spans="1:11" x14ac:dyDescent="0.2">
      <c r="A106" s="23">
        <v>101</v>
      </c>
      <c r="B106" s="24" t="s">
        <v>826</v>
      </c>
      <c r="C106" s="25">
        <v>4528882700</v>
      </c>
      <c r="D106" s="30">
        <v>32581</v>
      </c>
      <c r="E106" s="26">
        <f t="shared" si="2"/>
        <v>139003.79669132316</v>
      </c>
      <c r="F106" s="27">
        <v>155</v>
      </c>
      <c r="G106" s="27">
        <v>52</v>
      </c>
      <c r="H106" s="28">
        <f t="shared" si="3"/>
        <v>103.5</v>
      </c>
      <c r="I106" s="14">
        <v>57</v>
      </c>
      <c r="J106" s="32">
        <v>9</v>
      </c>
      <c r="K106" s="15">
        <v>0.6</v>
      </c>
    </row>
    <row r="107" spans="1:11" x14ac:dyDescent="0.2">
      <c r="A107" s="23">
        <v>102</v>
      </c>
      <c r="B107" s="24" t="s">
        <v>827</v>
      </c>
      <c r="C107" s="25">
        <v>1182600100</v>
      </c>
      <c r="D107" s="30">
        <v>9035</v>
      </c>
      <c r="E107" s="26">
        <f t="shared" si="2"/>
        <v>130890.99059214166</v>
      </c>
      <c r="F107" s="27">
        <v>187</v>
      </c>
      <c r="G107" s="27">
        <v>190</v>
      </c>
      <c r="H107" s="28">
        <f t="shared" si="3"/>
        <v>188.5</v>
      </c>
      <c r="I107" s="14">
        <v>210</v>
      </c>
      <c r="J107" s="32">
        <v>5</v>
      </c>
      <c r="K107" s="15">
        <v>1</v>
      </c>
    </row>
    <row r="108" spans="1:11" x14ac:dyDescent="0.2">
      <c r="A108" s="23">
        <v>103</v>
      </c>
      <c r="B108" s="24" t="s">
        <v>828</v>
      </c>
      <c r="C108" s="25">
        <v>1196381700</v>
      </c>
      <c r="D108" s="30">
        <v>20354</v>
      </c>
      <c r="E108" s="26">
        <f t="shared" si="2"/>
        <v>58778.70197504176</v>
      </c>
      <c r="F108" s="27">
        <v>341</v>
      </c>
      <c r="G108" s="27">
        <v>93</v>
      </c>
      <c r="H108" s="28">
        <f t="shared" si="3"/>
        <v>217</v>
      </c>
      <c r="I108" s="14">
        <v>253</v>
      </c>
      <c r="J108" s="32">
        <v>3</v>
      </c>
      <c r="K108" s="15">
        <v>1.2</v>
      </c>
    </row>
    <row r="109" spans="1:11" x14ac:dyDescent="0.2">
      <c r="A109" s="23">
        <v>104</v>
      </c>
      <c r="B109" s="24" t="s">
        <v>1095</v>
      </c>
      <c r="C109" s="25">
        <v>786395800</v>
      </c>
      <c r="D109" s="30">
        <v>322</v>
      </c>
      <c r="E109" s="26">
        <f t="shared" si="2"/>
        <v>2442222.9813664597</v>
      </c>
      <c r="F109" s="27">
        <v>3</v>
      </c>
      <c r="G109" s="27">
        <v>347</v>
      </c>
      <c r="H109" s="28">
        <f t="shared" si="3"/>
        <v>175</v>
      </c>
      <c r="I109" s="14">
        <v>175</v>
      </c>
      <c r="J109" s="32">
        <v>6</v>
      </c>
      <c r="K109" s="15">
        <v>0.9</v>
      </c>
    </row>
    <row r="110" spans="1:11" x14ac:dyDescent="0.2">
      <c r="A110" s="23">
        <v>105</v>
      </c>
      <c r="B110" s="24" t="s">
        <v>829</v>
      </c>
      <c r="C110" s="25">
        <v>1172756500</v>
      </c>
      <c r="D110" s="30">
        <v>8468</v>
      </c>
      <c r="E110" s="26">
        <f t="shared" si="2"/>
        <v>138492.73736419462</v>
      </c>
      <c r="F110" s="27">
        <v>156</v>
      </c>
      <c r="G110" s="27">
        <v>195</v>
      </c>
      <c r="H110" s="28">
        <f t="shared" si="3"/>
        <v>175.5</v>
      </c>
      <c r="I110" s="14">
        <v>178</v>
      </c>
      <c r="J110" s="32">
        <v>5</v>
      </c>
      <c r="K110" s="15">
        <v>1</v>
      </c>
    </row>
    <row r="111" spans="1:11" x14ac:dyDescent="0.2">
      <c r="A111" s="23">
        <v>106</v>
      </c>
      <c r="B111" s="24" t="s">
        <v>830</v>
      </c>
      <c r="C111" s="25">
        <v>147440600</v>
      </c>
      <c r="D111" s="30">
        <v>1491</v>
      </c>
      <c r="E111" s="26">
        <f t="shared" si="2"/>
        <v>98887.05566733735</v>
      </c>
      <c r="F111" s="27">
        <v>266</v>
      </c>
      <c r="G111" s="27">
        <v>310</v>
      </c>
      <c r="H111" s="28">
        <f t="shared" si="3"/>
        <v>288</v>
      </c>
      <c r="I111" s="14">
        <v>338</v>
      </c>
      <c r="J111" s="32">
        <v>1</v>
      </c>
      <c r="K111" s="15">
        <v>1.4</v>
      </c>
    </row>
    <row r="112" spans="1:11" x14ac:dyDescent="0.2">
      <c r="A112" s="23">
        <v>107</v>
      </c>
      <c r="B112" s="24" t="s">
        <v>831</v>
      </c>
      <c r="C112" s="25">
        <v>5495341100</v>
      </c>
      <c r="D112" s="30">
        <v>29393</v>
      </c>
      <c r="E112" s="26">
        <f t="shared" si="2"/>
        <v>186960.878440445</v>
      </c>
      <c r="F112" s="27">
        <v>87</v>
      </c>
      <c r="G112" s="27">
        <v>57</v>
      </c>
      <c r="H112" s="28">
        <f t="shared" si="3"/>
        <v>72</v>
      </c>
      <c r="I112" s="14">
        <v>19</v>
      </c>
      <c r="J112" s="32">
        <v>10</v>
      </c>
      <c r="K112" s="15">
        <v>0.5</v>
      </c>
    </row>
    <row r="113" spans="1:11" x14ac:dyDescent="0.2">
      <c r="A113" s="23">
        <v>108</v>
      </c>
      <c r="B113" s="24" t="s">
        <v>832</v>
      </c>
      <c r="C113" s="25">
        <v>145887900</v>
      </c>
      <c r="D113" s="30">
        <v>1058</v>
      </c>
      <c r="E113" s="26">
        <f t="shared" si="2"/>
        <v>137890.26465028356</v>
      </c>
      <c r="F113" s="27">
        <v>161</v>
      </c>
      <c r="G113" s="27">
        <v>322</v>
      </c>
      <c r="H113" s="28">
        <f t="shared" si="3"/>
        <v>241.5</v>
      </c>
      <c r="I113" s="14">
        <v>290</v>
      </c>
      <c r="J113" s="32">
        <v>2</v>
      </c>
      <c r="K113" s="15">
        <v>1.3</v>
      </c>
    </row>
    <row r="114" spans="1:11" x14ac:dyDescent="0.2">
      <c r="A114" s="23">
        <v>109</v>
      </c>
      <c r="B114" s="24" t="s">
        <v>833</v>
      </c>
      <c r="C114" s="25">
        <v>231698500</v>
      </c>
      <c r="D114" s="30">
        <v>76</v>
      </c>
      <c r="E114" s="26">
        <f t="shared" si="2"/>
        <v>3048664.4736842103</v>
      </c>
      <c r="F114" s="27">
        <v>2</v>
      </c>
      <c r="G114" s="27">
        <v>351</v>
      </c>
      <c r="H114" s="28">
        <f t="shared" si="3"/>
        <v>176.5</v>
      </c>
      <c r="I114" s="14">
        <v>182</v>
      </c>
      <c r="J114" s="32">
        <v>5</v>
      </c>
      <c r="K114" s="15">
        <v>1</v>
      </c>
    </row>
    <row r="115" spans="1:11" x14ac:dyDescent="0.2">
      <c r="A115" s="23">
        <v>110</v>
      </c>
      <c r="B115" s="24" t="s">
        <v>834</v>
      </c>
      <c r="C115" s="25">
        <v>2278097900</v>
      </c>
      <c r="D115" s="30">
        <v>18155</v>
      </c>
      <c r="E115" s="26">
        <f t="shared" si="2"/>
        <v>125480.4681905811</v>
      </c>
      <c r="F115" s="27">
        <v>201</v>
      </c>
      <c r="G115" s="27">
        <v>103</v>
      </c>
      <c r="H115" s="28">
        <f t="shared" si="3"/>
        <v>152</v>
      </c>
      <c r="I115" s="14">
        <v>121</v>
      </c>
      <c r="J115" s="32">
        <v>7</v>
      </c>
      <c r="K115" s="15">
        <v>0.8</v>
      </c>
    </row>
    <row r="116" spans="1:11" x14ac:dyDescent="0.2">
      <c r="A116" s="23">
        <v>111</v>
      </c>
      <c r="B116" s="24" t="s">
        <v>835</v>
      </c>
      <c r="C116" s="25">
        <v>582129300</v>
      </c>
      <c r="D116" s="30">
        <v>6290</v>
      </c>
      <c r="E116" s="26">
        <f t="shared" si="2"/>
        <v>92548.378378378373</v>
      </c>
      <c r="F116" s="27">
        <v>290</v>
      </c>
      <c r="G116" s="27">
        <v>227</v>
      </c>
      <c r="H116" s="28">
        <f t="shared" si="3"/>
        <v>258.5</v>
      </c>
      <c r="I116" s="14">
        <v>307</v>
      </c>
      <c r="J116" s="32">
        <v>2</v>
      </c>
      <c r="K116" s="15">
        <v>1.3</v>
      </c>
    </row>
    <row r="117" spans="1:11" x14ac:dyDescent="0.2">
      <c r="A117" s="23">
        <v>112</v>
      </c>
      <c r="B117" s="24" t="s">
        <v>836</v>
      </c>
      <c r="C117" s="25">
        <v>206163900</v>
      </c>
      <c r="D117" s="30">
        <v>1612</v>
      </c>
      <c r="E117" s="26">
        <f t="shared" si="2"/>
        <v>127893.2382133995</v>
      </c>
      <c r="F117" s="27">
        <v>195</v>
      </c>
      <c r="G117" s="27">
        <v>305</v>
      </c>
      <c r="H117" s="28">
        <f t="shared" si="3"/>
        <v>250</v>
      </c>
      <c r="I117" s="14">
        <v>299</v>
      </c>
      <c r="J117" s="32">
        <v>2</v>
      </c>
      <c r="K117" s="15">
        <v>1.3</v>
      </c>
    </row>
    <row r="118" spans="1:11" x14ac:dyDescent="0.2">
      <c r="A118" s="23">
        <v>113</v>
      </c>
      <c r="B118" s="24" t="s">
        <v>312</v>
      </c>
      <c r="C118" s="25">
        <v>1353030900</v>
      </c>
      <c r="D118" s="30">
        <v>6996</v>
      </c>
      <c r="E118" s="26">
        <f t="shared" si="2"/>
        <v>193400.64322469983</v>
      </c>
      <c r="F118" s="27">
        <v>82</v>
      </c>
      <c r="G118" s="27">
        <v>217</v>
      </c>
      <c r="H118" s="28">
        <f t="shared" si="3"/>
        <v>149.5</v>
      </c>
      <c r="I118" s="14">
        <v>117</v>
      </c>
      <c r="J118" s="32">
        <v>7</v>
      </c>
      <c r="K118" s="15">
        <v>0.8</v>
      </c>
    </row>
    <row r="119" spans="1:11" x14ac:dyDescent="0.2">
      <c r="A119" s="23">
        <v>114</v>
      </c>
      <c r="B119" s="24" t="s">
        <v>837</v>
      </c>
      <c r="C119" s="25">
        <v>1361745600</v>
      </c>
      <c r="D119" s="30">
        <v>17492</v>
      </c>
      <c r="E119" s="26">
        <f t="shared" si="2"/>
        <v>77849.622684655842</v>
      </c>
      <c r="F119" s="27">
        <v>319</v>
      </c>
      <c r="G119" s="27">
        <v>111</v>
      </c>
      <c r="H119" s="28">
        <f t="shared" si="3"/>
        <v>215</v>
      </c>
      <c r="I119" s="14">
        <v>248</v>
      </c>
      <c r="J119" s="32">
        <v>3</v>
      </c>
      <c r="K119" s="15">
        <v>1.2</v>
      </c>
    </row>
    <row r="120" spans="1:11" x14ac:dyDescent="0.2">
      <c r="A120" s="23">
        <v>115</v>
      </c>
      <c r="B120" s="24" t="s">
        <v>838</v>
      </c>
      <c r="C120" s="25">
        <v>1533032100</v>
      </c>
      <c r="D120" s="30">
        <v>11115</v>
      </c>
      <c r="E120" s="26">
        <f t="shared" si="2"/>
        <v>137924.61538461538</v>
      </c>
      <c r="F120" s="27">
        <v>160</v>
      </c>
      <c r="G120" s="27">
        <v>170</v>
      </c>
      <c r="H120" s="28">
        <f t="shared" si="3"/>
        <v>165</v>
      </c>
      <c r="I120" s="14">
        <v>144</v>
      </c>
      <c r="J120" s="32">
        <v>6</v>
      </c>
      <c r="K120" s="15">
        <v>0.9</v>
      </c>
    </row>
    <row r="121" spans="1:11" x14ac:dyDescent="0.2">
      <c r="A121" s="23">
        <v>116</v>
      </c>
      <c r="B121" s="24" t="s">
        <v>839</v>
      </c>
      <c r="C121" s="25">
        <v>800826600</v>
      </c>
      <c r="D121" s="30">
        <v>7019</v>
      </c>
      <c r="E121" s="26">
        <f t="shared" si="2"/>
        <v>114094.11597093604</v>
      </c>
      <c r="F121" s="27">
        <v>227</v>
      </c>
      <c r="G121" s="27">
        <v>216</v>
      </c>
      <c r="H121" s="28">
        <f t="shared" si="3"/>
        <v>221.5</v>
      </c>
      <c r="I121" s="14">
        <v>262</v>
      </c>
      <c r="J121" s="32">
        <v>3</v>
      </c>
      <c r="K121" s="15">
        <v>1.2</v>
      </c>
    </row>
    <row r="122" spans="1:11" x14ac:dyDescent="0.2">
      <c r="A122" s="23">
        <v>117</v>
      </c>
      <c r="B122" s="24" t="s">
        <v>840</v>
      </c>
      <c r="C122" s="25">
        <v>980443400</v>
      </c>
      <c r="D122" s="30">
        <v>5271</v>
      </c>
      <c r="E122" s="26">
        <f t="shared" si="2"/>
        <v>186007.09542781257</v>
      </c>
      <c r="F122" s="27">
        <v>88</v>
      </c>
      <c r="G122" s="27">
        <v>240</v>
      </c>
      <c r="H122" s="28">
        <f t="shared" si="3"/>
        <v>164</v>
      </c>
      <c r="I122" s="14">
        <v>143</v>
      </c>
      <c r="J122" s="32">
        <v>6</v>
      </c>
      <c r="K122" s="15">
        <v>0.9</v>
      </c>
    </row>
    <row r="123" spans="1:11" x14ac:dyDescent="0.2">
      <c r="A123" s="23">
        <v>118</v>
      </c>
      <c r="B123" s="24" t="s">
        <v>841</v>
      </c>
      <c r="C123" s="25">
        <v>791420800</v>
      </c>
      <c r="D123" s="30">
        <v>7606</v>
      </c>
      <c r="E123" s="26">
        <f t="shared" si="2"/>
        <v>104052.16933999474</v>
      </c>
      <c r="F123" s="27">
        <v>259</v>
      </c>
      <c r="G123" s="27">
        <v>211</v>
      </c>
      <c r="H123" s="28">
        <f t="shared" si="3"/>
        <v>235</v>
      </c>
      <c r="I123" s="14">
        <v>275</v>
      </c>
      <c r="J123" s="32">
        <v>3</v>
      </c>
      <c r="K123" s="15">
        <v>1.2</v>
      </c>
    </row>
    <row r="124" spans="1:11" x14ac:dyDescent="0.2">
      <c r="A124" s="23">
        <v>119</v>
      </c>
      <c r="B124" s="24" t="s">
        <v>842</v>
      </c>
      <c r="C124" s="25">
        <v>1312968700</v>
      </c>
      <c r="D124" s="30">
        <v>8131</v>
      </c>
      <c r="E124" s="26">
        <f t="shared" si="2"/>
        <v>161476.90320993727</v>
      </c>
      <c r="F124" s="27">
        <v>120</v>
      </c>
      <c r="G124" s="27">
        <v>202</v>
      </c>
      <c r="H124" s="28">
        <f t="shared" si="3"/>
        <v>161</v>
      </c>
      <c r="I124" s="14">
        <v>134</v>
      </c>
      <c r="J124" s="32">
        <v>7</v>
      </c>
      <c r="K124" s="15">
        <v>0.8</v>
      </c>
    </row>
    <row r="125" spans="1:11" x14ac:dyDescent="0.2">
      <c r="A125" s="23">
        <v>120</v>
      </c>
      <c r="B125" s="24" t="s">
        <v>843</v>
      </c>
      <c r="C125" s="25">
        <v>566450600</v>
      </c>
      <c r="D125" s="30">
        <v>5179</v>
      </c>
      <c r="E125" s="26">
        <f t="shared" si="2"/>
        <v>109374.51245414173</v>
      </c>
      <c r="F125" s="27">
        <v>239</v>
      </c>
      <c r="G125" s="27">
        <v>242</v>
      </c>
      <c r="H125" s="28">
        <f t="shared" si="3"/>
        <v>240.5</v>
      </c>
      <c r="I125" s="14">
        <v>288</v>
      </c>
      <c r="J125" s="32">
        <v>2</v>
      </c>
      <c r="K125" s="15">
        <v>1.3</v>
      </c>
    </row>
    <row r="126" spans="1:11" x14ac:dyDescent="0.2">
      <c r="A126" s="23">
        <v>121</v>
      </c>
      <c r="B126" s="24" t="s">
        <v>844</v>
      </c>
      <c r="C126" s="25">
        <v>309222500</v>
      </c>
      <c r="D126" s="30">
        <v>717</v>
      </c>
      <c r="E126" s="26">
        <f t="shared" si="2"/>
        <v>431272.6638772664</v>
      </c>
      <c r="F126" s="27">
        <v>23</v>
      </c>
      <c r="G126" s="27">
        <v>336</v>
      </c>
      <c r="H126" s="28">
        <f t="shared" si="3"/>
        <v>179.5</v>
      </c>
      <c r="I126" s="14">
        <v>194</v>
      </c>
      <c r="J126" s="32">
        <v>5</v>
      </c>
      <c r="K126" s="15">
        <v>1</v>
      </c>
    </row>
    <row r="127" spans="1:11" x14ac:dyDescent="0.2">
      <c r="A127" s="23">
        <v>122</v>
      </c>
      <c r="B127" s="24" t="s">
        <v>845</v>
      </c>
      <c r="C127" s="25">
        <v>2383514700</v>
      </c>
      <c r="D127" s="30">
        <v>14280</v>
      </c>
      <c r="E127" s="26">
        <f t="shared" si="2"/>
        <v>166912.79411764705</v>
      </c>
      <c r="F127" s="27">
        <v>114</v>
      </c>
      <c r="G127" s="27">
        <v>136</v>
      </c>
      <c r="H127" s="28">
        <f t="shared" si="3"/>
        <v>125</v>
      </c>
      <c r="I127" s="14">
        <v>84</v>
      </c>
      <c r="J127" s="32">
        <v>8</v>
      </c>
      <c r="K127" s="15">
        <v>0.7</v>
      </c>
    </row>
    <row r="128" spans="1:11" x14ac:dyDescent="0.2">
      <c r="A128" s="23">
        <v>123</v>
      </c>
      <c r="B128" s="24" t="s">
        <v>846</v>
      </c>
      <c r="C128" s="25">
        <v>1153100300</v>
      </c>
      <c r="D128" s="30">
        <v>10324</v>
      </c>
      <c r="E128" s="26">
        <f t="shared" si="2"/>
        <v>111691.23401782254</v>
      </c>
      <c r="F128" s="27">
        <v>233</v>
      </c>
      <c r="G128" s="27">
        <v>179</v>
      </c>
      <c r="H128" s="28">
        <f t="shared" si="3"/>
        <v>206</v>
      </c>
      <c r="I128" s="14">
        <v>237</v>
      </c>
      <c r="J128" s="32">
        <v>4</v>
      </c>
      <c r="K128" s="15">
        <v>1.1000000000000001</v>
      </c>
    </row>
    <row r="129" spans="1:11" x14ac:dyDescent="0.2">
      <c r="A129" s="23">
        <v>124</v>
      </c>
      <c r="B129" s="24" t="s">
        <v>847</v>
      </c>
      <c r="C129" s="25">
        <v>226221100</v>
      </c>
      <c r="D129" s="30">
        <v>2997</v>
      </c>
      <c r="E129" s="26">
        <f t="shared" si="2"/>
        <v>75482.515849182513</v>
      </c>
      <c r="F129" s="27">
        <v>323</v>
      </c>
      <c r="G129" s="27">
        <v>277</v>
      </c>
      <c r="H129" s="28">
        <f t="shared" si="3"/>
        <v>300</v>
      </c>
      <c r="I129" s="14">
        <v>347</v>
      </c>
      <c r="J129" s="32">
        <v>1</v>
      </c>
      <c r="K129" s="15">
        <v>1.4</v>
      </c>
    </row>
    <row r="130" spans="1:11" x14ac:dyDescent="0.2">
      <c r="A130" s="23">
        <v>125</v>
      </c>
      <c r="B130" s="24" t="s">
        <v>848</v>
      </c>
      <c r="C130" s="25">
        <v>1122008200</v>
      </c>
      <c r="D130" s="30">
        <v>6569</v>
      </c>
      <c r="E130" s="26">
        <f t="shared" si="2"/>
        <v>170803.50129395648</v>
      </c>
      <c r="F130" s="27">
        <v>108</v>
      </c>
      <c r="G130" s="27">
        <v>223</v>
      </c>
      <c r="H130" s="28">
        <f t="shared" si="3"/>
        <v>165.5</v>
      </c>
      <c r="I130" s="14">
        <v>147</v>
      </c>
      <c r="J130" s="32">
        <v>6</v>
      </c>
      <c r="K130" s="15">
        <v>0.9</v>
      </c>
    </row>
    <row r="131" spans="1:11" x14ac:dyDescent="0.2">
      <c r="A131" s="23">
        <v>126</v>
      </c>
      <c r="B131" s="24" t="s">
        <v>849</v>
      </c>
      <c r="C131" s="25">
        <v>4818012600</v>
      </c>
      <c r="D131" s="30">
        <v>12202</v>
      </c>
      <c r="E131" s="26">
        <f t="shared" si="2"/>
        <v>394854.33535485988</v>
      </c>
      <c r="F131" s="27">
        <v>27</v>
      </c>
      <c r="G131" s="27">
        <v>156</v>
      </c>
      <c r="H131" s="28">
        <f t="shared" si="3"/>
        <v>91.5</v>
      </c>
      <c r="I131" s="14">
        <v>37</v>
      </c>
      <c r="J131" s="32">
        <v>9</v>
      </c>
      <c r="K131" s="15">
        <v>0.6</v>
      </c>
    </row>
    <row r="132" spans="1:11" x14ac:dyDescent="0.2">
      <c r="A132" s="23">
        <v>127</v>
      </c>
      <c r="B132" s="24" t="s">
        <v>850</v>
      </c>
      <c r="C132" s="25">
        <v>523102800</v>
      </c>
      <c r="D132" s="30">
        <v>3282</v>
      </c>
      <c r="E132" s="26">
        <f t="shared" si="2"/>
        <v>159385.3747714808</v>
      </c>
      <c r="F132" s="27">
        <v>122</v>
      </c>
      <c r="G132" s="27">
        <v>270</v>
      </c>
      <c r="H132" s="28">
        <f t="shared" si="3"/>
        <v>196</v>
      </c>
      <c r="I132" s="14">
        <v>222</v>
      </c>
      <c r="J132" s="32">
        <v>4</v>
      </c>
      <c r="K132" s="15">
        <v>1.1000000000000001</v>
      </c>
    </row>
    <row r="133" spans="1:11" x14ac:dyDescent="0.2">
      <c r="A133" s="23">
        <v>128</v>
      </c>
      <c r="B133" s="24" t="s">
        <v>851</v>
      </c>
      <c r="C133" s="25">
        <v>5239268400</v>
      </c>
      <c r="D133" s="30">
        <v>62088</v>
      </c>
      <c r="E133" s="26">
        <f t="shared" si="2"/>
        <v>84384.557402396604</v>
      </c>
      <c r="F133" s="27">
        <v>307</v>
      </c>
      <c r="G133" s="27">
        <v>16</v>
      </c>
      <c r="H133" s="28">
        <f t="shared" si="3"/>
        <v>161.5</v>
      </c>
      <c r="I133" s="14">
        <v>136</v>
      </c>
      <c r="J133" s="32">
        <v>7</v>
      </c>
      <c r="K133" s="15">
        <v>0.8</v>
      </c>
    </row>
    <row r="134" spans="1:11" x14ac:dyDescent="0.2">
      <c r="A134" s="23">
        <v>129</v>
      </c>
      <c r="B134" s="24" t="s">
        <v>852</v>
      </c>
      <c r="C134" s="25">
        <v>48930700</v>
      </c>
      <c r="D134" s="30">
        <v>335</v>
      </c>
      <c r="E134" s="26">
        <f t="shared" ref="E134:E197" si="4">C134/D134</f>
        <v>146061.79104477612</v>
      </c>
      <c r="F134" s="27">
        <v>142</v>
      </c>
      <c r="G134" s="27">
        <v>345</v>
      </c>
      <c r="H134" s="28">
        <f t="shared" ref="H134:H197" si="5">(F134+G134)/2</f>
        <v>243.5</v>
      </c>
      <c r="I134" s="14">
        <v>293</v>
      </c>
      <c r="J134" s="32">
        <v>2</v>
      </c>
      <c r="K134" s="15">
        <v>1.3</v>
      </c>
    </row>
    <row r="135" spans="1:11" x14ac:dyDescent="0.2">
      <c r="A135" s="23">
        <v>130</v>
      </c>
      <c r="B135" s="24" t="s">
        <v>853</v>
      </c>
      <c r="C135" s="25">
        <v>87647700</v>
      </c>
      <c r="D135" s="30">
        <v>703</v>
      </c>
      <c r="E135" s="26">
        <f t="shared" si="4"/>
        <v>124676.67140825036</v>
      </c>
      <c r="F135" s="27">
        <v>205</v>
      </c>
      <c r="G135" s="27">
        <v>337</v>
      </c>
      <c r="H135" s="28">
        <f t="shared" si="5"/>
        <v>271</v>
      </c>
      <c r="I135" s="14">
        <v>323</v>
      </c>
      <c r="J135" s="32">
        <v>1</v>
      </c>
      <c r="K135" s="15">
        <v>1.4</v>
      </c>
    </row>
    <row r="136" spans="1:11" x14ac:dyDescent="0.2">
      <c r="A136" s="23">
        <v>131</v>
      </c>
      <c r="B136" s="24" t="s">
        <v>854</v>
      </c>
      <c r="C136" s="25">
        <v>5981636700</v>
      </c>
      <c r="D136" s="30">
        <v>22740</v>
      </c>
      <c r="E136" s="26">
        <f t="shared" si="4"/>
        <v>263044.70976253296</v>
      </c>
      <c r="F136" s="27">
        <v>51</v>
      </c>
      <c r="G136" s="27">
        <v>86</v>
      </c>
      <c r="H136" s="28">
        <f t="shared" si="5"/>
        <v>68.5</v>
      </c>
      <c r="I136" s="14">
        <v>14</v>
      </c>
      <c r="J136" s="32">
        <v>10</v>
      </c>
      <c r="K136" s="15">
        <v>0.5</v>
      </c>
    </row>
    <row r="137" spans="1:11" x14ac:dyDescent="0.2">
      <c r="A137" s="23">
        <v>132</v>
      </c>
      <c r="B137" s="24" t="s">
        <v>855</v>
      </c>
      <c r="C137" s="25">
        <v>305189000</v>
      </c>
      <c r="D137" s="30">
        <v>1994</v>
      </c>
      <c r="E137" s="26">
        <f t="shared" si="4"/>
        <v>153053.66098294884</v>
      </c>
      <c r="F137" s="27">
        <v>132</v>
      </c>
      <c r="G137" s="27">
        <v>289</v>
      </c>
      <c r="H137" s="28">
        <f t="shared" si="5"/>
        <v>210.5</v>
      </c>
      <c r="I137" s="14">
        <v>244</v>
      </c>
      <c r="J137" s="32">
        <v>4</v>
      </c>
      <c r="K137" s="15">
        <v>1.1000000000000001</v>
      </c>
    </row>
    <row r="138" spans="1:11" x14ac:dyDescent="0.2">
      <c r="A138" s="23">
        <v>133</v>
      </c>
      <c r="B138" s="24" t="s">
        <v>856</v>
      </c>
      <c r="C138" s="25">
        <v>1052735700</v>
      </c>
      <c r="D138" s="30">
        <v>10952</v>
      </c>
      <c r="E138" s="26">
        <f t="shared" si="4"/>
        <v>96122.689919649376</v>
      </c>
      <c r="F138" s="27">
        <v>271</v>
      </c>
      <c r="G138" s="27">
        <v>172</v>
      </c>
      <c r="H138" s="28">
        <f t="shared" si="5"/>
        <v>221.5</v>
      </c>
      <c r="I138" s="14">
        <v>263</v>
      </c>
      <c r="J138" s="32">
        <v>3</v>
      </c>
      <c r="K138" s="15">
        <v>1.2</v>
      </c>
    </row>
    <row r="139" spans="1:11" x14ac:dyDescent="0.2">
      <c r="A139" s="23">
        <v>134</v>
      </c>
      <c r="B139" s="24" t="s">
        <v>857</v>
      </c>
      <c r="C139" s="25">
        <v>1988050400</v>
      </c>
      <c r="D139" s="30">
        <v>17995</v>
      </c>
      <c r="E139" s="26">
        <f t="shared" si="4"/>
        <v>110477.93275909976</v>
      </c>
      <c r="F139" s="27">
        <v>235</v>
      </c>
      <c r="G139" s="27">
        <v>107</v>
      </c>
      <c r="H139" s="28">
        <f t="shared" si="5"/>
        <v>171</v>
      </c>
      <c r="I139" s="14">
        <v>163</v>
      </c>
      <c r="J139" s="32">
        <v>6</v>
      </c>
      <c r="K139" s="15">
        <v>0.9</v>
      </c>
    </row>
    <row r="140" spans="1:11" x14ac:dyDescent="0.2">
      <c r="A140" s="23">
        <v>135</v>
      </c>
      <c r="B140" s="24" t="s">
        <v>858</v>
      </c>
      <c r="C140" s="25">
        <v>315079700</v>
      </c>
      <c r="D140" s="30">
        <v>2495</v>
      </c>
      <c r="E140" s="26">
        <f t="shared" si="4"/>
        <v>126284.44889779559</v>
      </c>
      <c r="F140" s="27">
        <v>198</v>
      </c>
      <c r="G140" s="27">
        <v>283</v>
      </c>
      <c r="H140" s="28">
        <f t="shared" si="5"/>
        <v>240.5</v>
      </c>
      <c r="I140" s="14">
        <v>287</v>
      </c>
      <c r="J140" s="32">
        <v>2</v>
      </c>
      <c r="K140" s="15">
        <v>1.3</v>
      </c>
    </row>
    <row r="141" spans="1:11" x14ac:dyDescent="0.2">
      <c r="A141" s="23">
        <v>136</v>
      </c>
      <c r="B141" s="24" t="s">
        <v>859</v>
      </c>
      <c r="C141" s="25">
        <v>2097528000</v>
      </c>
      <c r="D141" s="30">
        <v>14162</v>
      </c>
      <c r="E141" s="26">
        <f t="shared" si="4"/>
        <v>148109.5890410959</v>
      </c>
      <c r="F141" s="27">
        <v>140</v>
      </c>
      <c r="G141" s="27">
        <v>137</v>
      </c>
      <c r="H141" s="28">
        <f t="shared" si="5"/>
        <v>138.5</v>
      </c>
      <c r="I141" s="14">
        <v>102</v>
      </c>
      <c r="J141" s="32">
        <v>8</v>
      </c>
      <c r="K141" s="15">
        <v>0.7</v>
      </c>
    </row>
    <row r="142" spans="1:11" x14ac:dyDescent="0.2">
      <c r="A142" s="23">
        <v>137</v>
      </c>
      <c r="B142" s="24" t="s">
        <v>860</v>
      </c>
      <c r="C142" s="25">
        <v>2109043500</v>
      </c>
      <c r="D142" s="30">
        <v>40249</v>
      </c>
      <c r="E142" s="26">
        <f t="shared" si="4"/>
        <v>52399.89813411513</v>
      </c>
      <c r="F142" s="27">
        <v>349</v>
      </c>
      <c r="G142" s="27">
        <v>38</v>
      </c>
      <c r="H142" s="28">
        <f t="shared" si="5"/>
        <v>193.5</v>
      </c>
      <c r="I142" s="14">
        <v>221</v>
      </c>
      <c r="J142" s="32">
        <v>4</v>
      </c>
      <c r="K142" s="15">
        <v>1.1000000000000001</v>
      </c>
    </row>
    <row r="143" spans="1:11" x14ac:dyDescent="0.2">
      <c r="A143" s="23">
        <v>138</v>
      </c>
      <c r="B143" s="24" t="s">
        <v>861</v>
      </c>
      <c r="C143" s="25">
        <v>643281000</v>
      </c>
      <c r="D143" s="30">
        <v>5954</v>
      </c>
      <c r="E143" s="26">
        <f t="shared" si="4"/>
        <v>108041.82062479005</v>
      </c>
      <c r="F143" s="27">
        <v>243</v>
      </c>
      <c r="G143" s="27">
        <v>233</v>
      </c>
      <c r="H143" s="28">
        <f t="shared" si="5"/>
        <v>238</v>
      </c>
      <c r="I143" s="14">
        <v>283</v>
      </c>
      <c r="J143" s="32">
        <v>2</v>
      </c>
      <c r="K143" s="15">
        <v>1.3</v>
      </c>
    </row>
    <row r="144" spans="1:11" x14ac:dyDescent="0.2">
      <c r="A144" s="23">
        <v>139</v>
      </c>
      <c r="B144" s="24" t="s">
        <v>862</v>
      </c>
      <c r="C144" s="25">
        <v>3094928200</v>
      </c>
      <c r="D144" s="30">
        <v>15918</v>
      </c>
      <c r="E144" s="26">
        <f t="shared" si="4"/>
        <v>194429.46350043974</v>
      </c>
      <c r="F144" s="27">
        <v>79</v>
      </c>
      <c r="G144" s="27">
        <v>125</v>
      </c>
      <c r="H144" s="28">
        <f t="shared" si="5"/>
        <v>102</v>
      </c>
      <c r="I144" s="14">
        <v>54</v>
      </c>
      <c r="J144" s="32">
        <v>9</v>
      </c>
      <c r="K144" s="15">
        <v>0.6</v>
      </c>
    </row>
    <row r="145" spans="1:11" x14ac:dyDescent="0.2">
      <c r="A145" s="23">
        <v>140</v>
      </c>
      <c r="B145" s="24" t="s">
        <v>863</v>
      </c>
      <c r="C145" s="25">
        <v>427290600</v>
      </c>
      <c r="D145" s="30">
        <v>4464</v>
      </c>
      <c r="E145" s="26">
        <f t="shared" si="4"/>
        <v>95719.220430107525</v>
      </c>
      <c r="F145" s="27">
        <v>274</v>
      </c>
      <c r="G145" s="27">
        <v>255</v>
      </c>
      <c r="H145" s="28">
        <f t="shared" si="5"/>
        <v>264.5</v>
      </c>
      <c r="I145" s="14">
        <v>313</v>
      </c>
      <c r="J145" s="32">
        <v>2</v>
      </c>
      <c r="K145" s="15">
        <v>1.3</v>
      </c>
    </row>
    <row r="146" spans="1:11" x14ac:dyDescent="0.2">
      <c r="A146" s="23">
        <v>141</v>
      </c>
      <c r="B146" s="24" t="s">
        <v>864</v>
      </c>
      <c r="C146" s="25">
        <v>2227815100</v>
      </c>
      <c r="D146" s="30">
        <v>19586</v>
      </c>
      <c r="E146" s="26">
        <f t="shared" si="4"/>
        <v>113745.28234453181</v>
      </c>
      <c r="F146" s="27">
        <v>228</v>
      </c>
      <c r="G146" s="27">
        <v>96</v>
      </c>
      <c r="H146" s="28">
        <f t="shared" si="5"/>
        <v>162</v>
      </c>
      <c r="I146" s="14">
        <v>137</v>
      </c>
      <c r="J146" s="32">
        <v>7</v>
      </c>
      <c r="K146" s="15">
        <v>0.8</v>
      </c>
    </row>
    <row r="147" spans="1:11" x14ac:dyDescent="0.2">
      <c r="A147" s="23">
        <v>142</v>
      </c>
      <c r="B147" s="24" t="s">
        <v>865</v>
      </c>
      <c r="C147" s="25">
        <v>1905813500</v>
      </c>
      <c r="D147" s="30">
        <v>10332</v>
      </c>
      <c r="E147" s="26">
        <f t="shared" si="4"/>
        <v>184457.36546651181</v>
      </c>
      <c r="F147" s="27">
        <v>90</v>
      </c>
      <c r="G147" s="27">
        <v>178</v>
      </c>
      <c r="H147" s="28">
        <f t="shared" si="5"/>
        <v>134</v>
      </c>
      <c r="I147" s="14">
        <v>96</v>
      </c>
      <c r="J147" s="32">
        <v>8</v>
      </c>
      <c r="K147" s="15">
        <v>0.7</v>
      </c>
    </row>
    <row r="148" spans="1:11" x14ac:dyDescent="0.2">
      <c r="A148" s="23">
        <v>143</v>
      </c>
      <c r="B148" s="24" t="s">
        <v>866</v>
      </c>
      <c r="C148" s="25">
        <v>200117700</v>
      </c>
      <c r="D148" s="30">
        <v>2168</v>
      </c>
      <c r="E148" s="26">
        <f t="shared" si="4"/>
        <v>92305.212177121764</v>
      </c>
      <c r="F148" s="27">
        <v>292</v>
      </c>
      <c r="G148" s="27">
        <v>286</v>
      </c>
      <c r="H148" s="28">
        <f t="shared" si="5"/>
        <v>289</v>
      </c>
      <c r="I148" s="14">
        <v>339</v>
      </c>
      <c r="J148" s="32">
        <v>1</v>
      </c>
      <c r="K148" s="15">
        <v>1.4</v>
      </c>
    </row>
    <row r="149" spans="1:11" x14ac:dyDescent="0.2">
      <c r="A149" s="23">
        <v>144</v>
      </c>
      <c r="B149" s="24" t="s">
        <v>867</v>
      </c>
      <c r="C149" s="25">
        <v>2491919100</v>
      </c>
      <c r="D149" s="30">
        <v>13574</v>
      </c>
      <c r="E149" s="26">
        <f t="shared" si="4"/>
        <v>183580.30794165315</v>
      </c>
      <c r="F149" s="27">
        <v>93</v>
      </c>
      <c r="G149" s="27">
        <v>146</v>
      </c>
      <c r="H149" s="28">
        <f t="shared" si="5"/>
        <v>119.5</v>
      </c>
      <c r="I149" s="14">
        <v>79</v>
      </c>
      <c r="J149" s="32">
        <v>8</v>
      </c>
      <c r="K149" s="15">
        <v>0.7</v>
      </c>
    </row>
    <row r="150" spans="1:11" x14ac:dyDescent="0.2">
      <c r="A150" s="23">
        <v>145</v>
      </c>
      <c r="B150" s="24" t="s">
        <v>868</v>
      </c>
      <c r="C150" s="25">
        <v>1722383000</v>
      </c>
      <c r="D150" s="30">
        <v>12819</v>
      </c>
      <c r="E150" s="26">
        <f t="shared" si="4"/>
        <v>134361.72868398472</v>
      </c>
      <c r="F150" s="27">
        <v>172</v>
      </c>
      <c r="G150" s="27">
        <v>153</v>
      </c>
      <c r="H150" s="28">
        <f t="shared" si="5"/>
        <v>162.5</v>
      </c>
      <c r="I150" s="14">
        <v>139</v>
      </c>
      <c r="J150" s="32">
        <v>7</v>
      </c>
      <c r="K150" s="15">
        <v>0.8</v>
      </c>
    </row>
    <row r="151" spans="1:11" x14ac:dyDescent="0.2">
      <c r="A151" s="23">
        <v>146</v>
      </c>
      <c r="B151" s="24" t="s">
        <v>869</v>
      </c>
      <c r="C151" s="25">
        <v>1472871200</v>
      </c>
      <c r="D151" s="30">
        <v>11144</v>
      </c>
      <c r="E151" s="26">
        <f t="shared" si="4"/>
        <v>132167.19310839914</v>
      </c>
      <c r="F151" s="27">
        <v>183</v>
      </c>
      <c r="G151" s="27">
        <v>169</v>
      </c>
      <c r="H151" s="28">
        <f t="shared" si="5"/>
        <v>176</v>
      </c>
      <c r="I151" s="14">
        <v>181</v>
      </c>
      <c r="J151" s="32">
        <v>5</v>
      </c>
      <c r="K151" s="15">
        <v>1</v>
      </c>
    </row>
    <row r="152" spans="1:11" x14ac:dyDescent="0.2">
      <c r="A152" s="23">
        <v>147</v>
      </c>
      <c r="B152" s="24" t="s">
        <v>870</v>
      </c>
      <c r="C152" s="25">
        <v>848120900</v>
      </c>
      <c r="D152" s="30">
        <v>8054</v>
      </c>
      <c r="E152" s="26">
        <f t="shared" si="4"/>
        <v>105304.3084181773</v>
      </c>
      <c r="F152" s="27">
        <v>252</v>
      </c>
      <c r="G152" s="27">
        <v>203</v>
      </c>
      <c r="H152" s="28">
        <f t="shared" si="5"/>
        <v>227.5</v>
      </c>
      <c r="I152" s="14">
        <v>268</v>
      </c>
      <c r="J152" s="32">
        <v>3</v>
      </c>
      <c r="K152" s="15">
        <v>1.2</v>
      </c>
    </row>
    <row r="153" spans="1:11" x14ac:dyDescent="0.2">
      <c r="A153" s="23">
        <v>148</v>
      </c>
      <c r="B153" s="24" t="s">
        <v>871</v>
      </c>
      <c r="C153" s="25">
        <v>419083500</v>
      </c>
      <c r="D153" s="30">
        <v>3037</v>
      </c>
      <c r="E153" s="26">
        <f t="shared" si="4"/>
        <v>137992.59137306552</v>
      </c>
      <c r="F153" s="27">
        <v>158</v>
      </c>
      <c r="G153" s="27">
        <v>275</v>
      </c>
      <c r="H153" s="28">
        <f t="shared" si="5"/>
        <v>216.5</v>
      </c>
      <c r="I153" s="14">
        <v>250</v>
      </c>
      <c r="J153" s="32">
        <v>3</v>
      </c>
      <c r="K153" s="15">
        <v>1.2</v>
      </c>
    </row>
    <row r="154" spans="1:11" x14ac:dyDescent="0.2">
      <c r="A154" s="23">
        <v>149</v>
      </c>
      <c r="B154" s="24" t="s">
        <v>872</v>
      </c>
      <c r="C154" s="25">
        <v>3103026400</v>
      </c>
      <c r="D154" s="30">
        <v>77657</v>
      </c>
      <c r="E154" s="26">
        <f t="shared" si="4"/>
        <v>39958.102939850884</v>
      </c>
      <c r="F154" s="27">
        <v>351</v>
      </c>
      <c r="G154" s="27">
        <v>13</v>
      </c>
      <c r="H154" s="28">
        <f t="shared" si="5"/>
        <v>182</v>
      </c>
      <c r="I154" s="14">
        <v>201</v>
      </c>
      <c r="J154" s="32">
        <v>5</v>
      </c>
      <c r="K154" s="15">
        <v>1</v>
      </c>
    </row>
    <row r="155" spans="1:11" x14ac:dyDescent="0.2">
      <c r="A155" s="23">
        <v>150</v>
      </c>
      <c r="B155" s="24" t="s">
        <v>873</v>
      </c>
      <c r="C155" s="25">
        <v>911530300</v>
      </c>
      <c r="D155" s="30">
        <v>5921</v>
      </c>
      <c r="E155" s="26">
        <f t="shared" si="4"/>
        <v>153948.70798851547</v>
      </c>
      <c r="F155" s="27">
        <v>130</v>
      </c>
      <c r="G155" s="27">
        <v>234</v>
      </c>
      <c r="H155" s="28">
        <f t="shared" si="5"/>
        <v>182</v>
      </c>
      <c r="I155" s="14">
        <v>200</v>
      </c>
      <c r="J155" s="32">
        <v>5</v>
      </c>
      <c r="K155" s="15">
        <v>1</v>
      </c>
    </row>
    <row r="156" spans="1:11" x14ac:dyDescent="0.2">
      <c r="A156" s="23">
        <v>151</v>
      </c>
      <c r="B156" s="24" t="s">
        <v>874</v>
      </c>
      <c r="C156" s="25">
        <v>900217100</v>
      </c>
      <c r="D156" s="30">
        <v>11243</v>
      </c>
      <c r="E156" s="26">
        <f t="shared" si="4"/>
        <v>80069.118562661213</v>
      </c>
      <c r="F156" s="27">
        <v>314</v>
      </c>
      <c r="G156" s="27">
        <v>168</v>
      </c>
      <c r="H156" s="28">
        <f t="shared" si="5"/>
        <v>241</v>
      </c>
      <c r="I156" s="14">
        <v>289</v>
      </c>
      <c r="J156" s="32">
        <v>2</v>
      </c>
      <c r="K156" s="15">
        <v>1.3</v>
      </c>
    </row>
    <row r="157" spans="1:11" x14ac:dyDescent="0.2">
      <c r="A157" s="23">
        <v>152</v>
      </c>
      <c r="B157" s="24" t="s">
        <v>875</v>
      </c>
      <c r="C157" s="25">
        <v>1205548200</v>
      </c>
      <c r="D157" s="30">
        <v>4983</v>
      </c>
      <c r="E157" s="26">
        <f t="shared" si="4"/>
        <v>241932.20951234197</v>
      </c>
      <c r="F157" s="27">
        <v>58</v>
      </c>
      <c r="G157" s="27">
        <v>249</v>
      </c>
      <c r="H157" s="28">
        <f t="shared" si="5"/>
        <v>153.5</v>
      </c>
      <c r="I157" s="14">
        <v>124</v>
      </c>
      <c r="J157" s="32">
        <v>7</v>
      </c>
      <c r="K157" s="15">
        <v>0.8</v>
      </c>
    </row>
    <row r="158" spans="1:11" x14ac:dyDescent="0.2">
      <c r="A158" s="23">
        <v>153</v>
      </c>
      <c r="B158" s="24" t="s">
        <v>876</v>
      </c>
      <c r="C158" s="25">
        <v>3260316100</v>
      </c>
      <c r="D158" s="30">
        <v>41002</v>
      </c>
      <c r="E158" s="26">
        <f t="shared" si="4"/>
        <v>79516.026047509877</v>
      </c>
      <c r="F158" s="27">
        <v>315</v>
      </c>
      <c r="G158" s="27">
        <v>35</v>
      </c>
      <c r="H158" s="28">
        <f t="shared" si="5"/>
        <v>175</v>
      </c>
      <c r="I158" s="14">
        <v>177</v>
      </c>
      <c r="J158" s="32">
        <v>5</v>
      </c>
      <c r="K158" s="15">
        <v>1</v>
      </c>
    </row>
    <row r="159" spans="1:11" x14ac:dyDescent="0.2">
      <c r="A159" s="23">
        <v>154</v>
      </c>
      <c r="B159" s="24" t="s">
        <v>877</v>
      </c>
      <c r="C159" s="25">
        <v>273713900</v>
      </c>
      <c r="D159" s="30">
        <v>1861</v>
      </c>
      <c r="E159" s="26">
        <f t="shared" si="4"/>
        <v>147078.93605588394</v>
      </c>
      <c r="F159" s="27">
        <v>141</v>
      </c>
      <c r="G159" s="27">
        <v>296</v>
      </c>
      <c r="H159" s="28">
        <f t="shared" si="5"/>
        <v>218.5</v>
      </c>
      <c r="I159" s="14">
        <v>257</v>
      </c>
      <c r="J159" s="32">
        <v>3</v>
      </c>
      <c r="K159" s="15">
        <v>1.2</v>
      </c>
    </row>
    <row r="160" spans="1:11" x14ac:dyDescent="0.2">
      <c r="A160" s="23">
        <v>155</v>
      </c>
      <c r="B160" s="24" t="s">
        <v>878</v>
      </c>
      <c r="C160" s="25">
        <v>9270431600</v>
      </c>
      <c r="D160" s="30">
        <v>32650</v>
      </c>
      <c r="E160" s="26">
        <f t="shared" si="4"/>
        <v>283933.58652373659</v>
      </c>
      <c r="F160" s="27">
        <v>45</v>
      </c>
      <c r="G160" s="27">
        <v>51</v>
      </c>
      <c r="H160" s="28">
        <f t="shared" si="5"/>
        <v>48</v>
      </c>
      <c r="I160" s="14">
        <v>7</v>
      </c>
      <c r="J160" s="32">
        <v>10</v>
      </c>
      <c r="K160" s="15">
        <v>0.5</v>
      </c>
    </row>
    <row r="161" spans="1:11" x14ac:dyDescent="0.2">
      <c r="A161" s="23">
        <v>156</v>
      </c>
      <c r="B161" s="24" t="s">
        <v>879</v>
      </c>
      <c r="C161" s="25">
        <v>85506200</v>
      </c>
      <c r="D161" s="30">
        <v>721</v>
      </c>
      <c r="E161" s="26">
        <f t="shared" si="4"/>
        <v>118593.89736477115</v>
      </c>
      <c r="F161" s="27">
        <v>216</v>
      </c>
      <c r="G161" s="27">
        <v>335</v>
      </c>
      <c r="H161" s="28">
        <f t="shared" si="5"/>
        <v>275.5</v>
      </c>
      <c r="I161" s="14">
        <v>327</v>
      </c>
      <c r="J161" s="32">
        <v>1</v>
      </c>
      <c r="K161" s="15">
        <v>1.4</v>
      </c>
    </row>
    <row r="162" spans="1:11" x14ac:dyDescent="0.2">
      <c r="A162" s="23">
        <v>157</v>
      </c>
      <c r="B162" s="24" t="s">
        <v>880</v>
      </c>
      <c r="C162" s="25">
        <v>1904656000</v>
      </c>
      <c r="D162" s="30">
        <v>6565</v>
      </c>
      <c r="E162" s="26">
        <f t="shared" si="4"/>
        <v>290122.77227722772</v>
      </c>
      <c r="F162" s="27">
        <v>41</v>
      </c>
      <c r="G162" s="27">
        <v>224</v>
      </c>
      <c r="H162" s="28">
        <f t="shared" si="5"/>
        <v>132.5</v>
      </c>
      <c r="I162" s="14">
        <v>93</v>
      </c>
      <c r="J162" s="32">
        <v>8</v>
      </c>
      <c r="K162" s="15">
        <v>0.7</v>
      </c>
    </row>
    <row r="163" spans="1:11" x14ac:dyDescent="0.2">
      <c r="A163" s="23">
        <v>158</v>
      </c>
      <c r="B163" s="24" t="s">
        <v>881</v>
      </c>
      <c r="C163" s="25">
        <v>1526463100</v>
      </c>
      <c r="D163" s="30">
        <v>9246</v>
      </c>
      <c r="E163" s="26">
        <f t="shared" si="4"/>
        <v>165094.43002379406</v>
      </c>
      <c r="F163" s="27">
        <v>116</v>
      </c>
      <c r="G163" s="27">
        <v>186</v>
      </c>
      <c r="H163" s="28">
        <f t="shared" si="5"/>
        <v>151</v>
      </c>
      <c r="I163" s="14">
        <v>118</v>
      </c>
      <c r="J163" s="32">
        <v>7</v>
      </c>
      <c r="K163" s="15">
        <v>0.8</v>
      </c>
    </row>
    <row r="164" spans="1:11" x14ac:dyDescent="0.2">
      <c r="A164" s="23">
        <v>159</v>
      </c>
      <c r="B164" s="24" t="s">
        <v>882</v>
      </c>
      <c r="C164" s="25">
        <v>2039169100</v>
      </c>
      <c r="D164" s="30">
        <v>15882</v>
      </c>
      <c r="E164" s="26">
        <f t="shared" si="4"/>
        <v>128394.98174033497</v>
      </c>
      <c r="F164" s="27">
        <v>193</v>
      </c>
      <c r="G164" s="27">
        <v>126</v>
      </c>
      <c r="H164" s="28">
        <f t="shared" si="5"/>
        <v>159.5</v>
      </c>
      <c r="I164" s="14">
        <v>131</v>
      </c>
      <c r="J164" s="32">
        <v>7</v>
      </c>
      <c r="K164" s="15">
        <v>0.8</v>
      </c>
    </row>
    <row r="165" spans="1:11" x14ac:dyDescent="0.2">
      <c r="A165" s="23">
        <v>160</v>
      </c>
      <c r="B165" s="24" t="s">
        <v>883</v>
      </c>
      <c r="C165" s="25">
        <v>6552635400</v>
      </c>
      <c r="D165" s="30">
        <v>108861</v>
      </c>
      <c r="E165" s="26">
        <f t="shared" si="4"/>
        <v>60192.680574310361</v>
      </c>
      <c r="F165" s="27">
        <v>339</v>
      </c>
      <c r="G165" s="27">
        <v>4</v>
      </c>
      <c r="H165" s="28">
        <f t="shared" si="5"/>
        <v>171.5</v>
      </c>
      <c r="I165" s="14">
        <v>164</v>
      </c>
      <c r="J165" s="32">
        <v>6</v>
      </c>
      <c r="K165" s="15">
        <v>0.9</v>
      </c>
    </row>
    <row r="166" spans="1:11" x14ac:dyDescent="0.2">
      <c r="A166" s="23">
        <v>161</v>
      </c>
      <c r="B166" s="24" t="s">
        <v>884</v>
      </c>
      <c r="C166" s="25">
        <v>1947906200</v>
      </c>
      <c r="D166" s="30">
        <v>21451</v>
      </c>
      <c r="E166" s="26">
        <f t="shared" si="4"/>
        <v>90807.244417509675</v>
      </c>
      <c r="F166" s="27">
        <v>296</v>
      </c>
      <c r="G166" s="27">
        <v>91</v>
      </c>
      <c r="H166" s="28">
        <f t="shared" si="5"/>
        <v>193.5</v>
      </c>
      <c r="I166" s="14">
        <v>220</v>
      </c>
      <c r="J166" s="32">
        <v>4</v>
      </c>
      <c r="K166" s="15">
        <v>1.1000000000000001</v>
      </c>
    </row>
    <row r="167" spans="1:11" x14ac:dyDescent="0.2">
      <c r="A167" s="23">
        <v>162</v>
      </c>
      <c r="B167" s="24" t="s">
        <v>885</v>
      </c>
      <c r="C167" s="25">
        <v>1183701600</v>
      </c>
      <c r="D167" s="30">
        <v>10969</v>
      </c>
      <c r="E167" s="26">
        <f t="shared" si="4"/>
        <v>107913.35582094995</v>
      </c>
      <c r="F167" s="27">
        <v>244</v>
      </c>
      <c r="G167" s="27">
        <v>171</v>
      </c>
      <c r="H167" s="28">
        <f t="shared" si="5"/>
        <v>207.5</v>
      </c>
      <c r="I167" s="14">
        <v>240</v>
      </c>
      <c r="J167" s="32">
        <v>4</v>
      </c>
      <c r="K167" s="15">
        <v>1.1000000000000001</v>
      </c>
    </row>
    <row r="168" spans="1:11" x14ac:dyDescent="0.2">
      <c r="A168" s="23">
        <v>163</v>
      </c>
      <c r="B168" s="24" t="s">
        <v>886</v>
      </c>
      <c r="C168" s="25">
        <v>5644501400</v>
      </c>
      <c r="D168" s="30">
        <v>91589</v>
      </c>
      <c r="E168" s="26">
        <f t="shared" si="4"/>
        <v>61628.595136970594</v>
      </c>
      <c r="F168" s="27">
        <v>335</v>
      </c>
      <c r="G168" s="27">
        <v>9</v>
      </c>
      <c r="H168" s="28">
        <f t="shared" si="5"/>
        <v>172</v>
      </c>
      <c r="I168" s="14">
        <v>167</v>
      </c>
      <c r="J168" s="32">
        <v>6</v>
      </c>
      <c r="K168" s="15">
        <v>0.9</v>
      </c>
    </row>
    <row r="169" spans="1:11" x14ac:dyDescent="0.2">
      <c r="A169" s="23">
        <v>164</v>
      </c>
      <c r="B169" s="24" t="s">
        <v>887</v>
      </c>
      <c r="C169" s="25">
        <v>2496773700</v>
      </c>
      <c r="D169" s="30">
        <v>12395</v>
      </c>
      <c r="E169" s="26">
        <f t="shared" si="4"/>
        <v>201433.94110528438</v>
      </c>
      <c r="F169" s="27">
        <v>74</v>
      </c>
      <c r="G169" s="27">
        <v>154</v>
      </c>
      <c r="H169" s="28">
        <f t="shared" si="5"/>
        <v>114</v>
      </c>
      <c r="I169" s="14">
        <v>68</v>
      </c>
      <c r="J169" s="32">
        <v>9</v>
      </c>
      <c r="K169" s="15">
        <v>0.6</v>
      </c>
    </row>
    <row r="170" spans="1:11" x14ac:dyDescent="0.2">
      <c r="A170" s="23">
        <v>165</v>
      </c>
      <c r="B170" s="24" t="s">
        <v>888</v>
      </c>
      <c r="C170" s="25">
        <v>5218790200</v>
      </c>
      <c r="D170" s="30">
        <v>60509</v>
      </c>
      <c r="E170" s="26">
        <f t="shared" si="4"/>
        <v>86248.164735824423</v>
      </c>
      <c r="F170" s="27">
        <v>304</v>
      </c>
      <c r="G170" s="27">
        <v>17</v>
      </c>
      <c r="H170" s="28">
        <f t="shared" si="5"/>
        <v>160.5</v>
      </c>
      <c r="I170" s="14">
        <v>133</v>
      </c>
      <c r="J170" s="32">
        <v>7</v>
      </c>
      <c r="K170" s="15">
        <v>0.8</v>
      </c>
    </row>
    <row r="171" spans="1:11" x14ac:dyDescent="0.2">
      <c r="A171" s="23">
        <v>166</v>
      </c>
      <c r="B171" s="24" t="s">
        <v>889</v>
      </c>
      <c r="C171" s="25">
        <v>2276185500</v>
      </c>
      <c r="D171" s="30">
        <v>5249</v>
      </c>
      <c r="E171" s="26">
        <f t="shared" si="4"/>
        <v>433641.74128405412</v>
      </c>
      <c r="F171" s="27">
        <v>22</v>
      </c>
      <c r="G171" s="27">
        <v>241</v>
      </c>
      <c r="H171" s="28">
        <f t="shared" si="5"/>
        <v>131.5</v>
      </c>
      <c r="I171" s="14">
        <v>90</v>
      </c>
      <c r="J171" s="32">
        <v>8</v>
      </c>
      <c r="K171" s="15">
        <v>0.7</v>
      </c>
    </row>
    <row r="172" spans="1:11" x14ac:dyDescent="0.2">
      <c r="A172" s="23">
        <v>167</v>
      </c>
      <c r="B172" s="24" t="s">
        <v>890</v>
      </c>
      <c r="C172" s="25">
        <v>3215394000</v>
      </c>
      <c r="D172" s="30">
        <v>23566</v>
      </c>
      <c r="E172" s="26">
        <f t="shared" si="4"/>
        <v>136442.07756937962</v>
      </c>
      <c r="F172" s="27">
        <v>168</v>
      </c>
      <c r="G172" s="27">
        <v>82</v>
      </c>
      <c r="H172" s="28">
        <f t="shared" si="5"/>
        <v>125</v>
      </c>
      <c r="I172" s="14">
        <v>85</v>
      </c>
      <c r="J172" s="32">
        <v>8</v>
      </c>
      <c r="K172" s="15">
        <v>0.7</v>
      </c>
    </row>
    <row r="173" spans="1:11" x14ac:dyDescent="0.2">
      <c r="A173" s="23">
        <v>168</v>
      </c>
      <c r="B173" s="24" t="s">
        <v>891</v>
      </c>
      <c r="C173" s="25">
        <v>5323866200</v>
      </c>
      <c r="D173" s="30">
        <v>20187</v>
      </c>
      <c r="E173" s="26">
        <f t="shared" si="4"/>
        <v>263727.45826522016</v>
      </c>
      <c r="F173" s="27">
        <v>50</v>
      </c>
      <c r="G173" s="27">
        <v>94</v>
      </c>
      <c r="H173" s="28">
        <f t="shared" si="5"/>
        <v>72</v>
      </c>
      <c r="I173" s="14">
        <v>18</v>
      </c>
      <c r="J173" s="32">
        <v>10</v>
      </c>
      <c r="K173" s="15">
        <v>0.5</v>
      </c>
    </row>
    <row r="174" spans="1:11" x14ac:dyDescent="0.2">
      <c r="A174" s="23">
        <v>169</v>
      </c>
      <c r="B174" s="24" t="s">
        <v>892</v>
      </c>
      <c r="C174" s="25">
        <v>1616615400</v>
      </c>
      <c r="D174" s="30">
        <v>4919</v>
      </c>
      <c r="E174" s="26">
        <f t="shared" si="4"/>
        <v>328647.1640577353</v>
      </c>
      <c r="F174" s="27">
        <v>36</v>
      </c>
      <c r="G174" s="27">
        <v>251</v>
      </c>
      <c r="H174" s="28">
        <f t="shared" si="5"/>
        <v>143.5</v>
      </c>
      <c r="I174" s="14">
        <v>109</v>
      </c>
      <c r="J174" s="32">
        <v>7</v>
      </c>
      <c r="K174" s="15">
        <v>0.8</v>
      </c>
    </row>
    <row r="175" spans="1:11" x14ac:dyDescent="0.2">
      <c r="A175" s="23">
        <v>170</v>
      </c>
      <c r="B175" s="24" t="s">
        <v>893</v>
      </c>
      <c r="C175" s="25">
        <v>4660560800</v>
      </c>
      <c r="D175" s="30">
        <v>39414</v>
      </c>
      <c r="E175" s="26">
        <f t="shared" si="4"/>
        <v>118246.32871568478</v>
      </c>
      <c r="F175" s="27">
        <v>217</v>
      </c>
      <c r="G175" s="27">
        <v>39</v>
      </c>
      <c r="H175" s="28">
        <f t="shared" si="5"/>
        <v>128</v>
      </c>
      <c r="I175" s="14">
        <v>88</v>
      </c>
      <c r="J175" s="32">
        <v>8</v>
      </c>
      <c r="K175" s="15">
        <v>0.7</v>
      </c>
    </row>
    <row r="176" spans="1:11" x14ac:dyDescent="0.2">
      <c r="A176" s="23">
        <v>171</v>
      </c>
      <c r="B176" s="24" t="s">
        <v>894</v>
      </c>
      <c r="C176" s="25">
        <v>4400432600</v>
      </c>
      <c r="D176" s="30">
        <v>25509</v>
      </c>
      <c r="E176" s="26">
        <f t="shared" si="4"/>
        <v>172505.1001607276</v>
      </c>
      <c r="F176" s="27">
        <v>106</v>
      </c>
      <c r="G176" s="27">
        <v>73</v>
      </c>
      <c r="H176" s="28">
        <f t="shared" si="5"/>
        <v>89.5</v>
      </c>
      <c r="I176" s="14">
        <v>32</v>
      </c>
      <c r="J176" s="32">
        <v>10</v>
      </c>
      <c r="K176" s="15">
        <v>0.5</v>
      </c>
    </row>
    <row r="177" spans="1:11" x14ac:dyDescent="0.2">
      <c r="A177" s="23">
        <v>172</v>
      </c>
      <c r="B177" s="24" t="s">
        <v>895</v>
      </c>
      <c r="C177" s="25">
        <v>4718738000</v>
      </c>
      <c r="D177" s="30">
        <v>14068</v>
      </c>
      <c r="E177" s="26">
        <f t="shared" si="4"/>
        <v>335423.51435882854</v>
      </c>
      <c r="F177" s="27">
        <v>34</v>
      </c>
      <c r="G177" s="27">
        <v>139</v>
      </c>
      <c r="H177" s="28">
        <f t="shared" si="5"/>
        <v>86.5</v>
      </c>
      <c r="I177" s="14">
        <v>29</v>
      </c>
      <c r="J177" s="32">
        <v>10</v>
      </c>
      <c r="K177" s="15">
        <v>0.5</v>
      </c>
    </row>
    <row r="178" spans="1:11" x14ac:dyDescent="0.2">
      <c r="A178" s="23">
        <v>173</v>
      </c>
      <c r="B178" s="24" t="s">
        <v>896</v>
      </c>
      <c r="C178" s="25">
        <v>1619730500</v>
      </c>
      <c r="D178" s="30">
        <v>6172</v>
      </c>
      <c r="E178" s="26">
        <f t="shared" si="4"/>
        <v>262432.03175631887</v>
      </c>
      <c r="F178" s="27">
        <v>52</v>
      </c>
      <c r="G178" s="27">
        <v>228</v>
      </c>
      <c r="H178" s="28">
        <f t="shared" si="5"/>
        <v>140</v>
      </c>
      <c r="I178" s="14">
        <v>104</v>
      </c>
      <c r="J178" s="32">
        <v>8</v>
      </c>
      <c r="K178" s="15">
        <v>0.7</v>
      </c>
    </row>
    <row r="179" spans="1:11" x14ac:dyDescent="0.2">
      <c r="A179" s="23">
        <v>174</v>
      </c>
      <c r="B179" s="24" t="s">
        <v>897</v>
      </c>
      <c r="C179" s="25">
        <v>1184661500</v>
      </c>
      <c r="D179" s="30">
        <v>10370</v>
      </c>
      <c r="E179" s="26">
        <f t="shared" si="4"/>
        <v>114239.29604628737</v>
      </c>
      <c r="F179" s="27">
        <v>225</v>
      </c>
      <c r="G179" s="27">
        <v>176</v>
      </c>
      <c r="H179" s="28">
        <f t="shared" si="5"/>
        <v>200.5</v>
      </c>
      <c r="I179" s="14">
        <v>231</v>
      </c>
      <c r="J179" s="32">
        <v>4</v>
      </c>
      <c r="K179" s="15">
        <v>1.1000000000000001</v>
      </c>
    </row>
    <row r="180" spans="1:11" x14ac:dyDescent="0.2">
      <c r="A180" s="23">
        <v>175</v>
      </c>
      <c r="B180" s="24" t="s">
        <v>898</v>
      </c>
      <c r="C180" s="25">
        <v>2399518500</v>
      </c>
      <c r="D180" s="30">
        <v>12313</v>
      </c>
      <c r="E180" s="26">
        <f t="shared" si="4"/>
        <v>194876.83748883294</v>
      </c>
      <c r="F180" s="27">
        <v>78</v>
      </c>
      <c r="G180" s="27">
        <v>155</v>
      </c>
      <c r="H180" s="28">
        <f t="shared" si="5"/>
        <v>116.5</v>
      </c>
      <c r="I180" s="14">
        <v>73</v>
      </c>
      <c r="J180" s="32">
        <v>8</v>
      </c>
      <c r="K180" s="15">
        <v>0.7</v>
      </c>
    </row>
    <row r="181" spans="1:11" x14ac:dyDescent="0.2">
      <c r="A181" s="23">
        <v>176</v>
      </c>
      <c r="B181" s="24" t="s">
        <v>899</v>
      </c>
      <c r="C181" s="25">
        <v>7325080700</v>
      </c>
      <c r="D181" s="30">
        <v>57170</v>
      </c>
      <c r="E181" s="26">
        <f t="shared" si="4"/>
        <v>128128.05142557285</v>
      </c>
      <c r="F181" s="27">
        <v>194</v>
      </c>
      <c r="G181" s="27">
        <v>20</v>
      </c>
      <c r="H181" s="28">
        <f t="shared" si="5"/>
        <v>107</v>
      </c>
      <c r="I181" s="14">
        <v>63</v>
      </c>
      <c r="J181" s="32">
        <v>9</v>
      </c>
      <c r="K181" s="15">
        <v>0.6</v>
      </c>
    </row>
    <row r="182" spans="1:11" x14ac:dyDescent="0.2">
      <c r="A182" s="23">
        <v>177</v>
      </c>
      <c r="B182" s="24" t="s">
        <v>900</v>
      </c>
      <c r="C182" s="25">
        <v>1725563100</v>
      </c>
      <c r="D182" s="30">
        <v>13053</v>
      </c>
      <c r="E182" s="26">
        <f t="shared" si="4"/>
        <v>132196.66743277406</v>
      </c>
      <c r="F182" s="27">
        <v>181</v>
      </c>
      <c r="G182" s="27">
        <v>152</v>
      </c>
      <c r="H182" s="28">
        <f t="shared" si="5"/>
        <v>166.5</v>
      </c>
      <c r="I182" s="14">
        <v>152</v>
      </c>
      <c r="J182" s="32">
        <v>6</v>
      </c>
      <c r="K182" s="15">
        <v>0.9</v>
      </c>
    </row>
    <row r="183" spans="1:11" x14ac:dyDescent="0.2">
      <c r="A183" s="23">
        <v>178</v>
      </c>
      <c r="B183" s="24" t="s">
        <v>901</v>
      </c>
      <c r="C183" s="25">
        <v>3876434900</v>
      </c>
      <c r="D183" s="30">
        <v>27690</v>
      </c>
      <c r="E183" s="26">
        <f t="shared" si="4"/>
        <v>139994.03755868544</v>
      </c>
      <c r="F183" s="27">
        <v>151</v>
      </c>
      <c r="G183" s="27">
        <v>68</v>
      </c>
      <c r="H183" s="28">
        <f t="shared" si="5"/>
        <v>109.5</v>
      </c>
      <c r="I183" s="14">
        <v>66</v>
      </c>
      <c r="J183" s="32">
        <v>9</v>
      </c>
      <c r="K183" s="15">
        <v>0.6</v>
      </c>
    </row>
    <row r="184" spans="1:11" x14ac:dyDescent="0.2">
      <c r="A184" s="23">
        <v>179</v>
      </c>
      <c r="B184" s="24" t="s">
        <v>902</v>
      </c>
      <c r="C184" s="25">
        <v>808861300</v>
      </c>
      <c r="D184" s="30">
        <v>5904</v>
      </c>
      <c r="E184" s="26">
        <f t="shared" si="4"/>
        <v>137002.2527100271</v>
      </c>
      <c r="F184" s="27">
        <v>165</v>
      </c>
      <c r="G184" s="27">
        <v>235</v>
      </c>
      <c r="H184" s="28">
        <f t="shared" si="5"/>
        <v>200</v>
      </c>
      <c r="I184" s="14">
        <v>229</v>
      </c>
      <c r="J184" s="32">
        <v>4</v>
      </c>
      <c r="K184" s="15">
        <v>1.1000000000000001</v>
      </c>
    </row>
    <row r="185" spans="1:11" x14ac:dyDescent="0.2">
      <c r="A185" s="23">
        <v>180</v>
      </c>
      <c r="B185" s="24" t="s">
        <v>903</v>
      </c>
      <c r="C185" s="25">
        <v>700874100</v>
      </c>
      <c r="D185" s="30">
        <v>6612</v>
      </c>
      <c r="E185" s="26">
        <f t="shared" si="4"/>
        <v>106000.31760435572</v>
      </c>
      <c r="F185" s="27">
        <v>248</v>
      </c>
      <c r="G185" s="27">
        <v>222</v>
      </c>
      <c r="H185" s="28">
        <f t="shared" si="5"/>
        <v>235</v>
      </c>
      <c r="I185" s="14">
        <v>274</v>
      </c>
      <c r="J185" s="32">
        <v>3</v>
      </c>
      <c r="K185" s="15">
        <v>1.2</v>
      </c>
    </row>
    <row r="186" spans="1:11" x14ac:dyDescent="0.2">
      <c r="A186" s="23">
        <v>181</v>
      </c>
      <c r="B186" s="24" t="s">
        <v>904</v>
      </c>
      <c r="C186" s="25">
        <v>4606562400</v>
      </c>
      <c r="D186" s="30">
        <v>48514</v>
      </c>
      <c r="E186" s="26">
        <f t="shared" si="4"/>
        <v>94953.258853114559</v>
      </c>
      <c r="F186" s="27">
        <v>280</v>
      </c>
      <c r="G186" s="27">
        <v>26</v>
      </c>
      <c r="H186" s="28">
        <f t="shared" si="5"/>
        <v>153</v>
      </c>
      <c r="I186" s="14">
        <v>123</v>
      </c>
      <c r="J186" s="32">
        <v>7</v>
      </c>
      <c r="K186" s="15">
        <v>0.8</v>
      </c>
    </row>
    <row r="187" spans="1:11" x14ac:dyDescent="0.2">
      <c r="A187" s="23">
        <v>182</v>
      </c>
      <c r="B187" s="24" t="s">
        <v>905</v>
      </c>
      <c r="C187" s="25">
        <v>2313872400</v>
      </c>
      <c r="D187" s="30">
        <v>23601</v>
      </c>
      <c r="E187" s="26">
        <f t="shared" si="4"/>
        <v>98041.286386170075</v>
      </c>
      <c r="F187" s="27">
        <v>269</v>
      </c>
      <c r="G187" s="27">
        <v>81</v>
      </c>
      <c r="H187" s="28">
        <f t="shared" si="5"/>
        <v>175</v>
      </c>
      <c r="I187" s="14">
        <v>176</v>
      </c>
      <c r="J187" s="32">
        <v>5</v>
      </c>
      <c r="K187" s="15">
        <v>1</v>
      </c>
    </row>
    <row r="188" spans="1:11" x14ac:dyDescent="0.2">
      <c r="A188" s="23">
        <v>183</v>
      </c>
      <c r="B188" s="24" t="s">
        <v>906</v>
      </c>
      <c r="C188" s="25">
        <v>66509900</v>
      </c>
      <c r="D188" s="30">
        <v>528</v>
      </c>
      <c r="E188" s="26">
        <f t="shared" si="4"/>
        <v>125965.7196969697</v>
      </c>
      <c r="F188" s="27">
        <v>200</v>
      </c>
      <c r="G188" s="27">
        <v>341</v>
      </c>
      <c r="H188" s="28">
        <f t="shared" si="5"/>
        <v>270.5</v>
      </c>
      <c r="I188" s="14">
        <v>322</v>
      </c>
      <c r="J188" s="32">
        <v>1</v>
      </c>
      <c r="K188" s="15">
        <v>1.4</v>
      </c>
    </row>
    <row r="189" spans="1:11" x14ac:dyDescent="0.2">
      <c r="A189" s="23">
        <v>184</v>
      </c>
      <c r="B189" s="24" t="s">
        <v>907</v>
      </c>
      <c r="C189" s="25">
        <v>1718243000</v>
      </c>
      <c r="D189" s="30">
        <v>9419</v>
      </c>
      <c r="E189" s="26">
        <f t="shared" si="4"/>
        <v>182423.08100647628</v>
      </c>
      <c r="F189" s="27">
        <v>94</v>
      </c>
      <c r="G189" s="27">
        <v>184</v>
      </c>
      <c r="H189" s="28">
        <f t="shared" si="5"/>
        <v>139</v>
      </c>
      <c r="I189" s="14">
        <v>103</v>
      </c>
      <c r="J189" s="32">
        <v>8</v>
      </c>
      <c r="K189" s="15">
        <v>0.7</v>
      </c>
    </row>
    <row r="190" spans="1:11" x14ac:dyDescent="0.2">
      <c r="A190" s="23">
        <v>185</v>
      </c>
      <c r="B190" s="24" t="s">
        <v>908</v>
      </c>
      <c r="C190" s="25">
        <v>2908293100</v>
      </c>
      <c r="D190" s="30">
        <v>28288</v>
      </c>
      <c r="E190" s="26">
        <f t="shared" si="4"/>
        <v>102810.13503959276</v>
      </c>
      <c r="F190" s="27">
        <v>260</v>
      </c>
      <c r="G190" s="27">
        <v>65</v>
      </c>
      <c r="H190" s="28">
        <f t="shared" si="5"/>
        <v>162.5</v>
      </c>
      <c r="I190" s="14">
        <v>140</v>
      </c>
      <c r="J190" s="32">
        <v>7</v>
      </c>
      <c r="K190" s="15">
        <v>0.8</v>
      </c>
    </row>
    <row r="191" spans="1:11" x14ac:dyDescent="0.2">
      <c r="A191" s="23">
        <v>186</v>
      </c>
      <c r="B191" s="24" t="s">
        <v>909</v>
      </c>
      <c r="C191" s="25">
        <v>1367184400</v>
      </c>
      <c r="D191" s="30">
        <v>13399</v>
      </c>
      <c r="E191" s="26">
        <f t="shared" si="4"/>
        <v>102036.3012165087</v>
      </c>
      <c r="F191" s="27">
        <v>262</v>
      </c>
      <c r="G191" s="27">
        <v>150</v>
      </c>
      <c r="H191" s="28">
        <f t="shared" si="5"/>
        <v>206</v>
      </c>
      <c r="I191" s="14">
        <v>238</v>
      </c>
      <c r="J191" s="32">
        <v>4</v>
      </c>
      <c r="K191" s="15">
        <v>1.1000000000000001</v>
      </c>
    </row>
    <row r="192" spans="1:11" x14ac:dyDescent="0.2">
      <c r="A192" s="23">
        <v>187</v>
      </c>
      <c r="B192" s="24" t="s">
        <v>910</v>
      </c>
      <c r="C192" s="25">
        <v>1042625800</v>
      </c>
      <c r="D192" s="30">
        <v>8047</v>
      </c>
      <c r="E192" s="26">
        <f t="shared" si="4"/>
        <v>129567.01876475706</v>
      </c>
      <c r="F192" s="27">
        <v>189</v>
      </c>
      <c r="G192" s="27">
        <v>204</v>
      </c>
      <c r="H192" s="28">
        <f t="shared" si="5"/>
        <v>196.5</v>
      </c>
      <c r="I192" s="14">
        <v>223</v>
      </c>
      <c r="J192" s="32">
        <v>4</v>
      </c>
      <c r="K192" s="15">
        <v>1.1000000000000001</v>
      </c>
    </row>
    <row r="193" spans="1:11" x14ac:dyDescent="0.2">
      <c r="A193" s="23">
        <v>188</v>
      </c>
      <c r="B193" s="24" t="s">
        <v>911</v>
      </c>
      <c r="C193" s="25">
        <v>252391100</v>
      </c>
      <c r="D193" s="30">
        <v>3210</v>
      </c>
      <c r="E193" s="26">
        <f t="shared" si="4"/>
        <v>78626.510903426795</v>
      </c>
      <c r="F193" s="27">
        <v>317</v>
      </c>
      <c r="G193" s="27">
        <v>272</v>
      </c>
      <c r="H193" s="28">
        <f t="shared" si="5"/>
        <v>294.5</v>
      </c>
      <c r="I193" s="14">
        <v>344</v>
      </c>
      <c r="J193" s="32">
        <v>1</v>
      </c>
      <c r="K193" s="15">
        <v>1.4</v>
      </c>
    </row>
    <row r="194" spans="1:11" x14ac:dyDescent="0.2">
      <c r="A194" s="23">
        <v>189</v>
      </c>
      <c r="B194" s="24" t="s">
        <v>912</v>
      </c>
      <c r="C194" s="25">
        <v>4586795600</v>
      </c>
      <c r="D194" s="30">
        <v>27270</v>
      </c>
      <c r="E194" s="26">
        <f t="shared" si="4"/>
        <v>168199.32526585992</v>
      </c>
      <c r="F194" s="27">
        <v>112</v>
      </c>
      <c r="G194" s="27">
        <v>70</v>
      </c>
      <c r="H194" s="28">
        <f t="shared" si="5"/>
        <v>91</v>
      </c>
      <c r="I194" s="14">
        <v>36</v>
      </c>
      <c r="J194" s="32">
        <v>9</v>
      </c>
      <c r="K194" s="15">
        <v>0.6</v>
      </c>
    </row>
    <row r="195" spans="1:11" x14ac:dyDescent="0.2">
      <c r="A195" s="23">
        <v>190</v>
      </c>
      <c r="B195" s="24" t="s">
        <v>913</v>
      </c>
      <c r="C195" s="25">
        <v>22644600</v>
      </c>
      <c r="D195" s="30">
        <v>121</v>
      </c>
      <c r="E195" s="26">
        <f t="shared" si="4"/>
        <v>187145.45454545456</v>
      </c>
      <c r="F195" s="27">
        <v>86</v>
      </c>
      <c r="G195" s="27">
        <v>350</v>
      </c>
      <c r="H195" s="28">
        <f t="shared" si="5"/>
        <v>218</v>
      </c>
      <c r="I195" s="14">
        <v>256</v>
      </c>
      <c r="J195" s="32">
        <v>3</v>
      </c>
      <c r="K195" s="15">
        <v>1.2</v>
      </c>
    </row>
    <row r="196" spans="1:11" x14ac:dyDescent="0.2">
      <c r="A196" s="23">
        <v>191</v>
      </c>
      <c r="B196" s="24" t="s">
        <v>914</v>
      </c>
      <c r="C196" s="25">
        <v>765209100</v>
      </c>
      <c r="D196" s="30">
        <v>8722</v>
      </c>
      <c r="E196" s="26">
        <f t="shared" si="4"/>
        <v>87733.214858977299</v>
      </c>
      <c r="F196" s="27">
        <v>303</v>
      </c>
      <c r="G196" s="27">
        <v>192</v>
      </c>
      <c r="H196" s="28">
        <f t="shared" si="5"/>
        <v>247.5</v>
      </c>
      <c r="I196" s="14">
        <v>297</v>
      </c>
      <c r="J196" s="32">
        <v>2</v>
      </c>
      <c r="K196" s="15">
        <v>1.3</v>
      </c>
    </row>
    <row r="197" spans="1:11" x14ac:dyDescent="0.2">
      <c r="A197" s="23">
        <v>192</v>
      </c>
      <c r="B197" s="24" t="s">
        <v>915</v>
      </c>
      <c r="C197" s="25">
        <v>783599400</v>
      </c>
      <c r="D197" s="30">
        <v>8377</v>
      </c>
      <c r="E197" s="26">
        <f t="shared" si="4"/>
        <v>93541.769129760054</v>
      </c>
      <c r="F197" s="27">
        <v>283</v>
      </c>
      <c r="G197" s="27">
        <v>196</v>
      </c>
      <c r="H197" s="28">
        <f t="shared" si="5"/>
        <v>239.5</v>
      </c>
      <c r="I197" s="14">
        <v>285</v>
      </c>
      <c r="J197" s="32">
        <v>2</v>
      </c>
      <c r="K197" s="15">
        <v>1.3</v>
      </c>
    </row>
    <row r="198" spans="1:11" x14ac:dyDescent="0.2">
      <c r="A198" s="23">
        <v>193</v>
      </c>
      <c r="B198" s="24" t="s">
        <v>916</v>
      </c>
      <c r="C198" s="25">
        <v>473570600</v>
      </c>
      <c r="D198" s="30">
        <v>957</v>
      </c>
      <c r="E198" s="26">
        <f t="shared" ref="E198:E261" si="6">C198/D198</f>
        <v>494849.11180773249</v>
      </c>
      <c r="F198" s="27">
        <v>19</v>
      </c>
      <c r="G198" s="27">
        <v>325</v>
      </c>
      <c r="H198" s="28">
        <f t="shared" ref="H198:H261" si="7">(F198+G198)/2</f>
        <v>172</v>
      </c>
      <c r="I198" s="14">
        <v>165</v>
      </c>
      <c r="J198" s="32">
        <v>6</v>
      </c>
      <c r="K198" s="15">
        <v>0.9</v>
      </c>
    </row>
    <row r="199" spans="1:11" x14ac:dyDescent="0.2">
      <c r="A199" s="23">
        <v>194</v>
      </c>
      <c r="B199" s="24" t="s">
        <v>917</v>
      </c>
      <c r="C199" s="25">
        <v>107539100</v>
      </c>
      <c r="D199" s="30">
        <v>862</v>
      </c>
      <c r="E199" s="26">
        <f t="shared" si="6"/>
        <v>124755.33642691416</v>
      </c>
      <c r="F199" s="27">
        <v>204</v>
      </c>
      <c r="G199" s="27">
        <v>331</v>
      </c>
      <c r="H199" s="28">
        <f t="shared" si="7"/>
        <v>267.5</v>
      </c>
      <c r="I199" s="14">
        <v>316</v>
      </c>
      <c r="J199" s="32">
        <v>1</v>
      </c>
      <c r="K199" s="15">
        <v>1.4</v>
      </c>
    </row>
    <row r="200" spans="1:11" x14ac:dyDescent="0.2">
      <c r="A200" s="23">
        <v>195</v>
      </c>
      <c r="B200" s="24" t="s">
        <v>456</v>
      </c>
      <c r="C200" s="25">
        <v>84548400</v>
      </c>
      <c r="D200" s="30">
        <v>166</v>
      </c>
      <c r="E200" s="26">
        <f t="shared" si="6"/>
        <v>509327.7108433735</v>
      </c>
      <c r="F200" s="27">
        <v>18</v>
      </c>
      <c r="G200" s="27">
        <v>349</v>
      </c>
      <c r="H200" s="28">
        <f t="shared" si="7"/>
        <v>183.5</v>
      </c>
      <c r="I200" s="14">
        <v>205</v>
      </c>
      <c r="J200" s="32">
        <v>5</v>
      </c>
      <c r="K200" s="15">
        <v>1</v>
      </c>
    </row>
    <row r="201" spans="1:11" x14ac:dyDescent="0.2">
      <c r="A201" s="23">
        <v>196</v>
      </c>
      <c r="B201" s="24" t="s">
        <v>918</v>
      </c>
      <c r="C201" s="25">
        <v>776257000</v>
      </c>
      <c r="D201" s="30">
        <v>3446</v>
      </c>
      <c r="E201" s="26">
        <f t="shared" si="6"/>
        <v>225263.20371445155</v>
      </c>
      <c r="F201" s="27">
        <v>65</v>
      </c>
      <c r="G201" s="27">
        <v>266</v>
      </c>
      <c r="H201" s="28">
        <f t="shared" si="7"/>
        <v>165.5</v>
      </c>
      <c r="I201" s="14">
        <v>146</v>
      </c>
      <c r="J201" s="32">
        <v>6</v>
      </c>
      <c r="K201" s="15">
        <v>0.9</v>
      </c>
    </row>
    <row r="202" spans="1:11" x14ac:dyDescent="0.2">
      <c r="A202" s="23">
        <v>197</v>
      </c>
      <c r="B202" s="24" t="s">
        <v>919</v>
      </c>
      <c r="C202" s="25">
        <v>17816255100</v>
      </c>
      <c r="D202" s="30">
        <v>10399</v>
      </c>
      <c r="E202" s="26">
        <f t="shared" si="6"/>
        <v>1713266.18905664</v>
      </c>
      <c r="F202" s="27">
        <v>4</v>
      </c>
      <c r="G202" s="27">
        <v>175</v>
      </c>
      <c r="H202" s="28">
        <f t="shared" si="7"/>
        <v>89.5</v>
      </c>
      <c r="I202" s="14">
        <v>31</v>
      </c>
      <c r="J202" s="32">
        <v>10</v>
      </c>
      <c r="K202" s="15">
        <v>0.5</v>
      </c>
    </row>
    <row r="203" spans="1:11" x14ac:dyDescent="0.2">
      <c r="A203" s="23">
        <v>198</v>
      </c>
      <c r="B203" s="24" t="s">
        <v>920</v>
      </c>
      <c r="C203" s="25">
        <v>6961523100</v>
      </c>
      <c r="D203" s="30">
        <v>35214</v>
      </c>
      <c r="E203" s="26">
        <f t="shared" si="6"/>
        <v>197691.91514738457</v>
      </c>
      <c r="F203" s="27">
        <v>75</v>
      </c>
      <c r="G203" s="27">
        <v>45</v>
      </c>
      <c r="H203" s="28">
        <f t="shared" si="7"/>
        <v>60</v>
      </c>
      <c r="I203" s="14">
        <v>11</v>
      </c>
      <c r="J203" s="32">
        <v>10</v>
      </c>
      <c r="K203" s="15">
        <v>0.5</v>
      </c>
    </row>
    <row r="204" spans="1:11" x14ac:dyDescent="0.2">
      <c r="A204" s="23">
        <v>199</v>
      </c>
      <c r="B204" s="24" t="s">
        <v>921</v>
      </c>
      <c r="C204" s="25">
        <v>8293426000</v>
      </c>
      <c r="D204" s="30">
        <v>29736</v>
      </c>
      <c r="E204" s="26">
        <f t="shared" si="6"/>
        <v>278901.86978746299</v>
      </c>
      <c r="F204" s="27">
        <v>46</v>
      </c>
      <c r="G204" s="27">
        <v>56</v>
      </c>
      <c r="H204" s="28">
        <f t="shared" si="7"/>
        <v>51</v>
      </c>
      <c r="I204" s="14">
        <v>8</v>
      </c>
      <c r="J204" s="32">
        <v>10</v>
      </c>
      <c r="K204" s="15">
        <v>0.5</v>
      </c>
    </row>
    <row r="205" spans="1:11" x14ac:dyDescent="0.2">
      <c r="A205" s="23">
        <v>200</v>
      </c>
      <c r="B205" s="24" t="s">
        <v>922</v>
      </c>
      <c r="C205" s="25">
        <v>40193100</v>
      </c>
      <c r="D205" s="30">
        <v>226</v>
      </c>
      <c r="E205" s="26">
        <f t="shared" si="6"/>
        <v>177845.57522123895</v>
      </c>
      <c r="F205" s="27">
        <v>99</v>
      </c>
      <c r="G205" s="27">
        <v>348</v>
      </c>
      <c r="H205" s="28">
        <f t="shared" si="7"/>
        <v>223.5</v>
      </c>
      <c r="I205" s="14">
        <v>265</v>
      </c>
      <c r="J205" s="32">
        <v>3</v>
      </c>
      <c r="K205" s="15">
        <v>1.2</v>
      </c>
    </row>
    <row r="206" spans="1:11" x14ac:dyDescent="0.2">
      <c r="A206" s="23">
        <v>201</v>
      </c>
      <c r="B206" s="24" t="s">
        <v>923</v>
      </c>
      <c r="C206" s="25">
        <v>5366953500</v>
      </c>
      <c r="D206" s="30">
        <v>95078</v>
      </c>
      <c r="E206" s="26">
        <f t="shared" si="6"/>
        <v>56447.900671028001</v>
      </c>
      <c r="F206" s="27">
        <v>345</v>
      </c>
      <c r="G206" s="27">
        <v>6</v>
      </c>
      <c r="H206" s="28">
        <f t="shared" si="7"/>
        <v>175.5</v>
      </c>
      <c r="I206" s="14">
        <v>180</v>
      </c>
      <c r="J206" s="32">
        <v>5</v>
      </c>
      <c r="K206" s="15">
        <v>1</v>
      </c>
    </row>
    <row r="207" spans="1:11" x14ac:dyDescent="0.2">
      <c r="A207" s="23">
        <v>202</v>
      </c>
      <c r="B207" s="24" t="s">
        <v>924</v>
      </c>
      <c r="C207" s="25">
        <v>112371800</v>
      </c>
      <c r="D207" s="30">
        <v>1024</v>
      </c>
      <c r="E207" s="26">
        <f t="shared" si="6"/>
        <v>109738.0859375</v>
      </c>
      <c r="F207" s="27">
        <v>237</v>
      </c>
      <c r="G207" s="27">
        <v>323</v>
      </c>
      <c r="H207" s="28">
        <f t="shared" si="7"/>
        <v>280</v>
      </c>
      <c r="I207" s="14">
        <v>329</v>
      </c>
      <c r="J207" s="32">
        <v>1</v>
      </c>
      <c r="K207" s="15">
        <v>1.4</v>
      </c>
    </row>
    <row r="208" spans="1:11" x14ac:dyDescent="0.2">
      <c r="A208" s="23">
        <v>203</v>
      </c>
      <c r="B208" s="24" t="s">
        <v>470</v>
      </c>
      <c r="C208" s="25">
        <v>511887900</v>
      </c>
      <c r="D208" s="30">
        <v>1497</v>
      </c>
      <c r="E208" s="26">
        <f t="shared" si="6"/>
        <v>341942.48496993986</v>
      </c>
      <c r="F208" s="27">
        <v>33</v>
      </c>
      <c r="G208" s="27">
        <v>309</v>
      </c>
      <c r="H208" s="28">
        <f t="shared" si="7"/>
        <v>171</v>
      </c>
      <c r="I208" s="14">
        <v>161</v>
      </c>
      <c r="J208" s="32">
        <v>6</v>
      </c>
      <c r="K208" s="15">
        <v>0.9</v>
      </c>
    </row>
    <row r="209" spans="1:11" x14ac:dyDescent="0.2">
      <c r="A209" s="23">
        <v>204</v>
      </c>
      <c r="B209" s="24" t="s">
        <v>925</v>
      </c>
      <c r="C209" s="25">
        <v>109671100</v>
      </c>
      <c r="D209" s="30">
        <v>1002</v>
      </c>
      <c r="E209" s="26">
        <f t="shared" si="6"/>
        <v>109452.19560878244</v>
      </c>
      <c r="F209" s="27">
        <v>238</v>
      </c>
      <c r="G209" s="27">
        <v>324</v>
      </c>
      <c r="H209" s="28">
        <f t="shared" si="7"/>
        <v>281</v>
      </c>
      <c r="I209" s="14">
        <v>330</v>
      </c>
      <c r="J209" s="32">
        <v>1</v>
      </c>
      <c r="K209" s="15">
        <v>1.4</v>
      </c>
    </row>
    <row r="210" spans="1:11" x14ac:dyDescent="0.2">
      <c r="A210" s="23">
        <v>205</v>
      </c>
      <c r="B210" s="24" t="s">
        <v>926</v>
      </c>
      <c r="C210" s="25">
        <v>1282606400</v>
      </c>
      <c r="D210" s="30">
        <v>6853</v>
      </c>
      <c r="E210" s="26">
        <f t="shared" si="6"/>
        <v>187159.84240478624</v>
      </c>
      <c r="F210" s="27">
        <v>85</v>
      </c>
      <c r="G210" s="27">
        <v>220</v>
      </c>
      <c r="H210" s="28">
        <f t="shared" si="7"/>
        <v>152.5</v>
      </c>
      <c r="I210" s="14">
        <v>122</v>
      </c>
      <c r="J210" s="32">
        <v>7</v>
      </c>
      <c r="K210" s="15">
        <v>0.8</v>
      </c>
    </row>
    <row r="211" spans="1:11" x14ac:dyDescent="0.2">
      <c r="A211" s="23">
        <v>206</v>
      </c>
      <c r="B211" s="24" t="s">
        <v>927</v>
      </c>
      <c r="C211" s="25">
        <v>3515476700</v>
      </c>
      <c r="D211" s="30">
        <v>17800</v>
      </c>
      <c r="E211" s="26">
        <f t="shared" si="6"/>
        <v>197498.69101123596</v>
      </c>
      <c r="F211" s="27">
        <v>77</v>
      </c>
      <c r="G211" s="27">
        <v>108</v>
      </c>
      <c r="H211" s="28">
        <f t="shared" si="7"/>
        <v>92.5</v>
      </c>
      <c r="I211" s="14">
        <v>40</v>
      </c>
      <c r="J211" s="32">
        <v>9</v>
      </c>
      <c r="K211" s="15">
        <v>0.6</v>
      </c>
    </row>
    <row r="212" spans="1:11" x14ac:dyDescent="0.2">
      <c r="A212" s="23">
        <v>207</v>
      </c>
      <c r="B212" s="24" t="s">
        <v>928</v>
      </c>
      <c r="C212" s="25">
        <v>22317332900</v>
      </c>
      <c r="D212" s="30">
        <v>87971</v>
      </c>
      <c r="E212" s="26">
        <f t="shared" si="6"/>
        <v>253689.65795546261</v>
      </c>
      <c r="F212" s="27">
        <v>54</v>
      </c>
      <c r="G212" s="27">
        <v>11</v>
      </c>
      <c r="H212" s="28">
        <f t="shared" si="7"/>
        <v>32.5</v>
      </c>
      <c r="I212" s="14">
        <v>3</v>
      </c>
      <c r="J212" s="32">
        <v>10</v>
      </c>
      <c r="K212" s="15">
        <v>0.5</v>
      </c>
    </row>
    <row r="213" spans="1:11" x14ac:dyDescent="0.2">
      <c r="A213" s="23">
        <v>208</v>
      </c>
      <c r="B213" s="24" t="s">
        <v>929</v>
      </c>
      <c r="C213" s="25">
        <v>1506629600</v>
      </c>
      <c r="D213" s="30">
        <v>11689</v>
      </c>
      <c r="E213" s="26">
        <f t="shared" si="6"/>
        <v>128892.9420822996</v>
      </c>
      <c r="F213" s="27">
        <v>191</v>
      </c>
      <c r="G213" s="27">
        <v>163</v>
      </c>
      <c r="H213" s="28">
        <f t="shared" si="7"/>
        <v>177</v>
      </c>
      <c r="I213" s="14">
        <v>187</v>
      </c>
      <c r="J213" s="32">
        <v>5</v>
      </c>
      <c r="K213" s="15">
        <v>1</v>
      </c>
    </row>
    <row r="214" spans="1:11" x14ac:dyDescent="0.2">
      <c r="A214" s="23">
        <v>209</v>
      </c>
      <c r="B214" s="24" t="s">
        <v>930</v>
      </c>
      <c r="C214" s="25">
        <v>735349400</v>
      </c>
      <c r="D214" s="30">
        <v>13533</v>
      </c>
      <c r="E214" s="26">
        <f t="shared" si="6"/>
        <v>54337.500923668071</v>
      </c>
      <c r="F214" s="27">
        <v>348</v>
      </c>
      <c r="G214" s="27">
        <v>148</v>
      </c>
      <c r="H214" s="28">
        <f t="shared" si="7"/>
        <v>248</v>
      </c>
      <c r="I214" s="14">
        <v>298</v>
      </c>
      <c r="J214" s="32">
        <v>2</v>
      </c>
      <c r="K214" s="15">
        <v>1.3</v>
      </c>
    </row>
    <row r="215" spans="1:11" x14ac:dyDescent="0.2">
      <c r="A215" s="23">
        <v>210</v>
      </c>
      <c r="B215" s="24" t="s">
        <v>931</v>
      </c>
      <c r="C215" s="25">
        <v>4337534000</v>
      </c>
      <c r="D215" s="30">
        <v>29217</v>
      </c>
      <c r="E215" s="26">
        <f t="shared" si="6"/>
        <v>148459.25317452167</v>
      </c>
      <c r="F215" s="27">
        <v>139</v>
      </c>
      <c r="G215" s="27">
        <v>58</v>
      </c>
      <c r="H215" s="28">
        <f t="shared" si="7"/>
        <v>98.5</v>
      </c>
      <c r="I215" s="14">
        <v>49</v>
      </c>
      <c r="J215" s="32">
        <v>9</v>
      </c>
      <c r="K215" s="15">
        <v>0.6</v>
      </c>
    </row>
    <row r="216" spans="1:11" x14ac:dyDescent="0.2">
      <c r="A216" s="23">
        <v>211</v>
      </c>
      <c r="B216" s="24" t="s">
        <v>478</v>
      </c>
      <c r="C216" s="25">
        <v>3505492000</v>
      </c>
      <c r="D216" s="30">
        <v>28801</v>
      </c>
      <c r="E216" s="26">
        <f t="shared" si="6"/>
        <v>121714.24603312385</v>
      </c>
      <c r="F216" s="27">
        <v>210</v>
      </c>
      <c r="G216" s="27">
        <v>61</v>
      </c>
      <c r="H216" s="28">
        <f t="shared" si="7"/>
        <v>135.5</v>
      </c>
      <c r="I216" s="14">
        <v>98</v>
      </c>
      <c r="J216" s="32">
        <v>8</v>
      </c>
      <c r="K216" s="15">
        <v>0.7</v>
      </c>
    </row>
    <row r="217" spans="1:11" x14ac:dyDescent="0.2">
      <c r="A217" s="23">
        <v>212</v>
      </c>
      <c r="B217" s="24" t="s">
        <v>480</v>
      </c>
      <c r="C217" s="25">
        <v>388948300</v>
      </c>
      <c r="D217" s="30">
        <v>4755</v>
      </c>
      <c r="E217" s="26">
        <f t="shared" si="6"/>
        <v>81797.749737118822</v>
      </c>
      <c r="F217" s="27">
        <v>312</v>
      </c>
      <c r="G217" s="27">
        <v>253</v>
      </c>
      <c r="H217" s="28">
        <f t="shared" si="7"/>
        <v>282.5</v>
      </c>
      <c r="I217" s="14">
        <v>333</v>
      </c>
      <c r="J217" s="32">
        <v>1</v>
      </c>
      <c r="K217" s="15">
        <v>1.4</v>
      </c>
    </row>
    <row r="218" spans="1:11" x14ac:dyDescent="0.2">
      <c r="A218" s="23">
        <v>213</v>
      </c>
      <c r="B218" s="24" t="s">
        <v>932</v>
      </c>
      <c r="C218" s="25">
        <v>2680139500</v>
      </c>
      <c r="D218" s="30">
        <v>15377</v>
      </c>
      <c r="E218" s="26">
        <f t="shared" si="6"/>
        <v>174295.34369512909</v>
      </c>
      <c r="F218" s="27">
        <v>103</v>
      </c>
      <c r="G218" s="27">
        <v>128</v>
      </c>
      <c r="H218" s="28">
        <f t="shared" si="7"/>
        <v>115.5</v>
      </c>
      <c r="I218" s="14">
        <v>71</v>
      </c>
      <c r="J218" s="32">
        <v>8</v>
      </c>
      <c r="K218" s="15">
        <v>0.7</v>
      </c>
    </row>
    <row r="219" spans="1:11" x14ac:dyDescent="0.2">
      <c r="A219" s="23">
        <v>214</v>
      </c>
      <c r="B219" s="24" t="s">
        <v>933</v>
      </c>
      <c r="C219" s="25">
        <v>3351978800</v>
      </c>
      <c r="D219" s="30">
        <v>28495</v>
      </c>
      <c r="E219" s="26">
        <f t="shared" si="6"/>
        <v>117633.92875943148</v>
      </c>
      <c r="F219" s="27">
        <v>218</v>
      </c>
      <c r="G219" s="27">
        <v>64</v>
      </c>
      <c r="H219" s="28">
        <f t="shared" si="7"/>
        <v>141</v>
      </c>
      <c r="I219" s="14">
        <v>106</v>
      </c>
      <c r="J219" s="32">
        <v>7</v>
      </c>
      <c r="K219" s="15">
        <v>0.8</v>
      </c>
    </row>
    <row r="220" spans="1:11" x14ac:dyDescent="0.2">
      <c r="A220" s="23">
        <v>215</v>
      </c>
      <c r="B220" s="24" t="s">
        <v>934</v>
      </c>
      <c r="C220" s="25">
        <v>2670546700</v>
      </c>
      <c r="D220" s="30">
        <v>14762</v>
      </c>
      <c r="E220" s="26">
        <f t="shared" si="6"/>
        <v>180906.83511719279</v>
      </c>
      <c r="F220" s="27">
        <v>97</v>
      </c>
      <c r="G220" s="27">
        <v>131</v>
      </c>
      <c r="H220" s="28">
        <f t="shared" si="7"/>
        <v>114</v>
      </c>
      <c r="I220" s="14">
        <v>69</v>
      </c>
      <c r="J220" s="32">
        <v>9</v>
      </c>
      <c r="K220" s="15">
        <v>0.6</v>
      </c>
    </row>
    <row r="221" spans="1:11" x14ac:dyDescent="0.2">
      <c r="A221" s="23">
        <v>216</v>
      </c>
      <c r="B221" s="24" t="s">
        <v>935</v>
      </c>
      <c r="C221" s="25">
        <v>1475839800</v>
      </c>
      <c r="D221" s="30">
        <v>16103</v>
      </c>
      <c r="E221" s="26">
        <f t="shared" si="6"/>
        <v>91649.990684965538</v>
      </c>
      <c r="F221" s="27">
        <v>293</v>
      </c>
      <c r="G221" s="27">
        <v>120</v>
      </c>
      <c r="H221" s="28">
        <f t="shared" si="7"/>
        <v>206.5</v>
      </c>
      <c r="I221" s="14">
        <v>239</v>
      </c>
      <c r="J221" s="32">
        <v>4</v>
      </c>
      <c r="K221" s="15">
        <v>1.1000000000000001</v>
      </c>
    </row>
    <row r="222" spans="1:11" x14ac:dyDescent="0.2">
      <c r="A222" s="23">
        <v>217</v>
      </c>
      <c r="B222" s="24" t="s">
        <v>936</v>
      </c>
      <c r="C222" s="25">
        <v>416996200</v>
      </c>
      <c r="D222" s="30">
        <v>3023</v>
      </c>
      <c r="E222" s="26">
        <f t="shared" si="6"/>
        <v>137941.18425405226</v>
      </c>
      <c r="F222" s="27">
        <v>159</v>
      </c>
      <c r="G222" s="27">
        <v>276</v>
      </c>
      <c r="H222" s="28">
        <f t="shared" si="7"/>
        <v>217.5</v>
      </c>
      <c r="I222" s="14">
        <v>254</v>
      </c>
      <c r="J222" s="32">
        <v>3</v>
      </c>
      <c r="K222" s="15">
        <v>1.2</v>
      </c>
    </row>
    <row r="223" spans="1:11" x14ac:dyDescent="0.2">
      <c r="A223" s="23">
        <v>218</v>
      </c>
      <c r="B223" s="24" t="s">
        <v>937</v>
      </c>
      <c r="C223" s="25">
        <v>2041345000</v>
      </c>
      <c r="D223" s="30">
        <v>19367</v>
      </c>
      <c r="E223" s="26">
        <f t="shared" si="6"/>
        <v>105403.26328290391</v>
      </c>
      <c r="F223" s="27">
        <v>251</v>
      </c>
      <c r="G223" s="27">
        <v>97</v>
      </c>
      <c r="H223" s="28">
        <f t="shared" si="7"/>
        <v>174</v>
      </c>
      <c r="I223" s="14">
        <v>172</v>
      </c>
      <c r="J223" s="32">
        <v>6</v>
      </c>
      <c r="K223" s="15">
        <v>0.9</v>
      </c>
    </row>
    <row r="224" spans="1:11" x14ac:dyDescent="0.2">
      <c r="A224" s="23">
        <v>219</v>
      </c>
      <c r="B224" s="24" t="s">
        <v>938</v>
      </c>
      <c r="C224" s="25">
        <v>2356322900</v>
      </c>
      <c r="D224" s="30">
        <v>10723</v>
      </c>
      <c r="E224" s="26">
        <f t="shared" si="6"/>
        <v>219744.7449407815</v>
      </c>
      <c r="F224" s="27">
        <v>67</v>
      </c>
      <c r="G224" s="27">
        <v>173</v>
      </c>
      <c r="H224" s="28">
        <f t="shared" si="7"/>
        <v>120</v>
      </c>
      <c r="I224" s="14">
        <v>80</v>
      </c>
      <c r="J224" s="32">
        <v>8</v>
      </c>
      <c r="K224" s="15">
        <v>0.7</v>
      </c>
    </row>
    <row r="225" spans="1:11" x14ac:dyDescent="0.2">
      <c r="A225" s="23">
        <v>220</v>
      </c>
      <c r="B225" s="24" t="s">
        <v>939</v>
      </c>
      <c r="C225" s="25">
        <v>4423209600</v>
      </c>
      <c r="D225" s="30">
        <v>28951</v>
      </c>
      <c r="E225" s="26">
        <f t="shared" si="6"/>
        <v>152782.61890780975</v>
      </c>
      <c r="F225" s="27">
        <v>133</v>
      </c>
      <c r="G225" s="27">
        <v>60</v>
      </c>
      <c r="H225" s="28">
        <f t="shared" si="7"/>
        <v>96.5</v>
      </c>
      <c r="I225" s="14">
        <v>46</v>
      </c>
      <c r="J225" s="32">
        <v>9</v>
      </c>
      <c r="K225" s="15">
        <v>0.6</v>
      </c>
    </row>
    <row r="226" spans="1:11" x14ac:dyDescent="0.2">
      <c r="A226" s="23">
        <v>221</v>
      </c>
      <c r="B226" s="24" t="s">
        <v>940</v>
      </c>
      <c r="C226" s="25">
        <v>2643282300</v>
      </c>
      <c r="D226" s="30">
        <v>4685</v>
      </c>
      <c r="E226" s="26">
        <f t="shared" si="6"/>
        <v>564201.13127001072</v>
      </c>
      <c r="F226" s="27">
        <v>17</v>
      </c>
      <c r="G226" s="27">
        <v>254</v>
      </c>
      <c r="H226" s="28">
        <f t="shared" si="7"/>
        <v>135.5</v>
      </c>
      <c r="I226" s="14">
        <v>97</v>
      </c>
      <c r="J226" s="32">
        <v>8</v>
      </c>
      <c r="K226" s="15">
        <v>0.7</v>
      </c>
    </row>
    <row r="227" spans="1:11" x14ac:dyDescent="0.2">
      <c r="A227" s="23">
        <v>222</v>
      </c>
      <c r="B227" s="24" t="s">
        <v>941</v>
      </c>
      <c r="C227" s="25">
        <v>200330800</v>
      </c>
      <c r="D227" s="30">
        <v>1912</v>
      </c>
      <c r="E227" s="26">
        <f t="shared" si="6"/>
        <v>104775.52301255231</v>
      </c>
      <c r="F227" s="27">
        <v>253</v>
      </c>
      <c r="G227" s="27">
        <v>291</v>
      </c>
      <c r="H227" s="28">
        <f t="shared" si="7"/>
        <v>272</v>
      </c>
      <c r="I227" s="14">
        <v>324</v>
      </c>
      <c r="J227" s="32">
        <v>1</v>
      </c>
      <c r="K227" s="15">
        <v>1.4</v>
      </c>
    </row>
    <row r="228" spans="1:11" x14ac:dyDescent="0.2">
      <c r="A228" s="23">
        <v>223</v>
      </c>
      <c r="B228" s="24" t="s">
        <v>942</v>
      </c>
      <c r="C228" s="25">
        <v>502261700</v>
      </c>
      <c r="D228" s="30">
        <v>7756</v>
      </c>
      <c r="E228" s="26">
        <f t="shared" si="6"/>
        <v>64757.826199071686</v>
      </c>
      <c r="F228" s="27">
        <v>332</v>
      </c>
      <c r="G228" s="27">
        <v>208</v>
      </c>
      <c r="H228" s="28">
        <f t="shared" si="7"/>
        <v>270</v>
      </c>
      <c r="I228" s="14">
        <v>321</v>
      </c>
      <c r="J228" s="32">
        <v>1</v>
      </c>
      <c r="K228" s="15">
        <v>1.4</v>
      </c>
    </row>
    <row r="229" spans="1:11" x14ac:dyDescent="0.2">
      <c r="A229" s="23">
        <v>224</v>
      </c>
      <c r="B229" s="24" t="s">
        <v>943</v>
      </c>
      <c r="C229" s="25">
        <v>3849037500</v>
      </c>
      <c r="D229" s="30">
        <v>5868</v>
      </c>
      <c r="E229" s="26">
        <f t="shared" si="6"/>
        <v>655936.86094069527</v>
      </c>
      <c r="F229" s="27">
        <v>12</v>
      </c>
      <c r="G229" s="27">
        <v>236</v>
      </c>
      <c r="H229" s="28">
        <f t="shared" si="7"/>
        <v>124</v>
      </c>
      <c r="I229" s="14">
        <v>83</v>
      </c>
      <c r="J229" s="32">
        <v>8</v>
      </c>
      <c r="K229" s="15">
        <v>0.7</v>
      </c>
    </row>
    <row r="230" spans="1:11" x14ac:dyDescent="0.2">
      <c r="A230" s="23">
        <v>225</v>
      </c>
      <c r="B230" s="24" t="s">
        <v>944</v>
      </c>
      <c r="C230" s="25">
        <v>656047100</v>
      </c>
      <c r="D230" s="30">
        <v>1595</v>
      </c>
      <c r="E230" s="26">
        <f t="shared" si="6"/>
        <v>411314.79623824451</v>
      </c>
      <c r="F230" s="27">
        <v>25</v>
      </c>
      <c r="G230" s="27">
        <v>307</v>
      </c>
      <c r="H230" s="28">
        <f t="shared" si="7"/>
        <v>166</v>
      </c>
      <c r="I230" s="14">
        <v>149</v>
      </c>
      <c r="J230" s="32">
        <v>6</v>
      </c>
      <c r="K230" s="15">
        <v>0.9</v>
      </c>
    </row>
    <row r="231" spans="1:11" x14ac:dyDescent="0.2">
      <c r="A231" s="23">
        <v>226</v>
      </c>
      <c r="B231" s="24" t="s">
        <v>945</v>
      </c>
      <c r="C231" s="25">
        <v>1288985500</v>
      </c>
      <c r="D231" s="30">
        <v>13806</v>
      </c>
      <c r="E231" s="26">
        <f t="shared" si="6"/>
        <v>93364.153266695634</v>
      </c>
      <c r="F231" s="27">
        <v>284</v>
      </c>
      <c r="G231" s="27">
        <v>143</v>
      </c>
      <c r="H231" s="28">
        <f t="shared" si="7"/>
        <v>213.5</v>
      </c>
      <c r="I231" s="14">
        <v>246</v>
      </c>
      <c r="J231" s="32">
        <v>3</v>
      </c>
      <c r="K231" s="15">
        <v>1.2</v>
      </c>
    </row>
    <row r="232" spans="1:11" x14ac:dyDescent="0.2">
      <c r="A232" s="23">
        <v>227</v>
      </c>
      <c r="B232" s="24" t="s">
        <v>946</v>
      </c>
      <c r="C232" s="25">
        <v>896242200</v>
      </c>
      <c r="D232" s="30">
        <v>12157</v>
      </c>
      <c r="E232" s="26">
        <f t="shared" si="6"/>
        <v>73722.316360944315</v>
      </c>
      <c r="F232" s="27">
        <v>328</v>
      </c>
      <c r="G232" s="27">
        <v>157</v>
      </c>
      <c r="H232" s="28">
        <f t="shared" si="7"/>
        <v>242.5</v>
      </c>
      <c r="I232" s="14">
        <v>291</v>
      </c>
      <c r="J232" s="32">
        <v>2</v>
      </c>
      <c r="K232" s="15">
        <v>1.3</v>
      </c>
    </row>
    <row r="233" spans="1:11" x14ac:dyDescent="0.2">
      <c r="A233" s="23">
        <v>228</v>
      </c>
      <c r="B233" s="24" t="s">
        <v>947</v>
      </c>
      <c r="C233" s="25">
        <v>450419600</v>
      </c>
      <c r="D233" s="30">
        <v>4854</v>
      </c>
      <c r="E233" s="26">
        <f t="shared" si="6"/>
        <v>92793.489905232796</v>
      </c>
      <c r="F233" s="27">
        <v>288</v>
      </c>
      <c r="G233" s="27">
        <v>252</v>
      </c>
      <c r="H233" s="28">
        <f t="shared" si="7"/>
        <v>270</v>
      </c>
      <c r="I233" s="14">
        <v>320</v>
      </c>
      <c r="J233" s="32">
        <v>1</v>
      </c>
      <c r="K233" s="15">
        <v>1.4</v>
      </c>
    </row>
    <row r="234" spans="1:11" x14ac:dyDescent="0.2">
      <c r="A234" s="23">
        <v>229</v>
      </c>
      <c r="B234" s="24" t="s">
        <v>948</v>
      </c>
      <c r="C234" s="25">
        <v>6526419100</v>
      </c>
      <c r="D234" s="30">
        <v>52044</v>
      </c>
      <c r="E234" s="26">
        <f t="shared" si="6"/>
        <v>125401.95027284605</v>
      </c>
      <c r="F234" s="27">
        <v>203</v>
      </c>
      <c r="G234" s="27">
        <v>25</v>
      </c>
      <c r="H234" s="28">
        <f t="shared" si="7"/>
        <v>114</v>
      </c>
      <c r="I234" s="14">
        <v>70</v>
      </c>
      <c r="J234" s="32">
        <v>9</v>
      </c>
      <c r="K234" s="15">
        <v>0.6</v>
      </c>
    </row>
    <row r="235" spans="1:11" x14ac:dyDescent="0.2">
      <c r="A235" s="23">
        <v>230</v>
      </c>
      <c r="B235" s="24" t="s">
        <v>949</v>
      </c>
      <c r="C235" s="25">
        <v>180375200</v>
      </c>
      <c r="D235" s="30">
        <v>1319</v>
      </c>
      <c r="E235" s="26">
        <f t="shared" si="6"/>
        <v>136751.47839272176</v>
      </c>
      <c r="F235" s="27">
        <v>167</v>
      </c>
      <c r="G235" s="27">
        <v>313</v>
      </c>
      <c r="H235" s="28">
        <f t="shared" si="7"/>
        <v>240</v>
      </c>
      <c r="I235" s="14">
        <v>286</v>
      </c>
      <c r="J235" s="32">
        <v>2</v>
      </c>
      <c r="K235" s="15">
        <v>1.3</v>
      </c>
    </row>
    <row r="236" spans="1:11" x14ac:dyDescent="0.2">
      <c r="A236" s="23">
        <v>231</v>
      </c>
      <c r="B236" s="24" t="s">
        <v>950</v>
      </c>
      <c r="C236" s="25">
        <v>2383250400</v>
      </c>
      <c r="D236" s="30">
        <v>18097</v>
      </c>
      <c r="E236" s="26">
        <f t="shared" si="6"/>
        <v>131693.12040669724</v>
      </c>
      <c r="F236" s="27">
        <v>185</v>
      </c>
      <c r="G236" s="27">
        <v>105</v>
      </c>
      <c r="H236" s="28">
        <f t="shared" si="7"/>
        <v>145</v>
      </c>
      <c r="I236" s="14">
        <v>111</v>
      </c>
      <c r="J236" s="32">
        <v>7</v>
      </c>
      <c r="K236" s="15">
        <v>0.8</v>
      </c>
    </row>
    <row r="237" spans="1:11" x14ac:dyDescent="0.2">
      <c r="A237" s="23">
        <v>232</v>
      </c>
      <c r="B237" s="24" t="s">
        <v>951</v>
      </c>
      <c r="C237" s="25">
        <v>1138423200</v>
      </c>
      <c r="D237" s="30">
        <v>11876</v>
      </c>
      <c r="E237" s="26">
        <f t="shared" si="6"/>
        <v>95859.144493095315</v>
      </c>
      <c r="F237" s="27">
        <v>273</v>
      </c>
      <c r="G237" s="27">
        <v>159</v>
      </c>
      <c r="H237" s="28">
        <f t="shared" si="7"/>
        <v>216</v>
      </c>
      <c r="I237" s="14">
        <v>249</v>
      </c>
      <c r="J237" s="32">
        <v>3</v>
      </c>
      <c r="K237" s="15">
        <v>1.2</v>
      </c>
    </row>
    <row r="238" spans="1:11" x14ac:dyDescent="0.2">
      <c r="A238" s="23">
        <v>233</v>
      </c>
      <c r="B238" s="24" t="s">
        <v>952</v>
      </c>
      <c r="C238" s="25">
        <v>89124800</v>
      </c>
      <c r="D238" s="30">
        <v>842</v>
      </c>
      <c r="E238" s="26">
        <f t="shared" si="6"/>
        <v>105848.93111638955</v>
      </c>
      <c r="F238" s="27">
        <v>249</v>
      </c>
      <c r="G238" s="27">
        <v>332</v>
      </c>
      <c r="H238" s="28">
        <f t="shared" si="7"/>
        <v>290.5</v>
      </c>
      <c r="I238" s="14">
        <v>341</v>
      </c>
      <c r="J238" s="32">
        <v>1</v>
      </c>
      <c r="K238" s="15">
        <v>1.4</v>
      </c>
    </row>
    <row r="239" spans="1:11" x14ac:dyDescent="0.2">
      <c r="A239" s="23">
        <v>234</v>
      </c>
      <c r="B239" s="24" t="s">
        <v>953</v>
      </c>
      <c r="C239" s="25">
        <v>151416500</v>
      </c>
      <c r="D239" s="30">
        <v>1244</v>
      </c>
      <c r="E239" s="26">
        <f t="shared" si="6"/>
        <v>121717.44372990353</v>
      </c>
      <c r="F239" s="27">
        <v>209</v>
      </c>
      <c r="G239" s="27">
        <v>318</v>
      </c>
      <c r="H239" s="28">
        <f t="shared" si="7"/>
        <v>263.5</v>
      </c>
      <c r="I239" s="14">
        <v>312</v>
      </c>
      <c r="J239" s="32">
        <v>2</v>
      </c>
      <c r="K239" s="15">
        <v>1.3</v>
      </c>
    </row>
    <row r="240" spans="1:11" x14ac:dyDescent="0.2">
      <c r="A240" s="23">
        <v>235</v>
      </c>
      <c r="B240" s="24" t="s">
        <v>954</v>
      </c>
      <c r="C240" s="25">
        <v>190957600</v>
      </c>
      <c r="D240" s="30">
        <v>1707</v>
      </c>
      <c r="E240" s="26">
        <f t="shared" si="6"/>
        <v>111867.36965436439</v>
      </c>
      <c r="F240" s="27">
        <v>232</v>
      </c>
      <c r="G240" s="27">
        <v>302</v>
      </c>
      <c r="H240" s="28">
        <f t="shared" si="7"/>
        <v>267</v>
      </c>
      <c r="I240" s="14">
        <v>315</v>
      </c>
      <c r="J240" s="32">
        <v>2</v>
      </c>
      <c r="K240" s="15">
        <v>1.3</v>
      </c>
    </row>
    <row r="241" spans="1:11" x14ac:dyDescent="0.2">
      <c r="A241" s="23">
        <v>236</v>
      </c>
      <c r="B241" s="24" t="s">
        <v>955</v>
      </c>
      <c r="C241" s="25">
        <v>3452075400</v>
      </c>
      <c r="D241" s="30">
        <v>44057</v>
      </c>
      <c r="E241" s="26">
        <f t="shared" si="6"/>
        <v>78354.754068592956</v>
      </c>
      <c r="F241" s="27">
        <v>318</v>
      </c>
      <c r="G241" s="27">
        <v>28</v>
      </c>
      <c r="H241" s="28">
        <f t="shared" si="7"/>
        <v>173</v>
      </c>
      <c r="I241" s="14">
        <v>170</v>
      </c>
      <c r="J241" s="32">
        <v>6</v>
      </c>
      <c r="K241" s="15">
        <v>0.9</v>
      </c>
    </row>
    <row r="242" spans="1:11" x14ac:dyDescent="0.2">
      <c r="A242" s="23">
        <v>237</v>
      </c>
      <c r="B242" s="24" t="s">
        <v>956</v>
      </c>
      <c r="C242" s="25">
        <v>87121300</v>
      </c>
      <c r="D242" s="30">
        <v>650</v>
      </c>
      <c r="E242" s="26">
        <f t="shared" si="6"/>
        <v>134032.76923076922</v>
      </c>
      <c r="F242" s="27">
        <v>173</v>
      </c>
      <c r="G242" s="27">
        <v>339</v>
      </c>
      <c r="H242" s="28">
        <f t="shared" si="7"/>
        <v>256</v>
      </c>
      <c r="I242" s="14">
        <v>306</v>
      </c>
      <c r="J242" s="32">
        <v>2</v>
      </c>
      <c r="K242" s="15">
        <v>1.3</v>
      </c>
    </row>
    <row r="243" spans="1:11" x14ac:dyDescent="0.2">
      <c r="A243" s="23">
        <v>238</v>
      </c>
      <c r="B243" s="24" t="s">
        <v>957</v>
      </c>
      <c r="C243" s="25">
        <v>1227709400</v>
      </c>
      <c r="D243" s="30">
        <v>8825</v>
      </c>
      <c r="E243" s="26">
        <f t="shared" si="6"/>
        <v>139117.21246458925</v>
      </c>
      <c r="F243" s="27">
        <v>154</v>
      </c>
      <c r="G243" s="27">
        <v>191</v>
      </c>
      <c r="H243" s="28">
        <f t="shared" si="7"/>
        <v>172.5</v>
      </c>
      <c r="I243" s="14">
        <v>169</v>
      </c>
      <c r="J243" s="32">
        <v>6</v>
      </c>
      <c r="K243" s="15">
        <v>0.9</v>
      </c>
    </row>
    <row r="244" spans="1:11" x14ac:dyDescent="0.2">
      <c r="A244" s="23">
        <v>239</v>
      </c>
      <c r="B244" s="24" t="s">
        <v>958</v>
      </c>
      <c r="C244" s="25">
        <v>8960909400</v>
      </c>
      <c r="D244" s="30">
        <v>57826</v>
      </c>
      <c r="E244" s="26">
        <f t="shared" si="6"/>
        <v>154963.32791477881</v>
      </c>
      <c r="F244" s="27">
        <v>129</v>
      </c>
      <c r="G244" s="27">
        <v>19</v>
      </c>
      <c r="H244" s="28">
        <f t="shared" si="7"/>
        <v>74</v>
      </c>
      <c r="I244" s="14">
        <v>22</v>
      </c>
      <c r="J244" s="32">
        <v>10</v>
      </c>
      <c r="K244" s="15">
        <v>0.5</v>
      </c>
    </row>
    <row r="245" spans="1:11" x14ac:dyDescent="0.2">
      <c r="A245" s="23">
        <v>240</v>
      </c>
      <c r="B245" s="24" t="s">
        <v>959</v>
      </c>
      <c r="C245" s="25">
        <v>508346600</v>
      </c>
      <c r="D245" s="30">
        <v>2859</v>
      </c>
      <c r="E245" s="26">
        <f t="shared" si="6"/>
        <v>177805.73627142358</v>
      </c>
      <c r="F245" s="27">
        <v>100</v>
      </c>
      <c r="G245" s="27">
        <v>281</v>
      </c>
      <c r="H245" s="28">
        <f t="shared" si="7"/>
        <v>190.5</v>
      </c>
      <c r="I245" s="14">
        <v>213</v>
      </c>
      <c r="J245" s="32">
        <v>4</v>
      </c>
      <c r="K245" s="15">
        <v>1.1000000000000001</v>
      </c>
    </row>
    <row r="246" spans="1:11" x14ac:dyDescent="0.2">
      <c r="A246" s="23">
        <v>241</v>
      </c>
      <c r="B246" s="24" t="s">
        <v>960</v>
      </c>
      <c r="C246" s="25">
        <v>459644500</v>
      </c>
      <c r="D246" s="30">
        <v>3436</v>
      </c>
      <c r="E246" s="26">
        <f t="shared" si="6"/>
        <v>133773.13736903376</v>
      </c>
      <c r="F246" s="27">
        <v>174</v>
      </c>
      <c r="G246" s="27">
        <v>267</v>
      </c>
      <c r="H246" s="28">
        <f t="shared" si="7"/>
        <v>220.5</v>
      </c>
      <c r="I246" s="14">
        <v>259</v>
      </c>
      <c r="J246" s="32">
        <v>3</v>
      </c>
      <c r="K246" s="15">
        <v>1.2</v>
      </c>
    </row>
    <row r="247" spans="1:11" x14ac:dyDescent="0.2">
      <c r="A247" s="23">
        <v>242</v>
      </c>
      <c r="B247" s="24" t="s">
        <v>961</v>
      </c>
      <c r="C247" s="25">
        <v>2588786400</v>
      </c>
      <c r="D247" s="30">
        <v>2966</v>
      </c>
      <c r="E247" s="26">
        <f t="shared" si="6"/>
        <v>872820.76871207007</v>
      </c>
      <c r="F247" s="27">
        <v>8</v>
      </c>
      <c r="G247" s="27">
        <v>278</v>
      </c>
      <c r="H247" s="28">
        <f t="shared" si="7"/>
        <v>143</v>
      </c>
      <c r="I247" s="14">
        <v>107</v>
      </c>
      <c r="J247" s="32">
        <v>7</v>
      </c>
      <c r="K247" s="15">
        <v>0.8</v>
      </c>
    </row>
    <row r="248" spans="1:11" x14ac:dyDescent="0.2">
      <c r="A248" s="23">
        <v>243</v>
      </c>
      <c r="B248" s="24" t="s">
        <v>962</v>
      </c>
      <c r="C248" s="25">
        <v>11574140000</v>
      </c>
      <c r="D248" s="30">
        <v>93494</v>
      </c>
      <c r="E248" s="26">
        <f t="shared" si="6"/>
        <v>123795.53768156245</v>
      </c>
      <c r="F248" s="27">
        <v>206</v>
      </c>
      <c r="G248" s="27">
        <v>8</v>
      </c>
      <c r="H248" s="28">
        <f t="shared" si="7"/>
        <v>107</v>
      </c>
      <c r="I248" s="14">
        <v>64</v>
      </c>
      <c r="J248" s="32">
        <v>9</v>
      </c>
      <c r="K248" s="15">
        <v>0.6</v>
      </c>
    </row>
    <row r="249" spans="1:11" x14ac:dyDescent="0.2">
      <c r="A249" s="23">
        <v>244</v>
      </c>
      <c r="B249" s="24" t="s">
        <v>963</v>
      </c>
      <c r="C249" s="25">
        <v>2778259700</v>
      </c>
      <c r="D249" s="30">
        <v>33456</v>
      </c>
      <c r="E249" s="26">
        <f t="shared" si="6"/>
        <v>83042.195719751311</v>
      </c>
      <c r="F249" s="27">
        <v>309</v>
      </c>
      <c r="G249" s="27">
        <v>49</v>
      </c>
      <c r="H249" s="28">
        <f t="shared" si="7"/>
        <v>179</v>
      </c>
      <c r="I249" s="14">
        <v>193</v>
      </c>
      <c r="J249" s="32">
        <v>5</v>
      </c>
      <c r="K249" s="15">
        <v>1</v>
      </c>
    </row>
    <row r="250" spans="1:11" x14ac:dyDescent="0.2">
      <c r="A250" s="23">
        <v>245</v>
      </c>
      <c r="B250" s="24" t="s">
        <v>964</v>
      </c>
      <c r="C250" s="25">
        <v>1862199900</v>
      </c>
      <c r="D250" s="30">
        <v>13554</v>
      </c>
      <c r="E250" s="26">
        <f t="shared" si="6"/>
        <v>137391.16865869853</v>
      </c>
      <c r="F250" s="27">
        <v>163</v>
      </c>
      <c r="G250" s="27">
        <v>147</v>
      </c>
      <c r="H250" s="28">
        <f t="shared" si="7"/>
        <v>155</v>
      </c>
      <c r="I250" s="14">
        <v>128</v>
      </c>
      <c r="J250" s="32">
        <v>7</v>
      </c>
      <c r="K250" s="15">
        <v>0.8</v>
      </c>
    </row>
    <row r="251" spans="1:11" x14ac:dyDescent="0.2">
      <c r="A251" s="23">
        <v>246</v>
      </c>
      <c r="B251" s="24" t="s">
        <v>965</v>
      </c>
      <c r="C251" s="25">
        <v>4027651700</v>
      </c>
      <c r="D251" s="30">
        <v>25327</v>
      </c>
      <c r="E251" s="26">
        <f t="shared" si="6"/>
        <v>159026.0078177439</v>
      </c>
      <c r="F251" s="27">
        <v>123</v>
      </c>
      <c r="G251" s="27">
        <v>76</v>
      </c>
      <c r="H251" s="28">
        <f t="shared" si="7"/>
        <v>99.5</v>
      </c>
      <c r="I251" s="14">
        <v>50</v>
      </c>
      <c r="J251" s="32">
        <v>9</v>
      </c>
      <c r="K251" s="15">
        <v>0.6</v>
      </c>
    </row>
    <row r="252" spans="1:11" x14ac:dyDescent="0.2">
      <c r="A252" s="23">
        <v>247</v>
      </c>
      <c r="B252" s="24" t="s">
        <v>966</v>
      </c>
      <c r="C252" s="25">
        <v>1581077700</v>
      </c>
      <c r="D252" s="30">
        <v>11837</v>
      </c>
      <c r="E252" s="26">
        <f t="shared" si="6"/>
        <v>133570.81186111347</v>
      </c>
      <c r="F252" s="27">
        <v>176</v>
      </c>
      <c r="G252" s="27">
        <v>161</v>
      </c>
      <c r="H252" s="28">
        <f t="shared" si="7"/>
        <v>168.5</v>
      </c>
      <c r="I252" s="14">
        <v>159</v>
      </c>
      <c r="J252" s="32">
        <v>6</v>
      </c>
      <c r="K252" s="15">
        <v>0.9</v>
      </c>
    </row>
    <row r="253" spans="1:11" x14ac:dyDescent="0.2">
      <c r="A253" s="23">
        <v>248</v>
      </c>
      <c r="B253" s="24" t="s">
        <v>967</v>
      </c>
      <c r="C253" s="25">
        <v>4135457600</v>
      </c>
      <c r="D253" s="30">
        <v>53756</v>
      </c>
      <c r="E253" s="26">
        <f t="shared" si="6"/>
        <v>76930.158493935567</v>
      </c>
      <c r="F253" s="27">
        <v>320</v>
      </c>
      <c r="G253" s="27">
        <v>24</v>
      </c>
      <c r="H253" s="28">
        <f t="shared" si="7"/>
        <v>172</v>
      </c>
      <c r="I253" s="14">
        <v>166</v>
      </c>
      <c r="J253" s="32">
        <v>6</v>
      </c>
      <c r="K253" s="15">
        <v>0.9</v>
      </c>
    </row>
    <row r="254" spans="1:11" x14ac:dyDescent="0.2">
      <c r="A254" s="23">
        <v>249</v>
      </c>
      <c r="B254" s="24" t="s">
        <v>968</v>
      </c>
      <c r="C254" s="25">
        <v>471800300</v>
      </c>
      <c r="D254" s="30">
        <v>1453</v>
      </c>
      <c r="E254" s="26">
        <f t="shared" si="6"/>
        <v>324707.70818995184</v>
      </c>
      <c r="F254" s="27">
        <v>37</v>
      </c>
      <c r="G254" s="27">
        <v>311</v>
      </c>
      <c r="H254" s="28">
        <f t="shared" si="7"/>
        <v>174</v>
      </c>
      <c r="I254" s="14">
        <v>171</v>
      </c>
      <c r="J254" s="32">
        <v>6</v>
      </c>
      <c r="K254" s="15">
        <v>0.9</v>
      </c>
    </row>
    <row r="255" spans="1:11" x14ac:dyDescent="0.2">
      <c r="A255" s="23">
        <v>250</v>
      </c>
      <c r="B255" s="24" t="s">
        <v>969</v>
      </c>
      <c r="C255" s="25">
        <v>849130600</v>
      </c>
      <c r="D255" s="30">
        <v>5381</v>
      </c>
      <c r="E255" s="26">
        <f t="shared" si="6"/>
        <v>157801.63538375768</v>
      </c>
      <c r="F255" s="27">
        <v>126</v>
      </c>
      <c r="G255" s="27">
        <v>239</v>
      </c>
      <c r="H255" s="28">
        <f t="shared" si="7"/>
        <v>182.5</v>
      </c>
      <c r="I255" s="14">
        <v>202</v>
      </c>
      <c r="J255" s="32">
        <v>5</v>
      </c>
      <c r="K255" s="15">
        <v>1</v>
      </c>
    </row>
    <row r="256" spans="1:11" x14ac:dyDescent="0.2">
      <c r="A256" s="23">
        <v>251</v>
      </c>
      <c r="B256" s="24" t="s">
        <v>970</v>
      </c>
      <c r="C256" s="25">
        <v>1738672800</v>
      </c>
      <c r="D256" s="30">
        <v>17632</v>
      </c>
      <c r="E256" s="26">
        <f t="shared" si="6"/>
        <v>98608.938294010892</v>
      </c>
      <c r="F256" s="27">
        <v>268</v>
      </c>
      <c r="G256" s="27">
        <v>110</v>
      </c>
      <c r="H256" s="28">
        <f t="shared" si="7"/>
        <v>189</v>
      </c>
      <c r="I256" s="14">
        <v>212</v>
      </c>
      <c r="J256" s="32">
        <v>4</v>
      </c>
      <c r="K256" s="15">
        <v>1.1000000000000001</v>
      </c>
    </row>
    <row r="257" spans="1:11" x14ac:dyDescent="0.2">
      <c r="A257" s="23">
        <v>252</v>
      </c>
      <c r="B257" s="24" t="s">
        <v>971</v>
      </c>
      <c r="C257" s="25">
        <v>1812691400</v>
      </c>
      <c r="D257" s="30">
        <v>7131</v>
      </c>
      <c r="E257" s="26">
        <f t="shared" si="6"/>
        <v>254198.76595147947</v>
      </c>
      <c r="F257" s="27">
        <v>53</v>
      </c>
      <c r="G257" s="27">
        <v>215</v>
      </c>
      <c r="H257" s="28">
        <f t="shared" si="7"/>
        <v>134</v>
      </c>
      <c r="I257" s="14">
        <v>95</v>
      </c>
      <c r="J257" s="32">
        <v>8</v>
      </c>
      <c r="K257" s="15">
        <v>0.7</v>
      </c>
    </row>
    <row r="258" spans="1:11" x14ac:dyDescent="0.2">
      <c r="A258" s="23">
        <v>253</v>
      </c>
      <c r="B258" s="24" t="s">
        <v>972</v>
      </c>
      <c r="C258" s="25">
        <v>275867200</v>
      </c>
      <c r="D258" s="30">
        <v>392</v>
      </c>
      <c r="E258" s="26">
        <f t="shared" si="6"/>
        <v>703742.85714285716</v>
      </c>
      <c r="F258" s="27">
        <v>11</v>
      </c>
      <c r="G258" s="27">
        <v>344</v>
      </c>
      <c r="H258" s="28">
        <f t="shared" si="7"/>
        <v>177.5</v>
      </c>
      <c r="I258" s="14">
        <v>189</v>
      </c>
      <c r="J258" s="32">
        <v>5</v>
      </c>
      <c r="K258" s="15">
        <v>1</v>
      </c>
    </row>
    <row r="259" spans="1:11" x14ac:dyDescent="0.2">
      <c r="A259" s="23">
        <v>254</v>
      </c>
      <c r="B259" s="24" t="s">
        <v>973</v>
      </c>
      <c r="C259" s="25">
        <v>896934500</v>
      </c>
      <c r="D259" s="30">
        <v>6031</v>
      </c>
      <c r="E259" s="26">
        <f t="shared" si="6"/>
        <v>148720.69308572376</v>
      </c>
      <c r="F259" s="27">
        <v>138</v>
      </c>
      <c r="G259" s="27">
        <v>231</v>
      </c>
      <c r="H259" s="28">
        <f t="shared" si="7"/>
        <v>184.5</v>
      </c>
      <c r="I259" s="14">
        <v>206</v>
      </c>
      <c r="J259" s="32">
        <v>5</v>
      </c>
      <c r="K259" s="15">
        <v>1</v>
      </c>
    </row>
    <row r="260" spans="1:11" x14ac:dyDescent="0.2">
      <c r="A260" s="23">
        <v>255</v>
      </c>
      <c r="B260" s="24" t="s">
        <v>974</v>
      </c>
      <c r="C260" s="25">
        <v>121315500</v>
      </c>
      <c r="D260" s="30">
        <v>1263</v>
      </c>
      <c r="E260" s="26">
        <f t="shared" si="6"/>
        <v>96053.444180522565</v>
      </c>
      <c r="F260" s="27">
        <v>272</v>
      </c>
      <c r="G260" s="27">
        <v>315</v>
      </c>
      <c r="H260" s="28">
        <f t="shared" si="7"/>
        <v>293.5</v>
      </c>
      <c r="I260" s="14">
        <v>343</v>
      </c>
      <c r="J260" s="32">
        <v>1</v>
      </c>
      <c r="K260" s="15">
        <v>1.4</v>
      </c>
    </row>
    <row r="261" spans="1:11" x14ac:dyDescent="0.2">
      <c r="A261" s="23">
        <v>256</v>
      </c>
      <c r="B261" s="24" t="s">
        <v>975</v>
      </c>
      <c r="C261" s="25">
        <v>144138700</v>
      </c>
      <c r="D261" s="30">
        <v>1789</v>
      </c>
      <c r="E261" s="26">
        <f t="shared" si="6"/>
        <v>80569.424259362771</v>
      </c>
      <c r="F261" s="27">
        <v>313</v>
      </c>
      <c r="G261" s="27">
        <v>298</v>
      </c>
      <c r="H261" s="28">
        <f t="shared" si="7"/>
        <v>305.5</v>
      </c>
      <c r="I261" s="14">
        <v>350</v>
      </c>
      <c r="J261" s="32">
        <v>1</v>
      </c>
      <c r="K261" s="15">
        <v>1.4</v>
      </c>
    </row>
    <row r="262" spans="1:11" x14ac:dyDescent="0.2">
      <c r="A262" s="23">
        <v>257</v>
      </c>
      <c r="B262" s="24" t="s">
        <v>976</v>
      </c>
      <c r="C262" s="25">
        <v>765014800</v>
      </c>
      <c r="D262" s="30">
        <v>8256</v>
      </c>
      <c r="E262" s="26">
        <f t="shared" ref="E262:E325" si="8">C262/D262</f>
        <v>92661.676356589145</v>
      </c>
      <c r="F262" s="27">
        <v>289</v>
      </c>
      <c r="G262" s="27">
        <v>199</v>
      </c>
      <c r="H262" s="28">
        <f t="shared" ref="H262:H325" si="9">(F262+G262)/2</f>
        <v>244</v>
      </c>
      <c r="I262" s="14">
        <v>294</v>
      </c>
      <c r="J262" s="32">
        <v>2</v>
      </c>
      <c r="K262" s="15">
        <v>1.3</v>
      </c>
    </row>
    <row r="263" spans="1:11" x14ac:dyDescent="0.2">
      <c r="A263" s="23">
        <v>258</v>
      </c>
      <c r="B263" s="24" t="s">
        <v>977</v>
      </c>
      <c r="C263" s="25">
        <v>4232985800</v>
      </c>
      <c r="D263" s="30">
        <v>42544</v>
      </c>
      <c r="E263" s="26">
        <f t="shared" si="8"/>
        <v>99496.657578036858</v>
      </c>
      <c r="F263" s="27">
        <v>265</v>
      </c>
      <c r="G263" s="27">
        <v>32</v>
      </c>
      <c r="H263" s="28">
        <f t="shared" si="9"/>
        <v>148.5</v>
      </c>
      <c r="I263" s="14">
        <v>116</v>
      </c>
      <c r="J263" s="32">
        <v>7</v>
      </c>
      <c r="K263" s="15">
        <v>0.8</v>
      </c>
    </row>
    <row r="264" spans="1:11" x14ac:dyDescent="0.2">
      <c r="A264" s="23">
        <v>259</v>
      </c>
      <c r="B264" s="24" t="s">
        <v>978</v>
      </c>
      <c r="C264" s="25">
        <v>1438390300</v>
      </c>
      <c r="D264" s="30">
        <v>8580</v>
      </c>
      <c r="E264" s="26">
        <f t="shared" si="8"/>
        <v>167644.55710955712</v>
      </c>
      <c r="F264" s="27">
        <v>113</v>
      </c>
      <c r="G264" s="27">
        <v>194</v>
      </c>
      <c r="H264" s="28">
        <f t="shared" si="9"/>
        <v>153.5</v>
      </c>
      <c r="I264" s="14">
        <v>125</v>
      </c>
      <c r="J264" s="32">
        <v>7</v>
      </c>
      <c r="K264" s="15">
        <v>0.8</v>
      </c>
    </row>
    <row r="265" spans="1:11" x14ac:dyDescent="0.2">
      <c r="A265" s="23">
        <v>260</v>
      </c>
      <c r="B265" s="24" t="s">
        <v>979</v>
      </c>
      <c r="C265" s="25">
        <v>226036300</v>
      </c>
      <c r="D265" s="30">
        <v>920</v>
      </c>
      <c r="E265" s="26">
        <f t="shared" si="8"/>
        <v>245691.63043478262</v>
      </c>
      <c r="F265" s="27">
        <v>57</v>
      </c>
      <c r="G265" s="27">
        <v>326</v>
      </c>
      <c r="H265" s="28">
        <f t="shared" si="9"/>
        <v>191.5</v>
      </c>
      <c r="I265" s="14">
        <v>215</v>
      </c>
      <c r="J265" s="32">
        <v>4</v>
      </c>
      <c r="K265" s="15">
        <v>1.1000000000000001</v>
      </c>
    </row>
    <row r="266" spans="1:11" x14ac:dyDescent="0.2">
      <c r="A266" s="23">
        <v>261</v>
      </c>
      <c r="B266" s="24" t="s">
        <v>980</v>
      </c>
      <c r="C266" s="25">
        <v>3811136400</v>
      </c>
      <c r="D266" s="30">
        <v>20589</v>
      </c>
      <c r="E266" s="26">
        <f t="shared" si="8"/>
        <v>185105.46408276263</v>
      </c>
      <c r="F266" s="27">
        <v>89</v>
      </c>
      <c r="G266" s="27">
        <v>92</v>
      </c>
      <c r="H266" s="28">
        <f t="shared" si="9"/>
        <v>90.5</v>
      </c>
      <c r="I266" s="14">
        <v>35</v>
      </c>
      <c r="J266" s="32">
        <v>10</v>
      </c>
      <c r="K266" s="15">
        <v>0.5</v>
      </c>
    </row>
    <row r="267" spans="1:11" x14ac:dyDescent="0.2">
      <c r="A267" s="23">
        <v>262</v>
      </c>
      <c r="B267" s="24" t="s">
        <v>981</v>
      </c>
      <c r="C267" s="25">
        <v>3766040400</v>
      </c>
      <c r="D267" s="30">
        <v>27735</v>
      </c>
      <c r="E267" s="26">
        <f t="shared" si="8"/>
        <v>135786.56571119523</v>
      </c>
      <c r="F267" s="27">
        <v>170</v>
      </c>
      <c r="G267" s="27">
        <v>67</v>
      </c>
      <c r="H267" s="28">
        <f t="shared" si="9"/>
        <v>118.5</v>
      </c>
      <c r="I267" s="14">
        <v>77</v>
      </c>
      <c r="J267" s="32">
        <v>8</v>
      </c>
      <c r="K267" s="15">
        <v>0.7</v>
      </c>
    </row>
    <row r="268" spans="1:11" x14ac:dyDescent="0.2">
      <c r="A268" s="23">
        <v>263</v>
      </c>
      <c r="B268" s="24" t="s">
        <v>982</v>
      </c>
      <c r="C268" s="25">
        <v>66024800</v>
      </c>
      <c r="D268" s="30">
        <v>683</v>
      </c>
      <c r="E268" s="26">
        <f t="shared" si="8"/>
        <v>96668.814055636889</v>
      </c>
      <c r="F268" s="27">
        <v>270</v>
      </c>
      <c r="G268" s="27">
        <v>338</v>
      </c>
      <c r="H268" s="28">
        <f t="shared" si="9"/>
        <v>304</v>
      </c>
      <c r="I268" s="14">
        <v>348</v>
      </c>
      <c r="J268" s="32">
        <v>1</v>
      </c>
      <c r="K268" s="15">
        <v>1.4</v>
      </c>
    </row>
    <row r="269" spans="1:11" x14ac:dyDescent="0.2">
      <c r="A269" s="23">
        <v>264</v>
      </c>
      <c r="B269" s="24" t="s">
        <v>983</v>
      </c>
      <c r="C269" s="25">
        <v>4103737600</v>
      </c>
      <c r="D269" s="30">
        <v>18297</v>
      </c>
      <c r="E269" s="26">
        <f t="shared" si="8"/>
        <v>224284.72427173852</v>
      </c>
      <c r="F269" s="27">
        <v>66</v>
      </c>
      <c r="G269" s="27">
        <v>101</v>
      </c>
      <c r="H269" s="28">
        <f t="shared" si="9"/>
        <v>83.5</v>
      </c>
      <c r="I269" s="14">
        <v>28</v>
      </c>
      <c r="J269" s="32">
        <v>10</v>
      </c>
      <c r="K269" s="15">
        <v>0.5</v>
      </c>
    </row>
    <row r="270" spans="1:11" x14ac:dyDescent="0.2">
      <c r="A270" s="23">
        <v>265</v>
      </c>
      <c r="B270" s="24" t="s">
        <v>984</v>
      </c>
      <c r="C270" s="25">
        <v>2074658800</v>
      </c>
      <c r="D270" s="30">
        <v>14366</v>
      </c>
      <c r="E270" s="26">
        <f t="shared" si="8"/>
        <v>144414.50647361827</v>
      </c>
      <c r="F270" s="27">
        <v>145</v>
      </c>
      <c r="G270" s="27">
        <v>135</v>
      </c>
      <c r="H270" s="28">
        <f t="shared" si="9"/>
        <v>140</v>
      </c>
      <c r="I270" s="14">
        <v>105</v>
      </c>
      <c r="J270" s="32">
        <v>8</v>
      </c>
      <c r="K270" s="15">
        <v>0.7</v>
      </c>
    </row>
    <row r="271" spans="1:11" x14ac:dyDescent="0.2">
      <c r="A271" s="23">
        <v>266</v>
      </c>
      <c r="B271" s="24" t="s">
        <v>985</v>
      </c>
      <c r="C271" s="25">
        <v>2895867400</v>
      </c>
      <c r="D271" s="30">
        <v>18027</v>
      </c>
      <c r="E271" s="26">
        <f t="shared" si="8"/>
        <v>160640.56138015201</v>
      </c>
      <c r="F271" s="27">
        <v>121</v>
      </c>
      <c r="G271" s="27">
        <v>106</v>
      </c>
      <c r="H271" s="28">
        <f t="shared" si="9"/>
        <v>113.5</v>
      </c>
      <c r="I271" s="14">
        <v>67</v>
      </c>
      <c r="J271" s="32">
        <v>9</v>
      </c>
      <c r="K271" s="15">
        <v>0.6</v>
      </c>
    </row>
    <row r="272" spans="1:11" x14ac:dyDescent="0.2">
      <c r="A272" s="23">
        <v>267</v>
      </c>
      <c r="B272" s="24" t="s">
        <v>986</v>
      </c>
      <c r="C272" s="25">
        <v>672027800</v>
      </c>
      <c r="D272" s="30">
        <v>3225</v>
      </c>
      <c r="E272" s="26">
        <f t="shared" si="8"/>
        <v>208380.71317829457</v>
      </c>
      <c r="F272" s="27">
        <v>71</v>
      </c>
      <c r="G272" s="27">
        <v>271</v>
      </c>
      <c r="H272" s="28">
        <f t="shared" si="9"/>
        <v>171</v>
      </c>
      <c r="I272" s="14">
        <v>162</v>
      </c>
      <c r="J272" s="32">
        <v>6</v>
      </c>
      <c r="K272" s="15">
        <v>0.9</v>
      </c>
    </row>
    <row r="273" spans="1:11" x14ac:dyDescent="0.2">
      <c r="A273" s="23">
        <v>268</v>
      </c>
      <c r="B273" s="24" t="s">
        <v>987</v>
      </c>
      <c r="C273" s="25">
        <v>238955100</v>
      </c>
      <c r="D273" s="30">
        <v>1893</v>
      </c>
      <c r="E273" s="26">
        <f t="shared" si="8"/>
        <v>126230.90332805071</v>
      </c>
      <c r="F273" s="27">
        <v>199</v>
      </c>
      <c r="G273" s="27">
        <v>293</v>
      </c>
      <c r="H273" s="28">
        <f t="shared" si="9"/>
        <v>246</v>
      </c>
      <c r="I273" s="14">
        <v>295</v>
      </c>
      <c r="J273" s="32">
        <v>2</v>
      </c>
      <c r="K273" s="15">
        <v>1.3</v>
      </c>
    </row>
    <row r="274" spans="1:11" x14ac:dyDescent="0.2">
      <c r="A274" s="23">
        <v>269</v>
      </c>
      <c r="B274" s="24" t="s">
        <v>988</v>
      </c>
      <c r="C274" s="25">
        <v>1153727900</v>
      </c>
      <c r="D274" s="30">
        <v>4239</v>
      </c>
      <c r="E274" s="26">
        <f t="shared" si="8"/>
        <v>272169.827789573</v>
      </c>
      <c r="F274" s="27">
        <v>49</v>
      </c>
      <c r="G274" s="27">
        <v>260</v>
      </c>
      <c r="H274" s="28">
        <f t="shared" si="9"/>
        <v>154.5</v>
      </c>
      <c r="I274" s="14">
        <v>126</v>
      </c>
      <c r="J274" s="32">
        <v>7</v>
      </c>
      <c r="K274" s="15">
        <v>0.8</v>
      </c>
    </row>
    <row r="275" spans="1:11" x14ac:dyDescent="0.2">
      <c r="A275" s="23">
        <v>270</v>
      </c>
      <c r="B275" s="24" t="s">
        <v>989</v>
      </c>
      <c r="C275" s="25">
        <v>556300200</v>
      </c>
      <c r="D275" s="30">
        <v>7613</v>
      </c>
      <c r="E275" s="26">
        <f t="shared" si="8"/>
        <v>73072.402469460139</v>
      </c>
      <c r="F275" s="27">
        <v>329</v>
      </c>
      <c r="G275" s="27">
        <v>210</v>
      </c>
      <c r="H275" s="28">
        <f t="shared" si="9"/>
        <v>269.5</v>
      </c>
      <c r="I275" s="14">
        <v>318</v>
      </c>
      <c r="J275" s="32">
        <v>1</v>
      </c>
      <c r="K275" s="15">
        <v>1.4</v>
      </c>
    </row>
    <row r="276" spans="1:11" x14ac:dyDescent="0.2">
      <c r="A276" s="23">
        <v>271</v>
      </c>
      <c r="B276" s="24" t="s">
        <v>990</v>
      </c>
      <c r="C276" s="25">
        <v>4974698800</v>
      </c>
      <c r="D276" s="30">
        <v>36309</v>
      </c>
      <c r="E276" s="26">
        <f t="shared" si="8"/>
        <v>137010.0746371423</v>
      </c>
      <c r="F276" s="27">
        <v>164</v>
      </c>
      <c r="G276" s="27">
        <v>44</v>
      </c>
      <c r="H276" s="28">
        <f t="shared" si="9"/>
        <v>104</v>
      </c>
      <c r="I276" s="14">
        <v>59</v>
      </c>
      <c r="J276" s="32">
        <v>9</v>
      </c>
      <c r="K276" s="15">
        <v>0.6</v>
      </c>
    </row>
    <row r="277" spans="1:11" x14ac:dyDescent="0.2">
      <c r="A277" s="23">
        <v>272</v>
      </c>
      <c r="B277" s="24" t="s">
        <v>991</v>
      </c>
      <c r="C277" s="25">
        <v>216229500</v>
      </c>
      <c r="D277" s="30">
        <v>1773</v>
      </c>
      <c r="E277" s="26">
        <f t="shared" si="8"/>
        <v>121956.85279187818</v>
      </c>
      <c r="F277" s="27">
        <v>207</v>
      </c>
      <c r="G277" s="27">
        <v>300</v>
      </c>
      <c r="H277" s="28">
        <f t="shared" si="9"/>
        <v>253.5</v>
      </c>
      <c r="I277" s="14">
        <v>300</v>
      </c>
      <c r="J277" s="32">
        <v>2</v>
      </c>
      <c r="K277" s="15">
        <v>1.3</v>
      </c>
    </row>
    <row r="278" spans="1:11" x14ac:dyDescent="0.2">
      <c r="A278" s="23">
        <v>273</v>
      </c>
      <c r="B278" s="24" t="s">
        <v>992</v>
      </c>
      <c r="C278" s="25">
        <v>2214243800</v>
      </c>
      <c r="D278" s="30">
        <v>18290</v>
      </c>
      <c r="E278" s="26">
        <f t="shared" si="8"/>
        <v>121063.08365226899</v>
      </c>
      <c r="F278" s="27">
        <v>213</v>
      </c>
      <c r="G278" s="27">
        <v>102</v>
      </c>
      <c r="H278" s="28">
        <f t="shared" si="9"/>
        <v>157.5</v>
      </c>
      <c r="I278" s="14">
        <v>130</v>
      </c>
      <c r="J278" s="32">
        <v>7</v>
      </c>
      <c r="K278" s="15">
        <v>0.8</v>
      </c>
    </row>
    <row r="279" spans="1:11" x14ac:dyDescent="0.2">
      <c r="A279" s="23">
        <v>274</v>
      </c>
      <c r="B279" s="24" t="s">
        <v>993</v>
      </c>
      <c r="C279" s="25">
        <v>10446575400</v>
      </c>
      <c r="D279" s="30">
        <v>78804</v>
      </c>
      <c r="E279" s="26">
        <f t="shared" si="8"/>
        <v>132564.02466879855</v>
      </c>
      <c r="F279" s="27">
        <v>179</v>
      </c>
      <c r="G279" s="27">
        <v>12</v>
      </c>
      <c r="H279" s="28">
        <f t="shared" si="9"/>
        <v>95.5</v>
      </c>
      <c r="I279" s="14">
        <v>43</v>
      </c>
      <c r="J279" s="32">
        <v>9</v>
      </c>
      <c r="K279" s="15">
        <v>0.6</v>
      </c>
    </row>
    <row r="280" spans="1:11" x14ac:dyDescent="0.2">
      <c r="A280" s="23">
        <v>275</v>
      </c>
      <c r="B280" s="24" t="s">
        <v>994</v>
      </c>
      <c r="C280" s="25">
        <v>1482316700</v>
      </c>
      <c r="D280" s="30">
        <v>17740</v>
      </c>
      <c r="E280" s="26">
        <f t="shared" si="8"/>
        <v>83557.874859075542</v>
      </c>
      <c r="F280" s="27">
        <v>308</v>
      </c>
      <c r="G280" s="27">
        <v>109</v>
      </c>
      <c r="H280" s="28">
        <f t="shared" si="9"/>
        <v>208.5</v>
      </c>
      <c r="I280" s="14">
        <v>241</v>
      </c>
      <c r="J280" s="32">
        <v>4</v>
      </c>
      <c r="K280" s="15">
        <v>1.1000000000000001</v>
      </c>
    </row>
    <row r="281" spans="1:11" x14ac:dyDescent="0.2">
      <c r="A281" s="23">
        <v>276</v>
      </c>
      <c r="B281" s="24" t="s">
        <v>995</v>
      </c>
      <c r="C281" s="25">
        <v>676154500</v>
      </c>
      <c r="D281" s="30">
        <v>5984</v>
      </c>
      <c r="E281" s="26">
        <f t="shared" si="8"/>
        <v>112993.73328877005</v>
      </c>
      <c r="F281" s="27">
        <v>229</v>
      </c>
      <c r="G281" s="27">
        <v>232</v>
      </c>
      <c r="H281" s="28">
        <f t="shared" si="9"/>
        <v>230.5</v>
      </c>
      <c r="I281" s="14">
        <v>271</v>
      </c>
      <c r="J281" s="32">
        <v>3</v>
      </c>
      <c r="K281" s="15">
        <v>1.2</v>
      </c>
    </row>
    <row r="282" spans="1:11" x14ac:dyDescent="0.2">
      <c r="A282" s="23">
        <v>277</v>
      </c>
      <c r="B282" s="24" t="s">
        <v>996</v>
      </c>
      <c r="C282" s="25">
        <v>2275902400</v>
      </c>
      <c r="D282" s="30">
        <v>9896</v>
      </c>
      <c r="E282" s="26">
        <f t="shared" si="8"/>
        <v>229982.05335489087</v>
      </c>
      <c r="F282" s="27">
        <v>61</v>
      </c>
      <c r="G282" s="27">
        <v>180</v>
      </c>
      <c r="H282" s="28">
        <f t="shared" si="9"/>
        <v>120.5</v>
      </c>
      <c r="I282" s="14">
        <v>82</v>
      </c>
      <c r="J282" s="32">
        <v>8</v>
      </c>
      <c r="K282" s="15">
        <v>0.7</v>
      </c>
    </row>
    <row r="283" spans="1:11" x14ac:dyDescent="0.2">
      <c r="A283" s="23">
        <v>278</v>
      </c>
      <c r="B283" s="24" t="s">
        <v>997</v>
      </c>
      <c r="C283" s="25">
        <v>953583100</v>
      </c>
      <c r="D283" s="30">
        <v>16793</v>
      </c>
      <c r="E283" s="26">
        <f t="shared" si="8"/>
        <v>56784.559042458168</v>
      </c>
      <c r="F283" s="27">
        <v>344</v>
      </c>
      <c r="G283" s="27">
        <v>115</v>
      </c>
      <c r="H283" s="28">
        <f t="shared" si="9"/>
        <v>229.5</v>
      </c>
      <c r="I283" s="14">
        <v>269</v>
      </c>
      <c r="J283" s="32">
        <v>3</v>
      </c>
      <c r="K283" s="15">
        <v>1.2</v>
      </c>
    </row>
    <row r="284" spans="1:11" x14ac:dyDescent="0.2">
      <c r="A284" s="23">
        <v>279</v>
      </c>
      <c r="B284" s="24" t="s">
        <v>998</v>
      </c>
      <c r="C284" s="25">
        <v>1006180000</v>
      </c>
      <c r="D284" s="30">
        <v>9634</v>
      </c>
      <c r="E284" s="26">
        <f t="shared" si="8"/>
        <v>104440.52314718705</v>
      </c>
      <c r="F284" s="27">
        <v>256</v>
      </c>
      <c r="G284" s="27">
        <v>183</v>
      </c>
      <c r="H284" s="28">
        <f t="shared" si="9"/>
        <v>219.5</v>
      </c>
      <c r="I284" s="14">
        <v>258</v>
      </c>
      <c r="J284" s="32">
        <v>3</v>
      </c>
      <c r="K284" s="15">
        <v>1.2</v>
      </c>
    </row>
    <row r="285" spans="1:11" x14ac:dyDescent="0.2">
      <c r="A285" s="23">
        <v>280</v>
      </c>
      <c r="B285" s="24" t="s">
        <v>999</v>
      </c>
      <c r="C285" s="25">
        <v>971709400</v>
      </c>
      <c r="D285" s="30">
        <v>11766</v>
      </c>
      <c r="E285" s="26">
        <f t="shared" si="8"/>
        <v>82586.214516403197</v>
      </c>
      <c r="F285" s="27">
        <v>310</v>
      </c>
      <c r="G285" s="27">
        <v>162</v>
      </c>
      <c r="H285" s="28">
        <f t="shared" si="9"/>
        <v>236</v>
      </c>
      <c r="I285" s="14">
        <v>278</v>
      </c>
      <c r="J285" s="32">
        <v>3</v>
      </c>
      <c r="K285" s="15">
        <v>1.2</v>
      </c>
    </row>
    <row r="286" spans="1:11" x14ac:dyDescent="0.2">
      <c r="A286" s="23">
        <v>281</v>
      </c>
      <c r="B286" s="24" t="s">
        <v>1000</v>
      </c>
      <c r="C286" s="25">
        <v>7077664000</v>
      </c>
      <c r="D286" s="30">
        <v>153703</v>
      </c>
      <c r="E286" s="26">
        <f t="shared" si="8"/>
        <v>46047.663350747869</v>
      </c>
      <c r="F286" s="27">
        <v>350</v>
      </c>
      <c r="G286" s="27">
        <v>3</v>
      </c>
      <c r="H286" s="28">
        <f t="shared" si="9"/>
        <v>176.5</v>
      </c>
      <c r="I286" s="14">
        <v>185</v>
      </c>
      <c r="J286" s="32">
        <v>5</v>
      </c>
      <c r="K286" s="15">
        <v>1</v>
      </c>
    </row>
    <row r="287" spans="1:11" x14ac:dyDescent="0.2">
      <c r="A287" s="23">
        <v>282</v>
      </c>
      <c r="B287" s="24" t="s">
        <v>1001</v>
      </c>
      <c r="C287" s="25">
        <v>990201200</v>
      </c>
      <c r="D287" s="30">
        <v>7894</v>
      </c>
      <c r="E287" s="26">
        <f t="shared" si="8"/>
        <v>125437.19280466177</v>
      </c>
      <c r="F287" s="27">
        <v>202</v>
      </c>
      <c r="G287" s="27">
        <v>206</v>
      </c>
      <c r="H287" s="28">
        <f t="shared" si="9"/>
        <v>204</v>
      </c>
      <c r="I287" s="14">
        <v>233</v>
      </c>
      <c r="J287" s="32">
        <v>4</v>
      </c>
      <c r="K287" s="15">
        <v>1.1000000000000001</v>
      </c>
    </row>
    <row r="288" spans="1:11" x14ac:dyDescent="0.2">
      <c r="A288" s="23">
        <v>283</v>
      </c>
      <c r="B288" s="24" t="s">
        <v>1002</v>
      </c>
      <c r="C288" s="25">
        <v>827768800</v>
      </c>
      <c r="D288" s="30">
        <v>1963</v>
      </c>
      <c r="E288" s="26">
        <f t="shared" si="8"/>
        <v>421685.5832908813</v>
      </c>
      <c r="F288" s="27">
        <v>24</v>
      </c>
      <c r="G288" s="27">
        <v>290</v>
      </c>
      <c r="H288" s="28">
        <f t="shared" si="9"/>
        <v>157</v>
      </c>
      <c r="I288" s="14">
        <v>129</v>
      </c>
      <c r="J288" s="32">
        <v>7</v>
      </c>
      <c r="K288" s="15">
        <v>0.8</v>
      </c>
    </row>
    <row r="289" spans="1:11" x14ac:dyDescent="0.2">
      <c r="A289" s="23">
        <v>284</v>
      </c>
      <c r="B289" s="24" t="s">
        <v>1003</v>
      </c>
      <c r="C289" s="25">
        <v>3164899700</v>
      </c>
      <c r="D289" s="30">
        <v>21734</v>
      </c>
      <c r="E289" s="26">
        <f t="shared" si="8"/>
        <v>145619.75246158094</v>
      </c>
      <c r="F289" s="27">
        <v>143</v>
      </c>
      <c r="G289" s="27">
        <v>90</v>
      </c>
      <c r="H289" s="28">
        <f t="shared" si="9"/>
        <v>116.5</v>
      </c>
      <c r="I289" s="14">
        <v>74</v>
      </c>
      <c r="J289" s="32">
        <v>8</v>
      </c>
      <c r="K289" s="15">
        <v>0.7</v>
      </c>
    </row>
    <row r="290" spans="1:11" x14ac:dyDescent="0.2">
      <c r="A290" s="23">
        <v>285</v>
      </c>
      <c r="B290" s="24" t="s">
        <v>1004</v>
      </c>
      <c r="C290" s="25">
        <v>3210961200</v>
      </c>
      <c r="D290" s="30">
        <v>28106</v>
      </c>
      <c r="E290" s="26">
        <f t="shared" si="8"/>
        <v>114244.68796698214</v>
      </c>
      <c r="F290" s="27">
        <v>224</v>
      </c>
      <c r="G290" s="27">
        <v>66</v>
      </c>
      <c r="H290" s="28">
        <f t="shared" si="9"/>
        <v>145</v>
      </c>
      <c r="I290" s="14">
        <v>112</v>
      </c>
      <c r="J290" s="32">
        <v>7</v>
      </c>
      <c r="K290" s="15">
        <v>0.8</v>
      </c>
    </row>
    <row r="291" spans="1:11" x14ac:dyDescent="0.2">
      <c r="A291" s="23">
        <v>286</v>
      </c>
      <c r="B291" s="24" t="s">
        <v>1005</v>
      </c>
      <c r="C291" s="25">
        <v>1223186500</v>
      </c>
      <c r="D291" s="30">
        <v>6916</v>
      </c>
      <c r="E291" s="26">
        <f t="shared" si="8"/>
        <v>176863.28802776171</v>
      </c>
      <c r="F291" s="27">
        <v>101</v>
      </c>
      <c r="G291" s="27">
        <v>219</v>
      </c>
      <c r="H291" s="28">
        <f t="shared" si="9"/>
        <v>160</v>
      </c>
      <c r="I291" s="14">
        <v>132</v>
      </c>
      <c r="J291" s="32">
        <v>7</v>
      </c>
      <c r="K291" s="15">
        <v>0.8</v>
      </c>
    </row>
    <row r="292" spans="1:11" x14ac:dyDescent="0.2">
      <c r="A292" s="23">
        <v>287</v>
      </c>
      <c r="B292" s="24" t="s">
        <v>1006</v>
      </c>
      <c r="C292" s="25">
        <v>1138346300</v>
      </c>
      <c r="D292" s="30">
        <v>9407</v>
      </c>
      <c r="E292" s="26">
        <f t="shared" si="8"/>
        <v>121010.55596895929</v>
      </c>
      <c r="F292" s="27">
        <v>214</v>
      </c>
      <c r="G292" s="27">
        <v>185</v>
      </c>
      <c r="H292" s="28">
        <f t="shared" si="9"/>
        <v>199.5</v>
      </c>
      <c r="I292" s="14">
        <v>228</v>
      </c>
      <c r="J292" s="32">
        <v>4</v>
      </c>
      <c r="K292" s="15">
        <v>1.1000000000000001</v>
      </c>
    </row>
    <row r="293" spans="1:11" x14ac:dyDescent="0.2">
      <c r="A293" s="23">
        <v>288</v>
      </c>
      <c r="B293" s="24" t="s">
        <v>1007</v>
      </c>
      <c r="C293" s="25">
        <v>4154472500</v>
      </c>
      <c r="D293" s="30">
        <v>18367</v>
      </c>
      <c r="E293" s="26">
        <f t="shared" si="8"/>
        <v>226192.21974192845</v>
      </c>
      <c r="F293" s="27">
        <v>64</v>
      </c>
      <c r="G293" s="27">
        <v>100</v>
      </c>
      <c r="H293" s="28">
        <f t="shared" si="9"/>
        <v>82</v>
      </c>
      <c r="I293" s="14">
        <v>25</v>
      </c>
      <c r="J293" s="32">
        <v>10</v>
      </c>
      <c r="K293" s="15">
        <v>0.5</v>
      </c>
    </row>
    <row r="294" spans="1:11" x14ac:dyDescent="0.2">
      <c r="A294" s="23">
        <v>289</v>
      </c>
      <c r="B294" s="24" t="s">
        <v>1008</v>
      </c>
      <c r="C294" s="25">
        <v>351627700</v>
      </c>
      <c r="D294" s="30">
        <v>3690</v>
      </c>
      <c r="E294" s="26">
        <f t="shared" si="8"/>
        <v>95292.059620596207</v>
      </c>
      <c r="F294" s="27">
        <v>275</v>
      </c>
      <c r="G294" s="27">
        <v>264</v>
      </c>
      <c r="H294" s="28">
        <f t="shared" si="9"/>
        <v>269.5</v>
      </c>
      <c r="I294" s="14">
        <v>317</v>
      </c>
      <c r="J294" s="32">
        <v>1</v>
      </c>
      <c r="K294" s="15">
        <v>1.4</v>
      </c>
    </row>
    <row r="295" spans="1:11" x14ac:dyDescent="0.2">
      <c r="A295" s="23">
        <v>290</v>
      </c>
      <c r="B295" s="24" t="s">
        <v>1009</v>
      </c>
      <c r="C295" s="25">
        <v>1234142300</v>
      </c>
      <c r="D295" s="30">
        <v>9133</v>
      </c>
      <c r="E295" s="26">
        <f t="shared" si="8"/>
        <v>135130.00109493049</v>
      </c>
      <c r="F295" s="27">
        <v>171</v>
      </c>
      <c r="G295" s="27">
        <v>188</v>
      </c>
      <c r="H295" s="28">
        <f t="shared" si="9"/>
        <v>179.5</v>
      </c>
      <c r="I295" s="14">
        <v>195</v>
      </c>
      <c r="J295" s="32">
        <v>5</v>
      </c>
      <c r="K295" s="15">
        <v>1</v>
      </c>
    </row>
    <row r="296" spans="1:11" x14ac:dyDescent="0.2">
      <c r="A296" s="23">
        <v>291</v>
      </c>
      <c r="B296" s="24" t="s">
        <v>1010</v>
      </c>
      <c r="C296" s="25">
        <v>2380319800</v>
      </c>
      <c r="D296" s="30">
        <v>13951</v>
      </c>
      <c r="E296" s="26">
        <f t="shared" si="8"/>
        <v>170620.01290230092</v>
      </c>
      <c r="F296" s="27">
        <v>110</v>
      </c>
      <c r="G296" s="27">
        <v>142</v>
      </c>
      <c r="H296" s="28">
        <f t="shared" si="9"/>
        <v>126</v>
      </c>
      <c r="I296" s="14">
        <v>86</v>
      </c>
      <c r="J296" s="32">
        <v>8</v>
      </c>
      <c r="K296" s="15">
        <v>0.7</v>
      </c>
    </row>
    <row r="297" spans="1:11" x14ac:dyDescent="0.2">
      <c r="A297" s="23">
        <v>292</v>
      </c>
      <c r="B297" s="24" t="s">
        <v>1011</v>
      </c>
      <c r="C297" s="25">
        <v>1954736100</v>
      </c>
      <c r="D297" s="30">
        <v>16079</v>
      </c>
      <c r="E297" s="26">
        <f t="shared" si="8"/>
        <v>121570.75066857392</v>
      </c>
      <c r="F297" s="27">
        <v>211</v>
      </c>
      <c r="G297" s="27">
        <v>121</v>
      </c>
      <c r="H297" s="28">
        <f t="shared" si="9"/>
        <v>166</v>
      </c>
      <c r="I297" s="14">
        <v>150</v>
      </c>
      <c r="J297" s="32">
        <v>6</v>
      </c>
      <c r="K297" s="15">
        <v>0.9</v>
      </c>
    </row>
    <row r="298" spans="1:11" x14ac:dyDescent="0.2">
      <c r="A298" s="23">
        <v>293</v>
      </c>
      <c r="B298" s="24" t="s">
        <v>1012</v>
      </c>
      <c r="C298" s="25">
        <v>4620384400</v>
      </c>
      <c r="D298" s="30">
        <v>56069</v>
      </c>
      <c r="E298" s="26">
        <f t="shared" si="8"/>
        <v>82405.329148014047</v>
      </c>
      <c r="F298" s="27">
        <v>311</v>
      </c>
      <c r="G298" s="27">
        <v>21</v>
      </c>
      <c r="H298" s="28">
        <f t="shared" si="9"/>
        <v>166</v>
      </c>
      <c r="I298" s="14">
        <v>151</v>
      </c>
      <c r="J298" s="32">
        <v>6</v>
      </c>
      <c r="K298" s="15">
        <v>0.9</v>
      </c>
    </row>
    <row r="299" spans="1:11" x14ac:dyDescent="0.2">
      <c r="A299" s="23">
        <v>294</v>
      </c>
      <c r="B299" s="24" t="s">
        <v>1013</v>
      </c>
      <c r="C299" s="25">
        <v>571482700</v>
      </c>
      <c r="D299" s="30">
        <v>8134</v>
      </c>
      <c r="E299" s="26">
        <f t="shared" si="8"/>
        <v>70258.50749938529</v>
      </c>
      <c r="F299" s="27">
        <v>330</v>
      </c>
      <c r="G299" s="27">
        <v>201</v>
      </c>
      <c r="H299" s="28">
        <f t="shared" si="9"/>
        <v>265.5</v>
      </c>
      <c r="I299" s="14">
        <v>314</v>
      </c>
      <c r="J299" s="32">
        <v>2</v>
      </c>
      <c r="K299" s="15">
        <v>1.3</v>
      </c>
    </row>
    <row r="300" spans="1:11" x14ac:dyDescent="0.2">
      <c r="A300" s="23">
        <v>295</v>
      </c>
      <c r="B300" s="24" t="s">
        <v>1014</v>
      </c>
      <c r="C300" s="25">
        <v>3979613200</v>
      </c>
      <c r="D300" s="30">
        <v>30107</v>
      </c>
      <c r="E300" s="26">
        <f t="shared" si="8"/>
        <v>132182.32304779621</v>
      </c>
      <c r="F300" s="27">
        <v>182</v>
      </c>
      <c r="G300" s="27">
        <v>55</v>
      </c>
      <c r="H300" s="28">
        <f t="shared" si="9"/>
        <v>118.5</v>
      </c>
      <c r="I300" s="14">
        <v>78</v>
      </c>
      <c r="J300" s="32">
        <v>8</v>
      </c>
      <c r="K300" s="15">
        <v>0.7</v>
      </c>
    </row>
    <row r="301" spans="1:11" x14ac:dyDescent="0.2">
      <c r="A301" s="23">
        <v>296</v>
      </c>
      <c r="B301" s="24" t="s">
        <v>1015</v>
      </c>
      <c r="C301" s="25">
        <v>2627842800</v>
      </c>
      <c r="D301" s="30">
        <v>4108</v>
      </c>
      <c r="E301" s="26">
        <f t="shared" si="8"/>
        <v>639689.09444985399</v>
      </c>
      <c r="F301" s="27">
        <v>13</v>
      </c>
      <c r="G301" s="27">
        <v>261</v>
      </c>
      <c r="H301" s="28">
        <f t="shared" si="9"/>
        <v>137</v>
      </c>
      <c r="I301" s="14">
        <v>99</v>
      </c>
      <c r="J301" s="32">
        <v>8</v>
      </c>
      <c r="K301" s="15">
        <v>0.7</v>
      </c>
    </row>
    <row r="302" spans="1:11" x14ac:dyDescent="0.2">
      <c r="A302" s="23">
        <v>297</v>
      </c>
      <c r="B302" s="24" t="s">
        <v>1016</v>
      </c>
      <c r="C302" s="25">
        <v>187789200</v>
      </c>
      <c r="D302" s="30">
        <v>489</v>
      </c>
      <c r="E302" s="26">
        <f t="shared" si="8"/>
        <v>384026.9938650307</v>
      </c>
      <c r="F302" s="27">
        <v>28</v>
      </c>
      <c r="G302" s="27">
        <v>343</v>
      </c>
      <c r="H302" s="28">
        <f t="shared" si="9"/>
        <v>185.5</v>
      </c>
      <c r="I302" s="14">
        <v>207</v>
      </c>
      <c r="J302" s="32">
        <v>5</v>
      </c>
      <c r="K302" s="15">
        <v>1</v>
      </c>
    </row>
    <row r="303" spans="1:11" x14ac:dyDescent="0.2">
      <c r="A303" s="23">
        <v>298</v>
      </c>
      <c r="B303" s="24" t="s">
        <v>1017</v>
      </c>
      <c r="C303" s="25">
        <v>1227689500</v>
      </c>
      <c r="D303" s="30">
        <v>6388</v>
      </c>
      <c r="E303" s="26">
        <f t="shared" si="8"/>
        <v>192186.83469004382</v>
      </c>
      <c r="F303" s="27">
        <v>83</v>
      </c>
      <c r="G303" s="27">
        <v>226</v>
      </c>
      <c r="H303" s="28">
        <f t="shared" si="9"/>
        <v>154.5</v>
      </c>
      <c r="I303" s="14">
        <v>127</v>
      </c>
      <c r="J303" s="32">
        <v>7</v>
      </c>
      <c r="K303" s="15">
        <v>0.8</v>
      </c>
    </row>
    <row r="304" spans="1:11" x14ac:dyDescent="0.2">
      <c r="A304" s="23">
        <v>299</v>
      </c>
      <c r="B304" s="24" t="s">
        <v>1018</v>
      </c>
      <c r="C304" s="25">
        <v>784187600</v>
      </c>
      <c r="D304" s="30">
        <v>9194</v>
      </c>
      <c r="E304" s="26">
        <f t="shared" si="8"/>
        <v>85293.408744833592</v>
      </c>
      <c r="F304" s="27">
        <v>305</v>
      </c>
      <c r="G304" s="27">
        <v>187</v>
      </c>
      <c r="H304" s="28">
        <f t="shared" si="9"/>
        <v>246</v>
      </c>
      <c r="I304" s="14">
        <v>296</v>
      </c>
      <c r="J304" s="32">
        <v>2</v>
      </c>
      <c r="K304" s="15">
        <v>1.3</v>
      </c>
    </row>
    <row r="305" spans="1:11" x14ac:dyDescent="0.2">
      <c r="A305" s="23">
        <v>300</v>
      </c>
      <c r="B305" s="24" t="s">
        <v>1019</v>
      </c>
      <c r="C305" s="25">
        <v>2128228900</v>
      </c>
      <c r="D305" s="30">
        <v>2011</v>
      </c>
      <c r="E305" s="26">
        <f t="shared" si="8"/>
        <v>1058293.833913476</v>
      </c>
      <c r="F305" s="27">
        <v>6</v>
      </c>
      <c r="G305" s="27">
        <v>288</v>
      </c>
      <c r="H305" s="28">
        <f t="shared" si="9"/>
        <v>147</v>
      </c>
      <c r="I305" s="14">
        <v>115</v>
      </c>
      <c r="J305" s="32">
        <v>7</v>
      </c>
      <c r="K305" s="15">
        <v>0.8</v>
      </c>
    </row>
    <row r="306" spans="1:11" x14ac:dyDescent="0.2">
      <c r="A306" s="23">
        <v>301</v>
      </c>
      <c r="B306" s="24" t="s">
        <v>1020</v>
      </c>
      <c r="C306" s="25">
        <v>1414054300</v>
      </c>
      <c r="D306" s="30">
        <v>12054</v>
      </c>
      <c r="E306" s="26">
        <f t="shared" si="8"/>
        <v>117309.96349759416</v>
      </c>
      <c r="F306" s="27">
        <v>219</v>
      </c>
      <c r="G306" s="27">
        <v>158</v>
      </c>
      <c r="H306" s="28">
        <f t="shared" si="9"/>
        <v>188.5</v>
      </c>
      <c r="I306" s="14">
        <v>211</v>
      </c>
      <c r="J306" s="32">
        <v>4</v>
      </c>
      <c r="K306" s="15">
        <v>1.1000000000000001</v>
      </c>
    </row>
    <row r="307" spans="1:11" x14ac:dyDescent="0.2">
      <c r="A307" s="23">
        <v>302</v>
      </c>
      <c r="B307" s="24" t="s">
        <v>1021</v>
      </c>
      <c r="C307" s="25">
        <v>193652900</v>
      </c>
      <c r="D307" s="30">
        <v>326</v>
      </c>
      <c r="E307" s="26">
        <f t="shared" si="8"/>
        <v>594027.30061349692</v>
      </c>
      <c r="F307" s="27">
        <v>14</v>
      </c>
      <c r="G307" s="27">
        <v>346</v>
      </c>
      <c r="H307" s="28">
        <f t="shared" si="9"/>
        <v>180</v>
      </c>
      <c r="I307" s="14">
        <v>198</v>
      </c>
      <c r="J307" s="32">
        <v>5</v>
      </c>
      <c r="K307" s="15">
        <v>1</v>
      </c>
    </row>
    <row r="308" spans="1:11" x14ac:dyDescent="0.2">
      <c r="A308" s="23">
        <v>303</v>
      </c>
      <c r="B308" s="24" t="s">
        <v>1022</v>
      </c>
      <c r="C308" s="25">
        <v>987457600</v>
      </c>
      <c r="D308" s="30">
        <v>7668</v>
      </c>
      <c r="E308" s="26">
        <f t="shared" si="8"/>
        <v>128776.42149191444</v>
      </c>
      <c r="F308" s="27">
        <v>192</v>
      </c>
      <c r="G308" s="27">
        <v>209</v>
      </c>
      <c r="H308" s="28">
        <f t="shared" si="9"/>
        <v>200.5</v>
      </c>
      <c r="I308" s="14">
        <v>230</v>
      </c>
      <c r="J308" s="32">
        <v>4</v>
      </c>
      <c r="K308" s="15">
        <v>1.1000000000000001</v>
      </c>
    </row>
    <row r="309" spans="1:11" x14ac:dyDescent="0.2">
      <c r="A309" s="23">
        <v>304</v>
      </c>
      <c r="B309" s="24" t="s">
        <v>1023</v>
      </c>
      <c r="C309" s="25">
        <v>1443118800</v>
      </c>
      <c r="D309" s="30">
        <v>13647</v>
      </c>
      <c r="E309" s="26">
        <f t="shared" si="8"/>
        <v>105746.2299406463</v>
      </c>
      <c r="F309" s="27">
        <v>250</v>
      </c>
      <c r="G309" s="27">
        <v>145</v>
      </c>
      <c r="H309" s="28">
        <f t="shared" si="9"/>
        <v>197.5</v>
      </c>
      <c r="I309" s="14">
        <v>225</v>
      </c>
      <c r="J309" s="32">
        <v>4</v>
      </c>
      <c r="K309" s="15">
        <v>1.1000000000000001</v>
      </c>
    </row>
    <row r="310" spans="1:11" x14ac:dyDescent="0.2">
      <c r="A310" s="23">
        <v>305</v>
      </c>
      <c r="B310" s="24" t="s">
        <v>1024</v>
      </c>
      <c r="C310" s="25">
        <v>4105702600</v>
      </c>
      <c r="D310" s="30">
        <v>26080</v>
      </c>
      <c r="E310" s="26">
        <f t="shared" si="8"/>
        <v>157427.24693251535</v>
      </c>
      <c r="F310" s="27">
        <v>127</v>
      </c>
      <c r="G310" s="27">
        <v>72</v>
      </c>
      <c r="H310" s="28">
        <f t="shared" si="9"/>
        <v>99.5</v>
      </c>
      <c r="I310" s="14">
        <v>51</v>
      </c>
      <c r="J310" s="32">
        <v>9</v>
      </c>
      <c r="K310" s="15">
        <v>0.6</v>
      </c>
    </row>
    <row r="311" spans="1:11" x14ac:dyDescent="0.2">
      <c r="A311" s="23">
        <v>306</v>
      </c>
      <c r="B311" s="24" t="s">
        <v>1025</v>
      </c>
      <c r="C311" s="25">
        <v>166569500</v>
      </c>
      <c r="D311" s="30">
        <v>1875</v>
      </c>
      <c r="E311" s="26">
        <f t="shared" si="8"/>
        <v>88837.066666666666</v>
      </c>
      <c r="F311" s="27">
        <v>299</v>
      </c>
      <c r="G311" s="27">
        <v>295</v>
      </c>
      <c r="H311" s="28">
        <f t="shared" si="9"/>
        <v>297</v>
      </c>
      <c r="I311" s="14">
        <v>346</v>
      </c>
      <c r="J311" s="32">
        <v>1</v>
      </c>
      <c r="K311" s="15">
        <v>1.4</v>
      </c>
    </row>
    <row r="312" spans="1:11" x14ac:dyDescent="0.2">
      <c r="A312" s="23">
        <v>307</v>
      </c>
      <c r="B312" s="24" t="s">
        <v>1026</v>
      </c>
      <c r="C312" s="25">
        <v>3918309500</v>
      </c>
      <c r="D312" s="30">
        <v>24818</v>
      </c>
      <c r="E312" s="26">
        <f t="shared" si="8"/>
        <v>157881.75920702715</v>
      </c>
      <c r="F312" s="27">
        <v>125</v>
      </c>
      <c r="G312" s="27">
        <v>78</v>
      </c>
      <c r="H312" s="28">
        <f t="shared" si="9"/>
        <v>101.5</v>
      </c>
      <c r="I312" s="14">
        <v>53</v>
      </c>
      <c r="J312" s="32">
        <v>9</v>
      </c>
      <c r="K312" s="15">
        <v>0.6</v>
      </c>
    </row>
    <row r="313" spans="1:11" x14ac:dyDescent="0.2">
      <c r="A313" s="23">
        <v>308</v>
      </c>
      <c r="B313" s="24" t="s">
        <v>1027</v>
      </c>
      <c r="C313" s="25">
        <v>9539477600</v>
      </c>
      <c r="D313" s="30">
        <v>62227</v>
      </c>
      <c r="E313" s="26">
        <f t="shared" si="8"/>
        <v>153301.26151027688</v>
      </c>
      <c r="F313" s="27">
        <v>131</v>
      </c>
      <c r="G313" s="27">
        <v>15</v>
      </c>
      <c r="H313" s="28">
        <f t="shared" si="9"/>
        <v>73</v>
      </c>
      <c r="I313" s="14">
        <v>20</v>
      </c>
      <c r="J313" s="32">
        <v>10</v>
      </c>
      <c r="K313" s="15">
        <v>0.5</v>
      </c>
    </row>
    <row r="314" spans="1:11" x14ac:dyDescent="0.2">
      <c r="A314" s="23">
        <v>309</v>
      </c>
      <c r="B314" s="24" t="s">
        <v>1028</v>
      </c>
      <c r="C314" s="25">
        <v>729348600</v>
      </c>
      <c r="D314" s="30">
        <v>9844</v>
      </c>
      <c r="E314" s="26">
        <f t="shared" si="8"/>
        <v>74090.67452255181</v>
      </c>
      <c r="F314" s="27">
        <v>326</v>
      </c>
      <c r="G314" s="27">
        <v>181</v>
      </c>
      <c r="H314" s="28">
        <f t="shared" si="9"/>
        <v>253.5</v>
      </c>
      <c r="I314" s="14">
        <v>302</v>
      </c>
      <c r="J314" s="32">
        <v>2</v>
      </c>
      <c r="K314" s="15">
        <v>1.3</v>
      </c>
    </row>
    <row r="315" spans="1:11" x14ac:dyDescent="0.2">
      <c r="A315" s="23">
        <v>310</v>
      </c>
      <c r="B315" s="24" t="s">
        <v>1029</v>
      </c>
      <c r="C315" s="25">
        <v>3242971300</v>
      </c>
      <c r="D315" s="30">
        <v>22384</v>
      </c>
      <c r="E315" s="26">
        <f t="shared" si="8"/>
        <v>144878.98945675482</v>
      </c>
      <c r="F315" s="27">
        <v>144</v>
      </c>
      <c r="G315" s="27">
        <v>87</v>
      </c>
      <c r="H315" s="28">
        <f t="shared" si="9"/>
        <v>115.5</v>
      </c>
      <c r="I315" s="14">
        <v>72</v>
      </c>
      <c r="J315" s="32">
        <v>8</v>
      </c>
      <c r="K315" s="15">
        <v>0.7</v>
      </c>
    </row>
    <row r="316" spans="1:11" x14ac:dyDescent="0.2">
      <c r="A316" s="23">
        <v>311</v>
      </c>
      <c r="B316" s="24" t="s">
        <v>1030</v>
      </c>
      <c r="C316" s="25">
        <v>317967900</v>
      </c>
      <c r="D316" s="30">
        <v>5168</v>
      </c>
      <c r="E316" s="26">
        <f t="shared" si="8"/>
        <v>61526.296439628481</v>
      </c>
      <c r="F316" s="27">
        <v>336</v>
      </c>
      <c r="G316" s="27">
        <v>243</v>
      </c>
      <c r="H316" s="28">
        <f t="shared" si="9"/>
        <v>289.5</v>
      </c>
      <c r="I316" s="14">
        <v>340</v>
      </c>
      <c r="J316" s="32">
        <v>1</v>
      </c>
      <c r="K316" s="15">
        <v>1.4</v>
      </c>
    </row>
    <row r="317" spans="1:11" x14ac:dyDescent="0.2">
      <c r="A317" s="23">
        <v>312</v>
      </c>
      <c r="B317" s="24" t="s">
        <v>1031</v>
      </c>
      <c r="C317" s="25">
        <v>80977300</v>
      </c>
      <c r="D317" s="30">
        <v>774</v>
      </c>
      <c r="E317" s="26">
        <f t="shared" si="8"/>
        <v>104621.834625323</v>
      </c>
      <c r="F317" s="27">
        <v>254</v>
      </c>
      <c r="G317" s="27">
        <v>333</v>
      </c>
      <c r="H317" s="28">
        <f t="shared" si="9"/>
        <v>293.5</v>
      </c>
      <c r="I317" s="14">
        <v>342</v>
      </c>
      <c r="J317" s="32">
        <v>1</v>
      </c>
      <c r="K317" s="15">
        <v>1.4</v>
      </c>
    </row>
    <row r="318" spans="1:11" x14ac:dyDescent="0.2">
      <c r="A318" s="23">
        <v>313</v>
      </c>
      <c r="B318" s="24" t="s">
        <v>1032</v>
      </c>
      <c r="C318" s="25">
        <v>80744000</v>
      </c>
      <c r="D318" s="30">
        <v>538</v>
      </c>
      <c r="E318" s="26">
        <f t="shared" si="8"/>
        <v>150081.7843866171</v>
      </c>
      <c r="F318" s="27">
        <v>136</v>
      </c>
      <c r="G318" s="27">
        <v>340</v>
      </c>
      <c r="H318" s="28">
        <f t="shared" si="9"/>
        <v>238</v>
      </c>
      <c r="I318" s="14">
        <v>281</v>
      </c>
      <c r="J318" s="32">
        <v>2</v>
      </c>
      <c r="K318" s="15">
        <v>1.3</v>
      </c>
    </row>
    <row r="319" spans="1:11" x14ac:dyDescent="0.2">
      <c r="A319" s="23">
        <v>314</v>
      </c>
      <c r="B319" s="24" t="s">
        <v>1033</v>
      </c>
      <c r="C319" s="25">
        <v>5632812800</v>
      </c>
      <c r="D319" s="30">
        <v>32996</v>
      </c>
      <c r="E319" s="26">
        <f t="shared" si="8"/>
        <v>170711.98933204025</v>
      </c>
      <c r="F319" s="27">
        <v>109</v>
      </c>
      <c r="G319" s="27">
        <v>50</v>
      </c>
      <c r="H319" s="28">
        <f t="shared" si="9"/>
        <v>79.5</v>
      </c>
      <c r="I319" s="14">
        <v>23</v>
      </c>
      <c r="J319" s="32">
        <v>10</v>
      </c>
      <c r="K319" s="15">
        <v>0.5</v>
      </c>
    </row>
    <row r="320" spans="1:11" x14ac:dyDescent="0.2">
      <c r="A320" s="23">
        <v>315</v>
      </c>
      <c r="B320" s="24" t="s">
        <v>1034</v>
      </c>
      <c r="C320" s="25">
        <v>3174625500</v>
      </c>
      <c r="D320" s="30">
        <v>13444</v>
      </c>
      <c r="E320" s="26">
        <f t="shared" si="8"/>
        <v>236136.97560249927</v>
      </c>
      <c r="F320" s="27">
        <v>59</v>
      </c>
      <c r="G320" s="27">
        <v>149</v>
      </c>
      <c r="H320" s="28">
        <f t="shared" si="9"/>
        <v>104</v>
      </c>
      <c r="I320" s="14">
        <v>58</v>
      </c>
      <c r="J320" s="32">
        <v>9</v>
      </c>
      <c r="K320" s="15">
        <v>0.6</v>
      </c>
    </row>
    <row r="321" spans="1:11" x14ac:dyDescent="0.2">
      <c r="A321" s="23">
        <v>316</v>
      </c>
      <c r="B321" s="24" t="s">
        <v>1035</v>
      </c>
      <c r="C321" s="25">
        <v>1433490800</v>
      </c>
      <c r="D321" s="30">
        <v>16811</v>
      </c>
      <c r="E321" s="26">
        <f t="shared" si="8"/>
        <v>85271.00113021236</v>
      </c>
      <c r="F321" s="27">
        <v>306</v>
      </c>
      <c r="G321" s="27">
        <v>114</v>
      </c>
      <c r="H321" s="28">
        <f t="shared" si="9"/>
        <v>210</v>
      </c>
      <c r="I321" s="14">
        <v>243</v>
      </c>
      <c r="J321" s="32">
        <v>4</v>
      </c>
      <c r="K321" s="15">
        <v>1.1000000000000001</v>
      </c>
    </row>
    <row r="322" spans="1:11" x14ac:dyDescent="0.2">
      <c r="A322" s="23">
        <v>317</v>
      </c>
      <c r="B322" s="24" t="s">
        <v>1036</v>
      </c>
      <c r="C322" s="25">
        <v>10212968600</v>
      </c>
      <c r="D322" s="30">
        <v>29090</v>
      </c>
      <c r="E322" s="26">
        <f t="shared" si="8"/>
        <v>351081.76693021657</v>
      </c>
      <c r="F322" s="27">
        <v>32</v>
      </c>
      <c r="G322" s="27">
        <v>59</v>
      </c>
      <c r="H322" s="28">
        <f t="shared" si="9"/>
        <v>45.5</v>
      </c>
      <c r="I322" s="14">
        <v>6</v>
      </c>
      <c r="J322" s="32">
        <v>10</v>
      </c>
      <c r="K322" s="15">
        <v>0.5</v>
      </c>
    </row>
    <row r="323" spans="1:11" x14ac:dyDescent="0.2">
      <c r="A323" s="23">
        <v>318</v>
      </c>
      <c r="B323" s="24" t="s">
        <v>1037</v>
      </c>
      <c r="C323" s="25">
        <v>2315999400</v>
      </c>
      <c r="D323" s="30">
        <v>2733</v>
      </c>
      <c r="E323" s="26">
        <f t="shared" si="8"/>
        <v>847420.19758507132</v>
      </c>
      <c r="F323" s="27">
        <v>10</v>
      </c>
      <c r="G323" s="27">
        <v>282</v>
      </c>
      <c r="H323" s="28">
        <f t="shared" si="9"/>
        <v>146</v>
      </c>
      <c r="I323" s="14">
        <v>113</v>
      </c>
      <c r="J323" s="32">
        <v>7</v>
      </c>
      <c r="K323" s="15">
        <v>0.8</v>
      </c>
    </row>
    <row r="324" spans="1:11" x14ac:dyDescent="0.2">
      <c r="A324" s="23">
        <v>319</v>
      </c>
      <c r="B324" s="24" t="s">
        <v>1038</v>
      </c>
      <c r="C324" s="25">
        <v>94635600</v>
      </c>
      <c r="D324" s="30">
        <v>868</v>
      </c>
      <c r="E324" s="26">
        <f t="shared" si="8"/>
        <v>109027.18894009216</v>
      </c>
      <c r="F324" s="27">
        <v>241</v>
      </c>
      <c r="G324" s="27">
        <v>329</v>
      </c>
      <c r="H324" s="28">
        <f t="shared" si="9"/>
        <v>285</v>
      </c>
      <c r="I324" s="14">
        <v>336</v>
      </c>
      <c r="J324" s="32">
        <v>1</v>
      </c>
      <c r="K324" s="15">
        <v>1.4</v>
      </c>
    </row>
    <row r="325" spans="1:11" x14ac:dyDescent="0.2">
      <c r="A325" s="23">
        <v>320</v>
      </c>
      <c r="B325" s="24" t="s">
        <v>1039</v>
      </c>
      <c r="C325" s="25">
        <v>713636100</v>
      </c>
      <c r="D325" s="30">
        <v>5055</v>
      </c>
      <c r="E325" s="26">
        <f t="shared" si="8"/>
        <v>141174.30267062315</v>
      </c>
      <c r="F325" s="27">
        <v>148</v>
      </c>
      <c r="G325" s="27">
        <v>247</v>
      </c>
      <c r="H325" s="28">
        <f t="shared" si="9"/>
        <v>197.5</v>
      </c>
      <c r="I325" s="14">
        <v>224</v>
      </c>
      <c r="J325" s="32">
        <v>4</v>
      </c>
      <c r="K325" s="15">
        <v>1.1000000000000001</v>
      </c>
    </row>
    <row r="326" spans="1:11" x14ac:dyDescent="0.2">
      <c r="A326" s="23">
        <v>321</v>
      </c>
      <c r="B326" s="24" t="s">
        <v>1040</v>
      </c>
      <c r="C326" s="25">
        <v>870068600</v>
      </c>
      <c r="D326" s="30">
        <v>7901</v>
      </c>
      <c r="E326" s="26">
        <f t="shared" ref="E326:E356" si="10">C326/D326</f>
        <v>110121.32641437792</v>
      </c>
      <c r="F326" s="27">
        <v>236</v>
      </c>
      <c r="G326" s="27">
        <v>205</v>
      </c>
      <c r="H326" s="28">
        <f t="shared" ref="H326:H356" si="11">(F326+G326)/2</f>
        <v>220.5</v>
      </c>
      <c r="I326" s="14">
        <v>260</v>
      </c>
      <c r="J326" s="32">
        <v>3</v>
      </c>
      <c r="K326" s="15">
        <v>1.2</v>
      </c>
    </row>
    <row r="327" spans="1:11" x14ac:dyDescent="0.2">
      <c r="A327" s="23">
        <v>322</v>
      </c>
      <c r="B327" s="24" t="s">
        <v>664</v>
      </c>
      <c r="C327" s="25">
        <v>996335700</v>
      </c>
      <c r="D327" s="30">
        <v>6983</v>
      </c>
      <c r="E327" s="26">
        <f t="shared" si="10"/>
        <v>142680.18043820708</v>
      </c>
      <c r="F327" s="27">
        <v>147</v>
      </c>
      <c r="G327" s="27">
        <v>218</v>
      </c>
      <c r="H327" s="28">
        <f t="shared" si="11"/>
        <v>182.5</v>
      </c>
      <c r="I327" s="14">
        <v>203</v>
      </c>
      <c r="J327" s="32">
        <v>5</v>
      </c>
      <c r="K327" s="15">
        <v>1</v>
      </c>
    </row>
    <row r="328" spans="1:11" x14ac:dyDescent="0.2">
      <c r="A328" s="23">
        <v>323</v>
      </c>
      <c r="B328" s="24" t="s">
        <v>666</v>
      </c>
      <c r="C328" s="25">
        <v>354767800</v>
      </c>
      <c r="D328" s="30">
        <v>3759</v>
      </c>
      <c r="E328" s="26">
        <f t="shared" si="10"/>
        <v>94378.23889332269</v>
      </c>
      <c r="F328" s="27">
        <v>282</v>
      </c>
      <c r="G328" s="27">
        <v>262</v>
      </c>
      <c r="H328" s="28">
        <f t="shared" si="11"/>
        <v>272</v>
      </c>
      <c r="I328" s="14">
        <v>325</v>
      </c>
      <c r="J328" s="32">
        <v>1</v>
      </c>
      <c r="K328" s="15">
        <v>1.4</v>
      </c>
    </row>
    <row r="329" spans="1:11" x14ac:dyDescent="0.2">
      <c r="A329" s="23">
        <v>324</v>
      </c>
      <c r="B329" s="24" t="s">
        <v>1041</v>
      </c>
      <c r="C329" s="25">
        <v>804289500</v>
      </c>
      <c r="D329" s="30">
        <v>4437</v>
      </c>
      <c r="E329" s="26">
        <f t="shared" si="10"/>
        <v>181268.76267748477</v>
      </c>
      <c r="F329" s="27">
        <v>96</v>
      </c>
      <c r="G329" s="27">
        <v>257</v>
      </c>
      <c r="H329" s="28">
        <f t="shared" si="11"/>
        <v>176.5</v>
      </c>
      <c r="I329" s="14">
        <v>183</v>
      </c>
      <c r="J329" s="32">
        <v>5</v>
      </c>
      <c r="K329" s="15">
        <v>1</v>
      </c>
    </row>
    <row r="330" spans="1:11" x14ac:dyDescent="0.2">
      <c r="A330" s="23">
        <v>325</v>
      </c>
      <c r="B330" s="24" t="s">
        <v>670</v>
      </c>
      <c r="C330" s="25">
        <v>2654054200</v>
      </c>
      <c r="D330" s="30">
        <v>28684</v>
      </c>
      <c r="E330" s="26">
        <f t="shared" si="10"/>
        <v>92527.339283224093</v>
      </c>
      <c r="F330" s="27">
        <v>291</v>
      </c>
      <c r="G330" s="27">
        <v>63</v>
      </c>
      <c r="H330" s="28">
        <f t="shared" si="11"/>
        <v>177</v>
      </c>
      <c r="I330" s="14">
        <v>188</v>
      </c>
      <c r="J330" s="32">
        <v>5</v>
      </c>
      <c r="K330" s="15">
        <v>1</v>
      </c>
    </row>
    <row r="331" spans="1:11" x14ac:dyDescent="0.2">
      <c r="A331" s="23">
        <v>326</v>
      </c>
      <c r="B331" s="24" t="s">
        <v>672</v>
      </c>
      <c r="C331" s="25">
        <v>380910500</v>
      </c>
      <c r="D331" s="30">
        <v>1288</v>
      </c>
      <c r="E331" s="26">
        <f t="shared" si="10"/>
        <v>295737.96583850932</v>
      </c>
      <c r="F331" s="27">
        <v>40</v>
      </c>
      <c r="G331" s="27">
        <v>314</v>
      </c>
      <c r="H331" s="28">
        <f t="shared" si="11"/>
        <v>177</v>
      </c>
      <c r="I331" s="14">
        <v>186</v>
      </c>
      <c r="J331" s="32">
        <v>5</v>
      </c>
      <c r="K331" s="15">
        <v>1</v>
      </c>
    </row>
    <row r="332" spans="1:11" x14ac:dyDescent="0.2">
      <c r="A332" s="23">
        <v>327</v>
      </c>
      <c r="B332" s="24" t="s">
        <v>1042</v>
      </c>
      <c r="C332" s="25">
        <v>2472763000</v>
      </c>
      <c r="D332" s="30">
        <v>2874</v>
      </c>
      <c r="E332" s="26">
        <f t="shared" si="10"/>
        <v>860390.74460681982</v>
      </c>
      <c r="F332" s="27">
        <v>9</v>
      </c>
      <c r="G332" s="27">
        <v>280</v>
      </c>
      <c r="H332" s="28">
        <f t="shared" si="11"/>
        <v>144.5</v>
      </c>
      <c r="I332" s="14">
        <v>110</v>
      </c>
      <c r="J332" s="32">
        <v>7</v>
      </c>
      <c r="K332" s="15">
        <v>0.8</v>
      </c>
    </row>
    <row r="333" spans="1:11" x14ac:dyDescent="0.2">
      <c r="A333" s="23">
        <v>328</v>
      </c>
      <c r="B333" s="24" t="s">
        <v>1043</v>
      </c>
      <c r="C333" s="25">
        <v>3486951200</v>
      </c>
      <c r="D333" s="30">
        <v>18630</v>
      </c>
      <c r="E333" s="26">
        <f t="shared" si="10"/>
        <v>187168.60976918947</v>
      </c>
      <c r="F333" s="27">
        <v>84</v>
      </c>
      <c r="G333" s="27">
        <v>99</v>
      </c>
      <c r="H333" s="28">
        <f t="shared" si="11"/>
        <v>91.5</v>
      </c>
      <c r="I333" s="14">
        <v>38</v>
      </c>
      <c r="J333" s="32">
        <v>9</v>
      </c>
      <c r="K333" s="15">
        <v>0.6</v>
      </c>
    </row>
    <row r="334" spans="1:11" x14ac:dyDescent="0.2">
      <c r="A334" s="23">
        <v>329</v>
      </c>
      <c r="B334" s="24" t="s">
        <v>1044</v>
      </c>
      <c r="C334" s="25">
        <v>3076262300</v>
      </c>
      <c r="D334" s="30">
        <v>41301</v>
      </c>
      <c r="E334" s="26">
        <f t="shared" si="10"/>
        <v>74483.966489915503</v>
      </c>
      <c r="F334" s="27">
        <v>325</v>
      </c>
      <c r="G334" s="27">
        <v>34</v>
      </c>
      <c r="H334" s="28">
        <f t="shared" si="11"/>
        <v>179.5</v>
      </c>
      <c r="I334" s="14">
        <v>197</v>
      </c>
      <c r="J334" s="32">
        <v>5</v>
      </c>
      <c r="K334" s="15">
        <v>1</v>
      </c>
    </row>
    <row r="335" spans="1:11" x14ac:dyDescent="0.2">
      <c r="A335" s="23">
        <v>330</v>
      </c>
      <c r="B335" s="24" t="s">
        <v>1045</v>
      </c>
      <c r="C335" s="25">
        <v>4111703000</v>
      </c>
      <c r="D335" s="30">
        <v>23265</v>
      </c>
      <c r="E335" s="26">
        <f t="shared" si="10"/>
        <v>176733.41929937675</v>
      </c>
      <c r="F335" s="27">
        <v>102</v>
      </c>
      <c r="G335" s="27">
        <v>83</v>
      </c>
      <c r="H335" s="28">
        <f t="shared" si="11"/>
        <v>92.5</v>
      </c>
      <c r="I335" s="14">
        <v>41</v>
      </c>
      <c r="J335" s="32">
        <v>9</v>
      </c>
      <c r="K335" s="15">
        <v>0.6</v>
      </c>
    </row>
    <row r="336" spans="1:11" x14ac:dyDescent="0.2">
      <c r="A336" s="23">
        <v>331</v>
      </c>
      <c r="B336" s="24" t="s">
        <v>1046</v>
      </c>
      <c r="C336" s="25">
        <v>219564300</v>
      </c>
      <c r="D336" s="30">
        <v>1603</v>
      </c>
      <c r="E336" s="26">
        <f t="shared" si="10"/>
        <v>136970.86712414224</v>
      </c>
      <c r="F336" s="27">
        <v>166</v>
      </c>
      <c r="G336" s="27">
        <v>306</v>
      </c>
      <c r="H336" s="28">
        <f t="shared" si="11"/>
        <v>236</v>
      </c>
      <c r="I336" s="14">
        <v>277</v>
      </c>
      <c r="J336" s="32">
        <v>3</v>
      </c>
      <c r="K336" s="15">
        <v>1.2</v>
      </c>
    </row>
    <row r="337" spans="1:11" x14ac:dyDescent="0.2">
      <c r="A337" s="23">
        <v>332</v>
      </c>
      <c r="B337" s="24" t="s">
        <v>1047</v>
      </c>
      <c r="C337" s="25">
        <v>856074400</v>
      </c>
      <c r="D337" s="30">
        <v>7404</v>
      </c>
      <c r="E337" s="26">
        <f t="shared" si="10"/>
        <v>115623.23068611561</v>
      </c>
      <c r="F337" s="27">
        <v>222</v>
      </c>
      <c r="G337" s="27">
        <v>213</v>
      </c>
      <c r="H337" s="28">
        <f t="shared" si="11"/>
        <v>217.5</v>
      </c>
      <c r="I337" s="14">
        <v>255</v>
      </c>
      <c r="J337" s="32">
        <v>3</v>
      </c>
      <c r="K337" s="15">
        <v>1.2</v>
      </c>
    </row>
    <row r="338" spans="1:11" x14ac:dyDescent="0.2">
      <c r="A338" s="23">
        <v>333</v>
      </c>
      <c r="B338" s="24" t="s">
        <v>1048</v>
      </c>
      <c r="C338" s="25">
        <v>5594429400</v>
      </c>
      <c r="D338" s="30">
        <v>11853</v>
      </c>
      <c r="E338" s="26">
        <f t="shared" si="10"/>
        <v>471984.25715008861</v>
      </c>
      <c r="F338" s="27">
        <v>20</v>
      </c>
      <c r="G338" s="27">
        <v>160</v>
      </c>
      <c r="H338" s="28">
        <f t="shared" si="11"/>
        <v>90</v>
      </c>
      <c r="I338" s="14">
        <v>33</v>
      </c>
      <c r="J338" s="32">
        <v>10</v>
      </c>
      <c r="K338" s="15">
        <v>0.5</v>
      </c>
    </row>
    <row r="339" spans="1:11" x14ac:dyDescent="0.2">
      <c r="A339" s="23">
        <v>334</v>
      </c>
      <c r="B339" s="24" t="s">
        <v>1049</v>
      </c>
      <c r="C339" s="25">
        <v>3052146400</v>
      </c>
      <c r="D339" s="30">
        <v>15700</v>
      </c>
      <c r="E339" s="26">
        <f t="shared" si="10"/>
        <v>194404.22929936307</v>
      </c>
      <c r="F339" s="27">
        <v>80</v>
      </c>
      <c r="G339" s="27">
        <v>127</v>
      </c>
      <c r="H339" s="28">
        <f t="shared" si="11"/>
        <v>103.5</v>
      </c>
      <c r="I339" s="14">
        <v>56</v>
      </c>
      <c r="J339" s="32">
        <v>9</v>
      </c>
      <c r="K339" s="15">
        <v>0.6</v>
      </c>
    </row>
    <row r="340" spans="1:11" x14ac:dyDescent="0.2">
      <c r="A340" s="23">
        <v>335</v>
      </c>
      <c r="B340" s="24" t="s">
        <v>1050</v>
      </c>
      <c r="C340" s="25">
        <v>3698071400</v>
      </c>
      <c r="D340" s="30">
        <v>14876</v>
      </c>
      <c r="E340" s="26">
        <f t="shared" si="10"/>
        <v>248593.12987362195</v>
      </c>
      <c r="F340" s="27">
        <v>55</v>
      </c>
      <c r="G340" s="27">
        <v>130</v>
      </c>
      <c r="H340" s="28">
        <f t="shared" si="11"/>
        <v>92.5</v>
      </c>
      <c r="I340" s="14">
        <v>39</v>
      </c>
      <c r="J340" s="32">
        <v>9</v>
      </c>
      <c r="K340" s="15">
        <v>0.6</v>
      </c>
    </row>
    <row r="341" spans="1:11" x14ac:dyDescent="0.2">
      <c r="A341" s="23">
        <v>336</v>
      </c>
      <c r="B341" s="24" t="s">
        <v>1051</v>
      </c>
      <c r="C341" s="25">
        <v>6202696700</v>
      </c>
      <c r="D341" s="30">
        <v>55419</v>
      </c>
      <c r="E341" s="26">
        <f t="shared" si="10"/>
        <v>111923.64892906765</v>
      </c>
      <c r="F341" s="27">
        <v>231</v>
      </c>
      <c r="G341" s="27">
        <v>23</v>
      </c>
      <c r="H341" s="28">
        <f t="shared" si="11"/>
        <v>127</v>
      </c>
      <c r="I341" s="14">
        <v>87</v>
      </c>
      <c r="J341" s="32">
        <v>8</v>
      </c>
      <c r="K341" s="15">
        <v>0.7</v>
      </c>
    </row>
    <row r="342" spans="1:11" x14ac:dyDescent="0.2">
      <c r="A342" s="23">
        <v>337</v>
      </c>
      <c r="B342" s="24" t="s">
        <v>1052</v>
      </c>
      <c r="C342" s="25">
        <v>260658200</v>
      </c>
      <c r="D342" s="30">
        <v>1505</v>
      </c>
      <c r="E342" s="26">
        <f t="shared" si="10"/>
        <v>173194.81727574751</v>
      </c>
      <c r="F342" s="27">
        <v>104</v>
      </c>
      <c r="G342" s="27">
        <v>308</v>
      </c>
      <c r="H342" s="28">
        <f t="shared" si="11"/>
        <v>206</v>
      </c>
      <c r="I342" s="14">
        <v>236</v>
      </c>
      <c r="J342" s="32">
        <v>4</v>
      </c>
      <c r="K342" s="15">
        <v>1.1000000000000001</v>
      </c>
    </row>
    <row r="343" spans="1:11" x14ac:dyDescent="0.2">
      <c r="A343" s="23">
        <v>338</v>
      </c>
      <c r="B343" s="24" t="s">
        <v>1053</v>
      </c>
      <c r="C343" s="25">
        <v>1328007600</v>
      </c>
      <c r="D343" s="30">
        <v>14696</v>
      </c>
      <c r="E343" s="26">
        <f t="shared" si="10"/>
        <v>90365.24224278715</v>
      </c>
      <c r="F343" s="27">
        <v>297</v>
      </c>
      <c r="G343" s="27">
        <v>133</v>
      </c>
      <c r="H343" s="28">
        <f t="shared" si="11"/>
        <v>215</v>
      </c>
      <c r="I343" s="14">
        <v>247</v>
      </c>
      <c r="J343" s="32">
        <v>3</v>
      </c>
      <c r="K343" s="15">
        <v>1.2</v>
      </c>
    </row>
    <row r="344" spans="1:11" x14ac:dyDescent="0.2">
      <c r="A344" s="23">
        <v>339</v>
      </c>
      <c r="B344" s="24" t="s">
        <v>1054</v>
      </c>
      <c r="C344" s="25">
        <v>1658972800</v>
      </c>
      <c r="D344" s="30">
        <v>14477</v>
      </c>
      <c r="E344" s="26">
        <f t="shared" si="10"/>
        <v>114593.68653726601</v>
      </c>
      <c r="F344" s="27">
        <v>223</v>
      </c>
      <c r="G344" s="27">
        <v>134</v>
      </c>
      <c r="H344" s="28">
        <f t="shared" si="11"/>
        <v>178.5</v>
      </c>
      <c r="I344" s="14">
        <v>192</v>
      </c>
      <c r="J344" s="32">
        <v>5</v>
      </c>
      <c r="K344" s="15">
        <v>1</v>
      </c>
    </row>
    <row r="345" spans="1:11" x14ac:dyDescent="0.2">
      <c r="A345" s="23">
        <v>340</v>
      </c>
      <c r="B345" s="24" t="s">
        <v>1055</v>
      </c>
      <c r="C345" s="25">
        <v>324336900</v>
      </c>
      <c r="D345" s="30">
        <v>2466</v>
      </c>
      <c r="E345" s="26">
        <f t="shared" si="10"/>
        <v>131523.47931873478</v>
      </c>
      <c r="F345" s="27">
        <v>186</v>
      </c>
      <c r="G345" s="27">
        <v>284</v>
      </c>
      <c r="H345" s="28">
        <f t="shared" si="11"/>
        <v>235</v>
      </c>
      <c r="I345" s="14">
        <v>273</v>
      </c>
      <c r="J345" s="32">
        <v>3</v>
      </c>
      <c r="K345" s="15">
        <v>1.2</v>
      </c>
    </row>
    <row r="346" spans="1:11" x14ac:dyDescent="0.2">
      <c r="A346" s="23">
        <v>341</v>
      </c>
      <c r="B346" s="24" t="s">
        <v>1056</v>
      </c>
      <c r="C346" s="25">
        <v>1044563700</v>
      </c>
      <c r="D346" s="30">
        <v>7599</v>
      </c>
      <c r="E346" s="26">
        <f t="shared" si="10"/>
        <v>137460.67903671536</v>
      </c>
      <c r="F346" s="27">
        <v>162</v>
      </c>
      <c r="G346" s="27">
        <v>212</v>
      </c>
      <c r="H346" s="28">
        <f t="shared" si="11"/>
        <v>187</v>
      </c>
      <c r="I346" s="14">
        <v>209</v>
      </c>
      <c r="J346" s="32">
        <v>5</v>
      </c>
      <c r="K346" s="15">
        <v>1</v>
      </c>
    </row>
    <row r="347" spans="1:11" x14ac:dyDescent="0.2">
      <c r="A347" s="23">
        <v>342</v>
      </c>
      <c r="B347" s="24" t="s">
        <v>1057</v>
      </c>
      <c r="C347" s="25">
        <v>3771818200</v>
      </c>
      <c r="D347" s="30">
        <v>23147</v>
      </c>
      <c r="E347" s="26">
        <f t="shared" si="10"/>
        <v>162950.62859117813</v>
      </c>
      <c r="F347" s="27">
        <v>118</v>
      </c>
      <c r="G347" s="27">
        <v>84</v>
      </c>
      <c r="H347" s="28">
        <f t="shared" si="11"/>
        <v>101</v>
      </c>
      <c r="I347" s="14">
        <v>52</v>
      </c>
      <c r="J347" s="32">
        <v>9</v>
      </c>
      <c r="K347" s="15">
        <v>0.6</v>
      </c>
    </row>
    <row r="348" spans="1:11" x14ac:dyDescent="0.2">
      <c r="A348" s="23">
        <v>343</v>
      </c>
      <c r="B348" s="24" t="s">
        <v>1058</v>
      </c>
      <c r="C348" s="25">
        <v>661966200</v>
      </c>
      <c r="D348" s="30">
        <v>10542</v>
      </c>
      <c r="E348" s="26">
        <f t="shared" si="10"/>
        <v>62793.227091633467</v>
      </c>
      <c r="F348" s="27">
        <v>334</v>
      </c>
      <c r="G348" s="27">
        <v>174</v>
      </c>
      <c r="H348" s="28">
        <f t="shared" si="11"/>
        <v>254</v>
      </c>
      <c r="I348" s="14">
        <v>303</v>
      </c>
      <c r="J348" s="32">
        <v>2</v>
      </c>
      <c r="K348" s="15">
        <v>1.3</v>
      </c>
    </row>
    <row r="349" spans="1:11" x14ac:dyDescent="0.2">
      <c r="A349" s="23">
        <v>344</v>
      </c>
      <c r="B349" s="24" t="s">
        <v>1059</v>
      </c>
      <c r="C349" s="25">
        <v>6044138800</v>
      </c>
      <c r="D349" s="30">
        <v>22079</v>
      </c>
      <c r="E349" s="26">
        <f t="shared" si="10"/>
        <v>273750.56841342454</v>
      </c>
      <c r="F349" s="27">
        <v>48</v>
      </c>
      <c r="G349" s="27">
        <v>89</v>
      </c>
      <c r="H349" s="28">
        <f t="shared" si="11"/>
        <v>68.5</v>
      </c>
      <c r="I349" s="14">
        <v>13</v>
      </c>
      <c r="J349" s="32">
        <v>10</v>
      </c>
      <c r="K349" s="15">
        <v>0.5</v>
      </c>
    </row>
    <row r="350" spans="1:11" x14ac:dyDescent="0.2">
      <c r="A350" s="23">
        <v>345</v>
      </c>
      <c r="B350" s="24" t="s">
        <v>1060</v>
      </c>
      <c r="C350" s="25">
        <v>114955700</v>
      </c>
      <c r="D350" s="30">
        <v>903</v>
      </c>
      <c r="E350" s="26">
        <f t="shared" si="10"/>
        <v>127304.20819490586</v>
      </c>
      <c r="F350" s="27">
        <v>196</v>
      </c>
      <c r="G350" s="27">
        <v>328</v>
      </c>
      <c r="H350" s="28">
        <f t="shared" si="11"/>
        <v>262</v>
      </c>
      <c r="I350" s="14">
        <v>309</v>
      </c>
      <c r="J350" s="32">
        <v>2</v>
      </c>
      <c r="K350" s="15">
        <v>1.3</v>
      </c>
    </row>
    <row r="351" spans="1:11" x14ac:dyDescent="0.2">
      <c r="A351" s="23">
        <v>346</v>
      </c>
      <c r="B351" s="24" t="s">
        <v>1061</v>
      </c>
      <c r="C351" s="25">
        <v>1716742400</v>
      </c>
      <c r="D351" s="30">
        <v>18111</v>
      </c>
      <c r="E351" s="26">
        <f t="shared" si="10"/>
        <v>94790.03920269449</v>
      </c>
      <c r="F351" s="27">
        <v>281</v>
      </c>
      <c r="G351" s="27">
        <v>104</v>
      </c>
      <c r="H351" s="28">
        <f t="shared" si="11"/>
        <v>192.5</v>
      </c>
      <c r="I351" s="14">
        <v>219</v>
      </c>
      <c r="J351" s="32">
        <v>4</v>
      </c>
      <c r="K351" s="15">
        <v>1.1000000000000001</v>
      </c>
    </row>
    <row r="352" spans="1:11" x14ac:dyDescent="0.2">
      <c r="A352" s="23">
        <v>347</v>
      </c>
      <c r="B352" s="24" t="s">
        <v>1062</v>
      </c>
      <c r="C352" s="25">
        <v>6189092800</v>
      </c>
      <c r="D352" s="30">
        <v>39083</v>
      </c>
      <c r="E352" s="26">
        <f t="shared" si="10"/>
        <v>158357.66957500705</v>
      </c>
      <c r="F352" s="27">
        <v>124</v>
      </c>
      <c r="G352" s="27">
        <v>40</v>
      </c>
      <c r="H352" s="28">
        <f t="shared" si="11"/>
        <v>82</v>
      </c>
      <c r="I352" s="14">
        <v>27</v>
      </c>
      <c r="J352" s="32">
        <v>10</v>
      </c>
      <c r="K352" s="15">
        <v>0.5</v>
      </c>
    </row>
    <row r="353" spans="1:11" x14ac:dyDescent="0.2">
      <c r="A353" s="23">
        <v>348</v>
      </c>
      <c r="B353" s="24" t="s">
        <v>1063</v>
      </c>
      <c r="C353" s="25">
        <v>11615944200</v>
      </c>
      <c r="D353" s="30">
        <v>182544</v>
      </c>
      <c r="E353" s="26">
        <f t="shared" si="10"/>
        <v>63633.667499342628</v>
      </c>
      <c r="F353" s="27">
        <v>333</v>
      </c>
      <c r="G353" s="27">
        <v>2</v>
      </c>
      <c r="H353" s="28">
        <f t="shared" si="11"/>
        <v>167.5</v>
      </c>
      <c r="I353" s="14">
        <v>157</v>
      </c>
      <c r="J353" s="32">
        <v>6</v>
      </c>
      <c r="K353" s="15">
        <v>0.9</v>
      </c>
    </row>
    <row r="354" spans="1:11" x14ac:dyDescent="0.2">
      <c r="A354" s="23">
        <v>349</v>
      </c>
      <c r="B354" s="24" t="s">
        <v>1064</v>
      </c>
      <c r="C354" s="25">
        <v>164406000</v>
      </c>
      <c r="D354" s="30">
        <v>1167</v>
      </c>
      <c r="E354" s="26">
        <f t="shared" si="10"/>
        <v>140879.17737789202</v>
      </c>
      <c r="F354" s="27">
        <v>150</v>
      </c>
      <c r="G354" s="27">
        <v>321</v>
      </c>
      <c r="H354" s="28">
        <f t="shared" si="11"/>
        <v>235.5</v>
      </c>
      <c r="I354" s="14">
        <v>276</v>
      </c>
      <c r="J354" s="32">
        <v>3</v>
      </c>
      <c r="K354" s="15">
        <v>1.2</v>
      </c>
    </row>
    <row r="355" spans="1:11" x14ac:dyDescent="0.2">
      <c r="A355" s="23">
        <v>350</v>
      </c>
      <c r="B355" s="24" t="s">
        <v>1065</v>
      </c>
      <c r="C355" s="25">
        <v>1832199200</v>
      </c>
      <c r="D355" s="30">
        <v>11268</v>
      </c>
      <c r="E355" s="26">
        <f t="shared" si="10"/>
        <v>162601.98793042245</v>
      </c>
      <c r="F355" s="27">
        <v>119</v>
      </c>
      <c r="G355" s="27">
        <v>167</v>
      </c>
      <c r="H355" s="28">
        <f t="shared" si="11"/>
        <v>143</v>
      </c>
      <c r="I355" s="14">
        <v>108</v>
      </c>
      <c r="J355" s="32">
        <v>7</v>
      </c>
      <c r="K355" s="15">
        <v>0.8</v>
      </c>
    </row>
    <row r="356" spans="1:11" x14ac:dyDescent="0.2">
      <c r="A356" s="23">
        <v>351</v>
      </c>
      <c r="B356" s="24" t="s">
        <v>1066</v>
      </c>
      <c r="C356" s="25">
        <v>5463786300</v>
      </c>
      <c r="D356" s="30">
        <v>23651</v>
      </c>
      <c r="E356" s="26">
        <f t="shared" si="10"/>
        <v>231017.13669612279</v>
      </c>
      <c r="F356" s="27">
        <v>60</v>
      </c>
      <c r="G356" s="27">
        <v>80</v>
      </c>
      <c r="H356" s="28">
        <f t="shared" si="11"/>
        <v>70</v>
      </c>
      <c r="I356" s="14">
        <v>16</v>
      </c>
      <c r="J356" s="32">
        <v>10</v>
      </c>
      <c r="K356" s="15">
        <v>0.5</v>
      </c>
    </row>
    <row r="357" spans="1:11" x14ac:dyDescent="0.2">
      <c r="C357" s="26"/>
      <c r="D357" s="26"/>
      <c r="E357" s="26"/>
    </row>
    <row r="358" spans="1:11" x14ac:dyDescent="0.2">
      <c r="C358" s="26">
        <f>SUM(C6:C356)</f>
        <v>977191967900</v>
      </c>
      <c r="D358" s="26">
        <f>SUM(D6:D356)</f>
        <v>6692824</v>
      </c>
      <c r="E358" s="26">
        <f>ROUND(C358/D358,0)</f>
        <v>146006</v>
      </c>
    </row>
  </sheetData>
  <phoneticPr fontId="4" type="noConversion"/>
  <pageMargins left="0.5" right="0.25" top="1" bottom="1" header="0.5" footer="0.5"/>
  <pageSetup scale="8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topLeftCell="A55" workbookViewId="0">
      <selection activeCell="I70" sqref="I70"/>
    </sheetView>
  </sheetViews>
  <sheetFormatPr defaultRowHeight="12.75" x14ac:dyDescent="0.2"/>
  <cols>
    <col min="1" max="1" width="22.5703125" bestFit="1" customWidth="1"/>
    <col min="2" max="2" width="7" bestFit="1" customWidth="1"/>
    <col min="4" max="4" width="12.5703125" bestFit="1" customWidth="1"/>
    <col min="5" max="5" width="10.42578125" bestFit="1" customWidth="1"/>
    <col min="6" max="6" width="8.7109375" bestFit="1" customWidth="1"/>
    <col min="7" max="7" width="9.85546875" bestFit="1" customWidth="1"/>
    <col min="9" max="9" width="10.85546875" bestFit="1" customWidth="1"/>
    <col min="10" max="10" width="10.140625" bestFit="1" customWidth="1"/>
    <col min="11" max="11" width="17.5703125" bestFit="1" customWidth="1"/>
    <col min="12" max="12" width="10.140625" bestFit="1" customWidth="1"/>
    <col min="13" max="13" width="8.7109375" bestFit="1" customWidth="1"/>
  </cols>
  <sheetData>
    <row r="1" spans="1:13" x14ac:dyDescent="0.2">
      <c r="A1" s="37" t="s">
        <v>1109</v>
      </c>
      <c r="B1" s="37" t="s">
        <v>1110</v>
      </c>
      <c r="C1" s="37" t="s">
        <v>1111</v>
      </c>
      <c r="D1" s="37" t="s">
        <v>2</v>
      </c>
      <c r="E1" s="37" t="s">
        <v>3</v>
      </c>
      <c r="F1" s="37" t="s">
        <v>1112</v>
      </c>
      <c r="G1" s="37" t="s">
        <v>1113</v>
      </c>
      <c r="H1" s="37" t="s">
        <v>1114</v>
      </c>
      <c r="I1" s="37" t="s">
        <v>1115</v>
      </c>
      <c r="J1" s="37" t="s">
        <v>1116</v>
      </c>
      <c r="K1" s="37" t="s">
        <v>1117</v>
      </c>
      <c r="L1" s="37" t="s">
        <v>1118</v>
      </c>
      <c r="M1" s="37" t="s">
        <v>1119</v>
      </c>
    </row>
    <row r="2" spans="1:13" ht="22.5" x14ac:dyDescent="0.2">
      <c r="A2" s="44" t="s">
        <v>1125</v>
      </c>
      <c r="B2" s="38" t="s">
        <v>1120</v>
      </c>
      <c r="C2" s="38" t="s">
        <v>9</v>
      </c>
      <c r="D2" s="38" t="s">
        <v>10</v>
      </c>
      <c r="E2" s="38" t="s">
        <v>11</v>
      </c>
      <c r="F2" s="14" t="s">
        <v>1123</v>
      </c>
      <c r="G2" s="38" t="s">
        <v>1120</v>
      </c>
      <c r="H2" s="38" t="s">
        <v>1124</v>
      </c>
      <c r="I2" s="39">
        <v>187873</v>
      </c>
      <c r="J2" s="38" t="s">
        <v>1121</v>
      </c>
      <c r="K2" s="40">
        <v>42703</v>
      </c>
      <c r="L2" s="40">
        <v>42552</v>
      </c>
      <c r="M2" s="40">
        <v>42916</v>
      </c>
    </row>
    <row r="3" spans="1:13" ht="22.5" x14ac:dyDescent="0.2">
      <c r="A3" s="44" t="s">
        <v>1126</v>
      </c>
      <c r="B3" s="38" t="s">
        <v>1120</v>
      </c>
      <c r="C3" s="38" t="s">
        <v>12</v>
      </c>
      <c r="D3" s="38" t="s">
        <v>10</v>
      </c>
      <c r="E3" s="38" t="s">
        <v>13</v>
      </c>
      <c r="F3" s="14" t="s">
        <v>1123</v>
      </c>
      <c r="G3" s="38" t="s">
        <v>1120</v>
      </c>
      <c r="H3" s="38" t="s">
        <v>1124</v>
      </c>
      <c r="I3" s="39">
        <v>28263</v>
      </c>
      <c r="J3" s="38"/>
      <c r="K3" s="40">
        <v>42703</v>
      </c>
      <c r="L3" s="40">
        <v>42552</v>
      </c>
      <c r="M3" s="40">
        <v>42916</v>
      </c>
    </row>
    <row r="4" spans="1:13" ht="22.5" x14ac:dyDescent="0.2">
      <c r="A4" s="44" t="s">
        <v>1127</v>
      </c>
      <c r="B4" s="38" t="s">
        <v>1120</v>
      </c>
      <c r="C4" s="38" t="s">
        <v>14</v>
      </c>
      <c r="D4" s="38" t="s">
        <v>10</v>
      </c>
      <c r="E4" s="38" t="s">
        <v>15</v>
      </c>
      <c r="F4" s="14" t="s">
        <v>1123</v>
      </c>
      <c r="G4" s="38" t="s">
        <v>1120</v>
      </c>
      <c r="H4" s="38" t="s">
        <v>1124</v>
      </c>
      <c r="I4" s="39">
        <v>96307</v>
      </c>
      <c r="J4" s="38"/>
      <c r="K4" s="40">
        <v>42703</v>
      </c>
      <c r="L4" s="40">
        <v>42552</v>
      </c>
      <c r="M4" s="40">
        <v>42916</v>
      </c>
    </row>
    <row r="5" spans="1:13" ht="22.5" x14ac:dyDescent="0.2">
      <c r="A5" s="44" t="s">
        <v>1128</v>
      </c>
      <c r="B5" s="38" t="s">
        <v>1120</v>
      </c>
      <c r="C5" s="38" t="s">
        <v>16</v>
      </c>
      <c r="D5" s="38" t="s">
        <v>10</v>
      </c>
      <c r="E5" s="38" t="s">
        <v>17</v>
      </c>
      <c r="F5" s="14" t="s">
        <v>1123</v>
      </c>
      <c r="G5" s="38" t="s">
        <v>1120</v>
      </c>
      <c r="H5" s="38" t="s">
        <v>1124</v>
      </c>
      <c r="I5" s="39">
        <v>265614</v>
      </c>
      <c r="J5" s="38"/>
      <c r="K5" s="40">
        <v>42703</v>
      </c>
      <c r="L5" s="40">
        <v>42552</v>
      </c>
      <c r="M5" s="40">
        <v>42916</v>
      </c>
    </row>
    <row r="6" spans="1:13" ht="22.5" x14ac:dyDescent="0.2">
      <c r="A6" s="44" t="s">
        <v>1129</v>
      </c>
      <c r="B6" s="38" t="s">
        <v>1120</v>
      </c>
      <c r="C6" s="38" t="s">
        <v>142</v>
      </c>
      <c r="D6" s="38" t="s">
        <v>10</v>
      </c>
      <c r="E6" s="38" t="s">
        <v>143</v>
      </c>
      <c r="F6" s="14" t="s">
        <v>1123</v>
      </c>
      <c r="G6" s="38" t="s">
        <v>1120</v>
      </c>
      <c r="H6" s="38" t="s">
        <v>1124</v>
      </c>
      <c r="I6" s="39">
        <v>270433</v>
      </c>
      <c r="J6" s="38"/>
      <c r="K6" s="40">
        <v>42703</v>
      </c>
      <c r="L6" s="40">
        <v>42552</v>
      </c>
      <c r="M6" s="40">
        <v>42916</v>
      </c>
    </row>
    <row r="7" spans="1:13" ht="22.5" x14ac:dyDescent="0.2">
      <c r="A7" s="44" t="s">
        <v>1130</v>
      </c>
      <c r="B7" s="38" t="s">
        <v>1120</v>
      </c>
      <c r="C7" s="38" t="s">
        <v>18</v>
      </c>
      <c r="D7" s="38" t="s">
        <v>10</v>
      </c>
      <c r="E7" s="38" t="s">
        <v>19</v>
      </c>
      <c r="F7" s="14" t="s">
        <v>1123</v>
      </c>
      <c r="G7" s="38" t="s">
        <v>1120</v>
      </c>
      <c r="H7" s="38" t="s">
        <v>1124</v>
      </c>
      <c r="I7" s="39">
        <v>223121</v>
      </c>
      <c r="J7" s="38"/>
      <c r="K7" s="40">
        <v>42703</v>
      </c>
      <c r="L7" s="40">
        <v>42552</v>
      </c>
      <c r="M7" s="40">
        <v>42916</v>
      </c>
    </row>
    <row r="8" spans="1:13" ht="22.5" x14ac:dyDescent="0.2">
      <c r="A8" s="44" t="s">
        <v>1131</v>
      </c>
      <c r="B8" s="38" t="s">
        <v>1120</v>
      </c>
      <c r="C8" s="38" t="s">
        <v>20</v>
      </c>
      <c r="D8" s="38" t="s">
        <v>10</v>
      </c>
      <c r="E8" s="38" t="s">
        <v>21</v>
      </c>
      <c r="F8" s="14" t="s">
        <v>1123</v>
      </c>
      <c r="G8" s="38" t="s">
        <v>1120</v>
      </c>
      <c r="H8" s="38" t="s">
        <v>1124</v>
      </c>
      <c r="I8" s="39">
        <v>35367</v>
      </c>
      <c r="J8" s="38"/>
      <c r="K8" s="40">
        <v>42703</v>
      </c>
      <c r="L8" s="40">
        <v>42552</v>
      </c>
      <c r="M8" s="40">
        <v>42916</v>
      </c>
    </row>
    <row r="9" spans="1:13" ht="22.5" x14ac:dyDescent="0.2">
      <c r="A9" s="44" t="s">
        <v>1132</v>
      </c>
      <c r="B9" s="38" t="s">
        <v>1120</v>
      </c>
      <c r="C9" s="38" t="s">
        <v>158</v>
      </c>
      <c r="D9" s="38" t="s">
        <v>10</v>
      </c>
      <c r="E9" s="38" t="s">
        <v>159</v>
      </c>
      <c r="F9" s="14" t="s">
        <v>1123</v>
      </c>
      <c r="G9" s="38" t="s">
        <v>1120</v>
      </c>
      <c r="H9" s="38" t="s">
        <v>1124</v>
      </c>
      <c r="I9" s="39">
        <v>696547</v>
      </c>
      <c r="J9" s="38"/>
      <c r="K9" s="40">
        <v>42703</v>
      </c>
      <c r="L9" s="40">
        <v>42552</v>
      </c>
      <c r="M9" s="40">
        <v>42916</v>
      </c>
    </row>
    <row r="10" spans="1:13" ht="22.5" x14ac:dyDescent="0.2">
      <c r="A10" s="44" t="s">
        <v>1133</v>
      </c>
      <c r="B10" s="38" t="s">
        <v>1120</v>
      </c>
      <c r="C10" s="38" t="s">
        <v>162</v>
      </c>
      <c r="D10" s="38" t="s">
        <v>10</v>
      </c>
      <c r="E10" s="38" t="s">
        <v>163</v>
      </c>
      <c r="F10" s="14" t="s">
        <v>1123</v>
      </c>
      <c r="G10" s="38" t="s">
        <v>1120</v>
      </c>
      <c r="H10" s="38" t="s">
        <v>1124</v>
      </c>
      <c r="I10" s="39">
        <v>8542</v>
      </c>
      <c r="J10" s="38"/>
      <c r="K10" s="40">
        <v>42703</v>
      </c>
      <c r="L10" s="40">
        <v>42552</v>
      </c>
      <c r="M10" s="40">
        <v>42916</v>
      </c>
    </row>
    <row r="11" spans="1:13" ht="22.5" x14ac:dyDescent="0.2">
      <c r="A11" s="44" t="s">
        <v>1134</v>
      </c>
      <c r="B11" s="38" t="s">
        <v>1120</v>
      </c>
      <c r="C11" s="38" t="s">
        <v>22</v>
      </c>
      <c r="D11" s="38" t="s">
        <v>10</v>
      </c>
      <c r="E11" s="38" t="s">
        <v>23</v>
      </c>
      <c r="F11" s="14" t="s">
        <v>1123</v>
      </c>
      <c r="G11" s="38" t="s">
        <v>1120</v>
      </c>
      <c r="H11" s="38" t="s">
        <v>1124</v>
      </c>
      <c r="I11" s="39">
        <v>324091</v>
      </c>
      <c r="J11" s="38"/>
      <c r="K11" s="40">
        <v>42703</v>
      </c>
      <c r="L11" s="40">
        <v>42552</v>
      </c>
      <c r="M11" s="40">
        <v>42916</v>
      </c>
    </row>
    <row r="12" spans="1:13" ht="22.5" x14ac:dyDescent="0.2">
      <c r="A12" s="44" t="s">
        <v>1135</v>
      </c>
      <c r="B12" s="38" t="s">
        <v>1120</v>
      </c>
      <c r="C12" s="38" t="s">
        <v>164</v>
      </c>
      <c r="D12" s="38" t="s">
        <v>10</v>
      </c>
      <c r="E12" s="38" t="s">
        <v>165</v>
      </c>
      <c r="F12" s="14" t="s">
        <v>1123</v>
      </c>
      <c r="G12" s="38" t="s">
        <v>1120</v>
      </c>
      <c r="H12" s="38" t="s">
        <v>1124</v>
      </c>
      <c r="I12" s="39">
        <v>45135</v>
      </c>
      <c r="J12" s="38"/>
      <c r="K12" s="40">
        <v>42703</v>
      </c>
      <c r="L12" s="40">
        <v>42552</v>
      </c>
      <c r="M12" s="40">
        <v>42916</v>
      </c>
    </row>
    <row r="13" spans="1:13" ht="22.5" x14ac:dyDescent="0.2">
      <c r="A13" s="44" t="s">
        <v>1136</v>
      </c>
      <c r="B13" s="38" t="s">
        <v>1120</v>
      </c>
      <c r="C13" s="38" t="s">
        <v>168</v>
      </c>
      <c r="D13" s="38" t="s">
        <v>10</v>
      </c>
      <c r="E13" s="38" t="s">
        <v>169</v>
      </c>
      <c r="F13" s="14" t="s">
        <v>1123</v>
      </c>
      <c r="G13" s="38" t="s">
        <v>1120</v>
      </c>
      <c r="H13" s="38" t="s">
        <v>1124</v>
      </c>
      <c r="I13" s="39">
        <v>219502</v>
      </c>
      <c r="J13" s="38"/>
      <c r="K13" s="40">
        <v>42703</v>
      </c>
      <c r="L13" s="40">
        <v>42552</v>
      </c>
      <c r="M13" s="40">
        <v>42916</v>
      </c>
    </row>
    <row r="14" spans="1:13" ht="22.5" x14ac:dyDescent="0.2">
      <c r="A14" s="44" t="s">
        <v>1137</v>
      </c>
      <c r="B14" s="38" t="s">
        <v>1120</v>
      </c>
      <c r="C14" s="38" t="s">
        <v>189</v>
      </c>
      <c r="D14" s="38" t="s">
        <v>10</v>
      </c>
      <c r="E14" s="38" t="s">
        <v>190</v>
      </c>
      <c r="F14" s="14" t="s">
        <v>1123</v>
      </c>
      <c r="G14" s="38" t="s">
        <v>1120</v>
      </c>
      <c r="H14" s="38" t="s">
        <v>1124</v>
      </c>
      <c r="I14" s="39">
        <v>284317</v>
      </c>
      <c r="J14" s="38"/>
      <c r="K14" s="40">
        <v>42703</v>
      </c>
      <c r="L14" s="40">
        <v>42552</v>
      </c>
      <c r="M14" s="40">
        <v>42916</v>
      </c>
    </row>
    <row r="15" spans="1:13" ht="22.5" x14ac:dyDescent="0.2">
      <c r="A15" s="44" t="s">
        <v>1138</v>
      </c>
      <c r="B15" s="38" t="s">
        <v>1120</v>
      </c>
      <c r="C15" s="38" t="s">
        <v>191</v>
      </c>
      <c r="D15" s="38" t="s">
        <v>10</v>
      </c>
      <c r="E15" s="38" t="s">
        <v>192</v>
      </c>
      <c r="F15" s="14" t="s">
        <v>1123</v>
      </c>
      <c r="G15" s="38" t="s">
        <v>1120</v>
      </c>
      <c r="H15" s="38" t="s">
        <v>1124</v>
      </c>
      <c r="I15" s="39">
        <v>32719</v>
      </c>
      <c r="J15" s="38"/>
      <c r="K15" s="40">
        <v>42703</v>
      </c>
      <c r="L15" s="40">
        <v>42552</v>
      </c>
      <c r="M15" s="40">
        <v>42916</v>
      </c>
    </row>
    <row r="16" spans="1:13" ht="22.5" x14ac:dyDescent="0.2">
      <c r="A16" s="44" t="s">
        <v>1139</v>
      </c>
      <c r="B16" s="38" t="s">
        <v>1120</v>
      </c>
      <c r="C16" s="38" t="s">
        <v>24</v>
      </c>
      <c r="D16" s="38" t="s">
        <v>10</v>
      </c>
      <c r="E16" s="38" t="s">
        <v>25</v>
      </c>
      <c r="F16" s="14" t="s">
        <v>1123</v>
      </c>
      <c r="G16" s="38" t="s">
        <v>1120</v>
      </c>
      <c r="H16" s="38" t="s">
        <v>1124</v>
      </c>
      <c r="I16" s="39">
        <v>176823</v>
      </c>
      <c r="J16" s="38"/>
      <c r="K16" s="40">
        <v>42703</v>
      </c>
      <c r="L16" s="40">
        <v>42552</v>
      </c>
      <c r="M16" s="40">
        <v>42916</v>
      </c>
    </row>
    <row r="17" spans="1:13" ht="22.5" x14ac:dyDescent="0.2">
      <c r="A17" s="44" t="s">
        <v>1140</v>
      </c>
      <c r="B17" s="38" t="s">
        <v>1120</v>
      </c>
      <c r="C17" s="38" t="s">
        <v>26</v>
      </c>
      <c r="D17" s="38" t="s">
        <v>10</v>
      </c>
      <c r="E17" s="38" t="s">
        <v>27</v>
      </c>
      <c r="F17" s="14" t="s">
        <v>1123</v>
      </c>
      <c r="G17" s="38" t="s">
        <v>1120</v>
      </c>
      <c r="H17" s="38" t="s">
        <v>1124</v>
      </c>
      <c r="I17" s="39">
        <v>139131</v>
      </c>
      <c r="J17" s="38"/>
      <c r="K17" s="40">
        <v>42703</v>
      </c>
      <c r="L17" s="40">
        <v>42552</v>
      </c>
      <c r="M17" s="40">
        <v>42916</v>
      </c>
    </row>
    <row r="18" spans="1:13" ht="22.5" x14ac:dyDescent="0.2">
      <c r="A18" s="44" t="s">
        <v>1141</v>
      </c>
      <c r="B18" s="38" t="s">
        <v>1120</v>
      </c>
      <c r="C18" s="38" t="s">
        <v>195</v>
      </c>
      <c r="D18" s="38" t="s">
        <v>10</v>
      </c>
      <c r="E18" s="38" t="s">
        <v>196</v>
      </c>
      <c r="F18" s="14" t="s">
        <v>1123</v>
      </c>
      <c r="G18" s="38" t="s">
        <v>1120</v>
      </c>
      <c r="H18" s="38" t="s">
        <v>1124</v>
      </c>
      <c r="I18" s="39">
        <v>212708</v>
      </c>
      <c r="J18" s="38"/>
      <c r="K18" s="40">
        <v>42703</v>
      </c>
      <c r="L18" s="40">
        <v>42552</v>
      </c>
      <c r="M18" s="40">
        <v>42916</v>
      </c>
    </row>
    <row r="19" spans="1:13" ht="22.5" x14ac:dyDescent="0.2">
      <c r="A19" s="44" t="s">
        <v>1142</v>
      </c>
      <c r="B19" s="38" t="s">
        <v>1120</v>
      </c>
      <c r="C19" s="38" t="s">
        <v>197</v>
      </c>
      <c r="D19" s="38" t="s">
        <v>10</v>
      </c>
      <c r="E19" s="38" t="s">
        <v>198</v>
      </c>
      <c r="F19" s="14" t="s">
        <v>1123</v>
      </c>
      <c r="G19" s="38" t="s">
        <v>1120</v>
      </c>
      <c r="H19" s="38" t="s">
        <v>1124</v>
      </c>
      <c r="I19" s="39">
        <v>108768</v>
      </c>
      <c r="J19" s="38"/>
      <c r="K19" s="40">
        <v>42703</v>
      </c>
      <c r="L19" s="40">
        <v>42552</v>
      </c>
      <c r="M19" s="40">
        <v>42916</v>
      </c>
    </row>
    <row r="20" spans="1:13" ht="22.5" x14ac:dyDescent="0.2">
      <c r="A20" s="44" t="s">
        <v>1143</v>
      </c>
      <c r="B20" s="38" t="s">
        <v>1120</v>
      </c>
      <c r="C20" s="38" t="s">
        <v>211</v>
      </c>
      <c r="D20" s="38" t="s">
        <v>10</v>
      </c>
      <c r="E20" s="38" t="s">
        <v>212</v>
      </c>
      <c r="F20" s="14" t="s">
        <v>1123</v>
      </c>
      <c r="G20" s="38" t="s">
        <v>1120</v>
      </c>
      <c r="H20" s="38" t="s">
        <v>1124</v>
      </c>
      <c r="I20" s="39">
        <v>108001</v>
      </c>
      <c r="J20" s="38"/>
      <c r="K20" s="40">
        <v>42703</v>
      </c>
      <c r="L20" s="40">
        <v>42552</v>
      </c>
      <c r="M20" s="40">
        <v>42916</v>
      </c>
    </row>
    <row r="21" spans="1:13" ht="22.5" x14ac:dyDescent="0.2">
      <c r="A21" s="44" t="s">
        <v>1144</v>
      </c>
      <c r="B21" s="38" t="s">
        <v>1120</v>
      </c>
      <c r="C21" s="38" t="s">
        <v>30</v>
      </c>
      <c r="D21" s="38" t="s">
        <v>10</v>
      </c>
      <c r="E21" s="38" t="s">
        <v>31</v>
      </c>
      <c r="F21" s="14" t="s">
        <v>1123</v>
      </c>
      <c r="G21" s="38" t="s">
        <v>1120</v>
      </c>
      <c r="H21" s="38" t="s">
        <v>1124</v>
      </c>
      <c r="I21" s="39">
        <v>86597</v>
      </c>
      <c r="J21" s="38"/>
      <c r="K21" s="40">
        <v>42703</v>
      </c>
      <c r="L21" s="40">
        <v>42552</v>
      </c>
      <c r="M21" s="40">
        <v>42916</v>
      </c>
    </row>
    <row r="22" spans="1:13" ht="22.5" x14ac:dyDescent="0.2">
      <c r="A22" s="44" t="s">
        <v>1145</v>
      </c>
      <c r="B22" s="38" t="s">
        <v>1120</v>
      </c>
      <c r="C22" s="38" t="s">
        <v>213</v>
      </c>
      <c r="D22" s="38" t="s">
        <v>10</v>
      </c>
      <c r="E22" s="38" t="s">
        <v>214</v>
      </c>
      <c r="F22" s="14" t="s">
        <v>1123</v>
      </c>
      <c r="G22" s="38" t="s">
        <v>1120</v>
      </c>
      <c r="H22" s="38" t="s">
        <v>1124</v>
      </c>
      <c r="I22" s="39">
        <v>151942</v>
      </c>
      <c r="J22" s="38"/>
      <c r="K22" s="40">
        <v>42703</v>
      </c>
      <c r="L22" s="40">
        <v>42552</v>
      </c>
      <c r="M22" s="40">
        <v>42916</v>
      </c>
    </row>
    <row r="23" spans="1:13" ht="22.5" x14ac:dyDescent="0.2">
      <c r="A23" s="44" t="s">
        <v>1146</v>
      </c>
      <c r="B23" s="38" t="s">
        <v>1120</v>
      </c>
      <c r="C23" s="38" t="s">
        <v>32</v>
      </c>
      <c r="D23" s="38" t="s">
        <v>10</v>
      </c>
      <c r="E23" s="38" t="s">
        <v>33</v>
      </c>
      <c r="F23" s="14" t="s">
        <v>1123</v>
      </c>
      <c r="G23" s="38" t="s">
        <v>1120</v>
      </c>
      <c r="H23" s="38" t="s">
        <v>1124</v>
      </c>
      <c r="I23" s="39">
        <v>209522</v>
      </c>
      <c r="J23" s="38"/>
      <c r="K23" s="40">
        <v>42703</v>
      </c>
      <c r="L23" s="40">
        <v>42552</v>
      </c>
      <c r="M23" s="40">
        <v>42916</v>
      </c>
    </row>
    <row r="24" spans="1:13" ht="22.5" x14ac:dyDescent="0.2">
      <c r="A24" s="44" t="s">
        <v>1147</v>
      </c>
      <c r="B24" s="38" t="s">
        <v>1120</v>
      </c>
      <c r="C24" s="38" t="s">
        <v>34</v>
      </c>
      <c r="D24" s="38" t="s">
        <v>10</v>
      </c>
      <c r="E24" s="38" t="s">
        <v>35</v>
      </c>
      <c r="F24" s="14" t="s">
        <v>1123</v>
      </c>
      <c r="G24" s="38" t="s">
        <v>1120</v>
      </c>
      <c r="H24" s="38" t="s">
        <v>1124</v>
      </c>
      <c r="I24" s="39">
        <v>196890</v>
      </c>
      <c r="J24" s="38"/>
      <c r="K24" s="40">
        <v>42703</v>
      </c>
      <c r="L24" s="40">
        <v>42552</v>
      </c>
      <c r="M24" s="40">
        <v>42916</v>
      </c>
    </row>
    <row r="25" spans="1:13" ht="22.5" x14ac:dyDescent="0.2">
      <c r="A25" s="44" t="s">
        <v>1148</v>
      </c>
      <c r="B25" s="38" t="s">
        <v>1120</v>
      </c>
      <c r="C25" s="38" t="s">
        <v>36</v>
      </c>
      <c r="D25" s="38" t="s">
        <v>10</v>
      </c>
      <c r="E25" s="38" t="s">
        <v>37</v>
      </c>
      <c r="F25" s="14" t="s">
        <v>1123</v>
      </c>
      <c r="G25" s="38" t="s">
        <v>1120</v>
      </c>
      <c r="H25" s="38" t="s">
        <v>1124</v>
      </c>
      <c r="I25" s="39">
        <v>100910</v>
      </c>
      <c r="J25" s="38"/>
      <c r="K25" s="40">
        <v>42703</v>
      </c>
      <c r="L25" s="40">
        <v>42552</v>
      </c>
      <c r="M25" s="40">
        <v>42916</v>
      </c>
    </row>
    <row r="26" spans="1:13" ht="22.5" x14ac:dyDescent="0.2">
      <c r="A26" s="44" t="s">
        <v>1149</v>
      </c>
      <c r="B26" s="38" t="s">
        <v>1120</v>
      </c>
      <c r="C26" s="38" t="s">
        <v>38</v>
      </c>
      <c r="D26" s="38" t="s">
        <v>10</v>
      </c>
      <c r="E26" s="38" t="s">
        <v>39</v>
      </c>
      <c r="F26" s="14" t="s">
        <v>1123</v>
      </c>
      <c r="G26" s="38" t="s">
        <v>1120</v>
      </c>
      <c r="H26" s="38" t="s">
        <v>1124</v>
      </c>
      <c r="I26" s="39">
        <v>93292</v>
      </c>
      <c r="J26" s="38"/>
      <c r="K26" s="40">
        <v>42703</v>
      </c>
      <c r="L26" s="40">
        <v>42552</v>
      </c>
      <c r="M26" s="40">
        <v>42916</v>
      </c>
    </row>
    <row r="27" spans="1:13" ht="22.5" x14ac:dyDescent="0.2">
      <c r="A27" s="44" t="s">
        <v>1150</v>
      </c>
      <c r="B27" s="38" t="s">
        <v>1120</v>
      </c>
      <c r="C27" s="38" t="s">
        <v>235</v>
      </c>
      <c r="D27" s="38" t="s">
        <v>10</v>
      </c>
      <c r="E27" s="38" t="s">
        <v>236</v>
      </c>
      <c r="F27" s="14" t="s">
        <v>1123</v>
      </c>
      <c r="G27" s="38" t="s">
        <v>1120</v>
      </c>
      <c r="H27" s="38" t="s">
        <v>1124</v>
      </c>
      <c r="I27" s="39">
        <v>223265</v>
      </c>
      <c r="J27" s="38"/>
      <c r="K27" s="40">
        <v>42703</v>
      </c>
      <c r="L27" s="40">
        <v>42552</v>
      </c>
      <c r="M27" s="40">
        <v>42916</v>
      </c>
    </row>
    <row r="28" spans="1:13" ht="22.5" x14ac:dyDescent="0.2">
      <c r="A28" s="44" t="s">
        <v>1151</v>
      </c>
      <c r="B28" s="38" t="s">
        <v>1120</v>
      </c>
      <c r="C28" s="38" t="s">
        <v>237</v>
      </c>
      <c r="D28" s="38" t="s">
        <v>10</v>
      </c>
      <c r="E28" s="38" t="s">
        <v>238</v>
      </c>
      <c r="F28" s="14" t="s">
        <v>1123</v>
      </c>
      <c r="G28" s="38" t="s">
        <v>1120</v>
      </c>
      <c r="H28" s="38" t="s">
        <v>1124</v>
      </c>
      <c r="I28" s="39">
        <v>75356</v>
      </c>
      <c r="J28" s="38"/>
      <c r="K28" s="40">
        <v>42703</v>
      </c>
      <c r="L28" s="40">
        <v>42552</v>
      </c>
      <c r="M28" s="40">
        <v>42916</v>
      </c>
    </row>
    <row r="29" spans="1:13" ht="22.5" x14ac:dyDescent="0.2">
      <c r="A29" s="44" t="s">
        <v>1152</v>
      </c>
      <c r="B29" s="38" t="s">
        <v>1120</v>
      </c>
      <c r="C29" s="38" t="s">
        <v>247</v>
      </c>
      <c r="D29" s="38" t="s">
        <v>10</v>
      </c>
      <c r="E29" s="38" t="s">
        <v>248</v>
      </c>
      <c r="F29" s="14" t="s">
        <v>1123</v>
      </c>
      <c r="G29" s="38" t="s">
        <v>1120</v>
      </c>
      <c r="H29" s="38" t="s">
        <v>1124</v>
      </c>
      <c r="I29" s="39">
        <v>105272</v>
      </c>
      <c r="J29" s="38"/>
      <c r="K29" s="40">
        <v>42703</v>
      </c>
      <c r="L29" s="40">
        <v>42552</v>
      </c>
      <c r="M29" s="40">
        <v>42916</v>
      </c>
    </row>
    <row r="30" spans="1:13" ht="22.5" x14ac:dyDescent="0.2">
      <c r="A30" s="44" t="s">
        <v>1153</v>
      </c>
      <c r="B30" s="38" t="s">
        <v>1120</v>
      </c>
      <c r="C30" s="38" t="s">
        <v>40</v>
      </c>
      <c r="D30" s="38" t="s">
        <v>10</v>
      </c>
      <c r="E30" s="38" t="s">
        <v>41</v>
      </c>
      <c r="F30" s="14" t="s">
        <v>1123</v>
      </c>
      <c r="G30" s="38" t="s">
        <v>1120</v>
      </c>
      <c r="H30" s="38" t="s">
        <v>1124</v>
      </c>
      <c r="I30" s="39">
        <v>126872</v>
      </c>
      <c r="J30" s="38"/>
      <c r="K30" s="40">
        <v>42703</v>
      </c>
      <c r="L30" s="40">
        <v>42552</v>
      </c>
      <c r="M30" s="40">
        <v>42916</v>
      </c>
    </row>
    <row r="31" spans="1:13" ht="22.5" x14ac:dyDescent="0.2">
      <c r="A31" s="44" t="s">
        <v>1154</v>
      </c>
      <c r="B31" s="38" t="s">
        <v>1120</v>
      </c>
      <c r="C31" s="38" t="s">
        <v>249</v>
      </c>
      <c r="D31" s="38" t="s">
        <v>10</v>
      </c>
      <c r="E31" s="38" t="s">
        <v>250</v>
      </c>
      <c r="F31" s="14" t="s">
        <v>1123</v>
      </c>
      <c r="G31" s="38" t="s">
        <v>1120</v>
      </c>
      <c r="H31" s="38" t="s">
        <v>1124</v>
      </c>
      <c r="I31" s="39">
        <v>272966</v>
      </c>
      <c r="J31" s="38"/>
      <c r="K31" s="40">
        <v>42703</v>
      </c>
      <c r="L31" s="40">
        <v>42552</v>
      </c>
      <c r="M31" s="40">
        <v>42916</v>
      </c>
    </row>
    <row r="32" spans="1:13" ht="22.5" x14ac:dyDescent="0.2">
      <c r="A32" s="44" t="s">
        <v>1155</v>
      </c>
      <c r="B32" s="38" t="s">
        <v>1120</v>
      </c>
      <c r="C32" s="38" t="s">
        <v>251</v>
      </c>
      <c r="D32" s="38" t="s">
        <v>10</v>
      </c>
      <c r="E32" s="38" t="s">
        <v>252</v>
      </c>
      <c r="F32" s="14" t="s">
        <v>1123</v>
      </c>
      <c r="G32" s="38" t="s">
        <v>1120</v>
      </c>
      <c r="H32" s="38" t="s">
        <v>1124</v>
      </c>
      <c r="I32" s="39">
        <v>17371</v>
      </c>
      <c r="J32" s="38"/>
      <c r="K32" s="40">
        <v>42703</v>
      </c>
      <c r="L32" s="40">
        <v>42552</v>
      </c>
      <c r="M32" s="40">
        <v>42916</v>
      </c>
    </row>
    <row r="33" spans="1:13" ht="22.5" x14ac:dyDescent="0.2">
      <c r="A33" s="44" t="s">
        <v>1156</v>
      </c>
      <c r="B33" s="38" t="s">
        <v>1120</v>
      </c>
      <c r="C33" s="38" t="s">
        <v>42</v>
      </c>
      <c r="D33" s="38" t="s">
        <v>10</v>
      </c>
      <c r="E33" s="38" t="s">
        <v>43</v>
      </c>
      <c r="F33" s="14" t="s">
        <v>1123</v>
      </c>
      <c r="G33" s="38" t="s">
        <v>1120</v>
      </c>
      <c r="H33" s="38" t="s">
        <v>1124</v>
      </c>
      <c r="I33" s="39">
        <v>176568</v>
      </c>
      <c r="J33" s="38"/>
      <c r="K33" s="40">
        <v>42703</v>
      </c>
      <c r="L33" s="40">
        <v>42552</v>
      </c>
      <c r="M33" s="40">
        <v>42916</v>
      </c>
    </row>
    <row r="34" spans="1:13" ht="22.5" x14ac:dyDescent="0.2">
      <c r="A34" s="44" t="s">
        <v>1157</v>
      </c>
      <c r="B34" s="38" t="s">
        <v>1120</v>
      </c>
      <c r="C34" s="38" t="s">
        <v>259</v>
      </c>
      <c r="D34" s="38" t="s">
        <v>10</v>
      </c>
      <c r="E34" s="38" t="s">
        <v>260</v>
      </c>
      <c r="F34" s="14" t="s">
        <v>1123</v>
      </c>
      <c r="G34" s="38" t="s">
        <v>1120</v>
      </c>
      <c r="H34" s="38" t="s">
        <v>1124</v>
      </c>
      <c r="I34" s="39">
        <v>112687</v>
      </c>
      <c r="J34" s="38"/>
      <c r="K34" s="40">
        <v>42703</v>
      </c>
      <c r="L34" s="40">
        <v>42552</v>
      </c>
      <c r="M34" s="40">
        <v>42916</v>
      </c>
    </row>
    <row r="35" spans="1:13" ht="22.5" x14ac:dyDescent="0.2">
      <c r="A35" s="44" t="s">
        <v>1158</v>
      </c>
      <c r="B35" s="38" t="s">
        <v>1120</v>
      </c>
      <c r="C35" s="38" t="s">
        <v>44</v>
      </c>
      <c r="D35" s="38" t="s">
        <v>10</v>
      </c>
      <c r="E35" s="38" t="s">
        <v>45</v>
      </c>
      <c r="F35" s="14" t="s">
        <v>1123</v>
      </c>
      <c r="G35" s="38" t="s">
        <v>1120</v>
      </c>
      <c r="H35" s="38" t="s">
        <v>1124</v>
      </c>
      <c r="I35" s="39">
        <v>96007</v>
      </c>
      <c r="J35" s="38"/>
      <c r="K35" s="40">
        <v>42703</v>
      </c>
      <c r="L35" s="40">
        <v>42552</v>
      </c>
      <c r="M35" s="40">
        <v>42916</v>
      </c>
    </row>
    <row r="36" spans="1:13" ht="33.75" x14ac:dyDescent="0.2">
      <c r="A36" s="44" t="s">
        <v>1159</v>
      </c>
      <c r="B36" s="38" t="s">
        <v>1120</v>
      </c>
      <c r="C36" s="38" t="s">
        <v>265</v>
      </c>
      <c r="D36" s="38" t="s">
        <v>10</v>
      </c>
      <c r="E36" s="38" t="s">
        <v>266</v>
      </c>
      <c r="F36" s="14" t="s">
        <v>1123</v>
      </c>
      <c r="G36" s="38" t="s">
        <v>1120</v>
      </c>
      <c r="H36" s="38" t="s">
        <v>1124</v>
      </c>
      <c r="I36" s="39">
        <v>50900</v>
      </c>
      <c r="J36" s="38"/>
      <c r="K36" s="40">
        <v>42703</v>
      </c>
      <c r="L36" s="40">
        <v>42552</v>
      </c>
      <c r="M36" s="40">
        <v>42916</v>
      </c>
    </row>
    <row r="37" spans="1:13" ht="22.5" x14ac:dyDescent="0.2">
      <c r="A37" s="44" t="s">
        <v>1160</v>
      </c>
      <c r="B37" s="38" t="s">
        <v>1120</v>
      </c>
      <c r="C37" s="38" t="s">
        <v>267</v>
      </c>
      <c r="D37" s="38" t="s">
        <v>10</v>
      </c>
      <c r="E37" s="38" t="s">
        <v>268</v>
      </c>
      <c r="F37" s="14" t="s">
        <v>1123</v>
      </c>
      <c r="G37" s="38" t="s">
        <v>1120</v>
      </c>
      <c r="H37" s="38" t="s">
        <v>1124</v>
      </c>
      <c r="I37" s="39">
        <v>164620</v>
      </c>
      <c r="J37" s="38"/>
      <c r="K37" s="40">
        <v>42703</v>
      </c>
      <c r="L37" s="40">
        <v>42552</v>
      </c>
      <c r="M37" s="40">
        <v>42916</v>
      </c>
    </row>
    <row r="38" spans="1:13" ht="22.5" x14ac:dyDescent="0.2">
      <c r="A38" s="44" t="s">
        <v>1161</v>
      </c>
      <c r="B38" s="38" t="s">
        <v>1120</v>
      </c>
      <c r="C38" s="38" t="s">
        <v>46</v>
      </c>
      <c r="D38" s="38" t="s">
        <v>10</v>
      </c>
      <c r="E38" s="38" t="s">
        <v>47</v>
      </c>
      <c r="F38" s="14" t="s">
        <v>1123</v>
      </c>
      <c r="G38" s="38" t="s">
        <v>1120</v>
      </c>
      <c r="H38" s="38" t="s">
        <v>1124</v>
      </c>
      <c r="I38" s="39">
        <v>145821</v>
      </c>
      <c r="J38" s="38"/>
      <c r="K38" s="40">
        <v>42703</v>
      </c>
      <c r="L38" s="40">
        <v>42552</v>
      </c>
      <c r="M38" s="40">
        <v>42916</v>
      </c>
    </row>
    <row r="39" spans="1:13" ht="22.5" x14ac:dyDescent="0.2">
      <c r="A39" s="44" t="s">
        <v>1162</v>
      </c>
      <c r="B39" s="38" t="s">
        <v>1120</v>
      </c>
      <c r="C39" s="38" t="s">
        <v>48</v>
      </c>
      <c r="D39" s="38" t="s">
        <v>10</v>
      </c>
      <c r="E39" s="38" t="s">
        <v>49</v>
      </c>
      <c r="F39" s="14" t="s">
        <v>1123</v>
      </c>
      <c r="G39" s="38" t="s">
        <v>1120</v>
      </c>
      <c r="H39" s="38" t="s">
        <v>1124</v>
      </c>
      <c r="I39" s="39">
        <v>269167</v>
      </c>
      <c r="J39" s="38"/>
      <c r="K39" s="40">
        <v>42703</v>
      </c>
      <c r="L39" s="40">
        <v>42552</v>
      </c>
      <c r="M39" s="40">
        <v>42916</v>
      </c>
    </row>
    <row r="40" spans="1:13" ht="22.5" x14ac:dyDescent="0.2">
      <c r="A40" s="44" t="s">
        <v>1163</v>
      </c>
      <c r="B40" s="38" t="s">
        <v>1120</v>
      </c>
      <c r="C40" s="38" t="s">
        <v>269</v>
      </c>
      <c r="D40" s="38" t="s">
        <v>10</v>
      </c>
      <c r="E40" s="38" t="s">
        <v>270</v>
      </c>
      <c r="F40" s="14" t="s">
        <v>1123</v>
      </c>
      <c r="G40" s="38" t="s">
        <v>1120</v>
      </c>
      <c r="H40" s="38" t="s">
        <v>1124</v>
      </c>
      <c r="I40" s="39">
        <v>189009</v>
      </c>
      <c r="J40" s="38"/>
      <c r="K40" s="40">
        <v>42703</v>
      </c>
      <c r="L40" s="40">
        <v>42552</v>
      </c>
      <c r="M40" s="40">
        <v>42916</v>
      </c>
    </row>
    <row r="41" spans="1:13" ht="22.5" x14ac:dyDescent="0.2">
      <c r="A41" s="44" t="s">
        <v>1164</v>
      </c>
      <c r="B41" s="38" t="s">
        <v>1120</v>
      </c>
      <c r="C41" s="38" t="s">
        <v>275</v>
      </c>
      <c r="D41" s="38" t="s">
        <v>10</v>
      </c>
      <c r="E41" s="38" t="s">
        <v>276</v>
      </c>
      <c r="F41" s="14" t="s">
        <v>1123</v>
      </c>
      <c r="G41" s="38" t="s">
        <v>1120</v>
      </c>
      <c r="H41" s="38" t="s">
        <v>1124</v>
      </c>
      <c r="I41" s="39">
        <v>9868</v>
      </c>
      <c r="J41" s="38"/>
      <c r="K41" s="40">
        <v>42703</v>
      </c>
      <c r="L41" s="40">
        <v>42552</v>
      </c>
      <c r="M41" s="40">
        <v>42916</v>
      </c>
    </row>
    <row r="42" spans="1:13" ht="22.5" x14ac:dyDescent="0.2">
      <c r="A42" s="44" t="s">
        <v>1165</v>
      </c>
      <c r="B42" s="38" t="s">
        <v>1120</v>
      </c>
      <c r="C42" s="38" t="s">
        <v>279</v>
      </c>
      <c r="D42" s="38" t="s">
        <v>10</v>
      </c>
      <c r="E42" s="38" t="s">
        <v>280</v>
      </c>
      <c r="F42" s="14" t="s">
        <v>1123</v>
      </c>
      <c r="G42" s="38" t="s">
        <v>1120</v>
      </c>
      <c r="H42" s="38" t="s">
        <v>1124</v>
      </c>
      <c r="I42" s="39">
        <v>72174</v>
      </c>
      <c r="J42" s="38"/>
      <c r="K42" s="40">
        <v>42703</v>
      </c>
      <c r="L42" s="40">
        <v>42552</v>
      </c>
      <c r="M42" s="40">
        <v>42916</v>
      </c>
    </row>
    <row r="43" spans="1:13" ht="22.5" x14ac:dyDescent="0.2">
      <c r="A43" s="44" t="s">
        <v>1166</v>
      </c>
      <c r="B43" s="38" t="s">
        <v>1120</v>
      </c>
      <c r="C43" s="38" t="s">
        <v>283</v>
      </c>
      <c r="D43" s="38" t="s">
        <v>10</v>
      </c>
      <c r="E43" s="38" t="s">
        <v>284</v>
      </c>
      <c r="F43" s="14" t="s">
        <v>1123</v>
      </c>
      <c r="G43" s="38" t="s">
        <v>1120</v>
      </c>
      <c r="H43" s="38" t="s">
        <v>1124</v>
      </c>
      <c r="I43" s="39">
        <v>590288</v>
      </c>
      <c r="J43" s="38"/>
      <c r="K43" s="40">
        <v>42703</v>
      </c>
      <c r="L43" s="40">
        <v>42552</v>
      </c>
      <c r="M43" s="40">
        <v>42916</v>
      </c>
    </row>
    <row r="44" spans="1:13" ht="22.5" x14ac:dyDescent="0.2">
      <c r="A44" s="44" t="s">
        <v>1167</v>
      </c>
      <c r="B44" s="38" t="s">
        <v>1120</v>
      </c>
      <c r="C44" s="38" t="s">
        <v>50</v>
      </c>
      <c r="D44" s="38" t="s">
        <v>10</v>
      </c>
      <c r="E44" s="38" t="s">
        <v>51</v>
      </c>
      <c r="F44" s="14" t="s">
        <v>1123</v>
      </c>
      <c r="G44" s="38" t="s">
        <v>1120</v>
      </c>
      <c r="H44" s="38" t="s">
        <v>1124</v>
      </c>
      <c r="I44" s="39">
        <v>73249</v>
      </c>
      <c r="J44" s="38"/>
      <c r="K44" s="40">
        <v>42703</v>
      </c>
      <c r="L44" s="40">
        <v>42552</v>
      </c>
      <c r="M44" s="40">
        <v>42916</v>
      </c>
    </row>
    <row r="45" spans="1:13" ht="22.5" x14ac:dyDescent="0.2">
      <c r="A45" s="44" t="s">
        <v>1168</v>
      </c>
      <c r="B45" s="38" t="s">
        <v>1120</v>
      </c>
      <c r="C45" s="38" t="s">
        <v>52</v>
      </c>
      <c r="D45" s="38" t="s">
        <v>10</v>
      </c>
      <c r="E45" s="38" t="s">
        <v>53</v>
      </c>
      <c r="F45" s="14" t="s">
        <v>1123</v>
      </c>
      <c r="G45" s="38" t="s">
        <v>1120</v>
      </c>
      <c r="H45" s="38" t="s">
        <v>1124</v>
      </c>
      <c r="I45" s="39">
        <v>144059</v>
      </c>
      <c r="J45" s="38"/>
      <c r="K45" s="40">
        <v>42703</v>
      </c>
      <c r="L45" s="40">
        <v>42552</v>
      </c>
      <c r="M45" s="40">
        <v>42916</v>
      </c>
    </row>
    <row r="46" spans="1:13" ht="22.5" x14ac:dyDescent="0.2">
      <c r="A46" s="44" t="s">
        <v>1169</v>
      </c>
      <c r="B46" s="38" t="s">
        <v>1120</v>
      </c>
      <c r="C46" s="38" t="s">
        <v>303</v>
      </c>
      <c r="D46" s="38" t="s">
        <v>10</v>
      </c>
      <c r="E46" s="38" t="s">
        <v>304</v>
      </c>
      <c r="F46" s="14" t="s">
        <v>1123</v>
      </c>
      <c r="G46" s="38" t="s">
        <v>1120</v>
      </c>
      <c r="H46" s="38" t="s">
        <v>1124</v>
      </c>
      <c r="I46" s="39">
        <v>63605</v>
      </c>
      <c r="J46" s="38"/>
      <c r="K46" s="40">
        <v>42703</v>
      </c>
      <c r="L46" s="40">
        <v>42552</v>
      </c>
      <c r="M46" s="40">
        <v>42916</v>
      </c>
    </row>
    <row r="47" spans="1:13" ht="22.5" x14ac:dyDescent="0.2">
      <c r="A47" s="44" t="s">
        <v>1170</v>
      </c>
      <c r="B47" s="38" t="s">
        <v>1120</v>
      </c>
      <c r="C47" s="38" t="s">
        <v>54</v>
      </c>
      <c r="D47" s="38" t="s">
        <v>10</v>
      </c>
      <c r="E47" s="38" t="s">
        <v>55</v>
      </c>
      <c r="F47" s="14" t="s">
        <v>1123</v>
      </c>
      <c r="G47" s="38" t="s">
        <v>1120</v>
      </c>
      <c r="H47" s="38" t="s">
        <v>1124</v>
      </c>
      <c r="I47" s="39">
        <v>77120</v>
      </c>
      <c r="J47" s="38"/>
      <c r="K47" s="40">
        <v>42703</v>
      </c>
      <c r="L47" s="40">
        <v>42552</v>
      </c>
      <c r="M47" s="40">
        <v>42916</v>
      </c>
    </row>
    <row r="48" spans="1:13" ht="22.5" x14ac:dyDescent="0.2">
      <c r="A48" s="44" t="s">
        <v>1171</v>
      </c>
      <c r="B48" s="38" t="s">
        <v>1120</v>
      </c>
      <c r="C48" s="38" t="s">
        <v>309</v>
      </c>
      <c r="D48" s="38" t="s">
        <v>10</v>
      </c>
      <c r="E48" s="38" t="s">
        <v>310</v>
      </c>
      <c r="F48" s="14" t="s">
        <v>1123</v>
      </c>
      <c r="G48" s="38" t="s">
        <v>1120</v>
      </c>
      <c r="H48" s="38" t="s">
        <v>1124</v>
      </c>
      <c r="I48" s="39">
        <v>3904</v>
      </c>
      <c r="J48" s="38"/>
      <c r="K48" s="40">
        <v>42703</v>
      </c>
      <c r="L48" s="40">
        <v>42552</v>
      </c>
      <c r="M48" s="40">
        <v>42916</v>
      </c>
    </row>
    <row r="49" spans="1:13" ht="33.75" x14ac:dyDescent="0.2">
      <c r="A49" s="44" t="s">
        <v>1172</v>
      </c>
      <c r="B49" s="38" t="s">
        <v>1120</v>
      </c>
      <c r="C49" s="38" t="s">
        <v>311</v>
      </c>
      <c r="D49" s="38" t="s">
        <v>10</v>
      </c>
      <c r="E49" s="38" t="s">
        <v>312</v>
      </c>
      <c r="F49" s="14" t="s">
        <v>1123</v>
      </c>
      <c r="G49" s="38" t="s">
        <v>1120</v>
      </c>
      <c r="H49" s="38" t="s">
        <v>1124</v>
      </c>
      <c r="I49" s="39">
        <v>137515</v>
      </c>
      <c r="J49" s="38"/>
      <c r="K49" s="40">
        <v>42703</v>
      </c>
      <c r="L49" s="40">
        <v>42552</v>
      </c>
      <c r="M49" s="40">
        <v>42916</v>
      </c>
    </row>
    <row r="50" spans="1:13" ht="22.5" x14ac:dyDescent="0.2">
      <c r="A50" s="44" t="s">
        <v>1173</v>
      </c>
      <c r="B50" s="38" t="s">
        <v>1120</v>
      </c>
      <c r="C50" s="38" t="s">
        <v>315</v>
      </c>
      <c r="D50" s="38" t="s">
        <v>10</v>
      </c>
      <c r="E50" s="38" t="s">
        <v>316</v>
      </c>
      <c r="F50" s="14" t="s">
        <v>1123</v>
      </c>
      <c r="G50" s="38" t="s">
        <v>1120</v>
      </c>
      <c r="H50" s="38" t="s">
        <v>1124</v>
      </c>
      <c r="I50" s="39">
        <v>183341</v>
      </c>
      <c r="J50" s="38"/>
      <c r="K50" s="40">
        <v>42703</v>
      </c>
      <c r="L50" s="40">
        <v>42552</v>
      </c>
      <c r="M50" s="40">
        <v>42916</v>
      </c>
    </row>
    <row r="51" spans="1:13" ht="22.5" x14ac:dyDescent="0.2">
      <c r="A51" s="44" t="s">
        <v>1174</v>
      </c>
      <c r="B51" s="38" t="s">
        <v>1120</v>
      </c>
      <c r="C51" s="38" t="s">
        <v>317</v>
      </c>
      <c r="D51" s="38" t="s">
        <v>10</v>
      </c>
      <c r="E51" s="38" t="s">
        <v>318</v>
      </c>
      <c r="F51" s="14" t="s">
        <v>1123</v>
      </c>
      <c r="G51" s="38" t="s">
        <v>1120</v>
      </c>
      <c r="H51" s="38" t="s">
        <v>1124</v>
      </c>
      <c r="I51" s="39">
        <v>128161</v>
      </c>
      <c r="J51" s="38"/>
      <c r="K51" s="40">
        <v>42703</v>
      </c>
      <c r="L51" s="40">
        <v>42552</v>
      </c>
      <c r="M51" s="40">
        <v>42916</v>
      </c>
    </row>
    <row r="52" spans="1:13" ht="22.5" x14ac:dyDescent="0.2">
      <c r="A52" s="44" t="s">
        <v>1175</v>
      </c>
      <c r="B52" s="38" t="s">
        <v>1120</v>
      </c>
      <c r="C52" s="38" t="s">
        <v>319</v>
      </c>
      <c r="D52" s="38" t="s">
        <v>10</v>
      </c>
      <c r="E52" s="38" t="s">
        <v>320</v>
      </c>
      <c r="F52" s="14" t="s">
        <v>1123</v>
      </c>
      <c r="G52" s="38" t="s">
        <v>1120</v>
      </c>
      <c r="H52" s="38" t="s">
        <v>1124</v>
      </c>
      <c r="I52" s="39">
        <v>101849</v>
      </c>
      <c r="J52" s="38"/>
      <c r="K52" s="40">
        <v>42703</v>
      </c>
      <c r="L52" s="40">
        <v>42552</v>
      </c>
      <c r="M52" s="40">
        <v>42916</v>
      </c>
    </row>
    <row r="53" spans="1:13" ht="22.5" x14ac:dyDescent="0.2">
      <c r="A53" s="44" t="s">
        <v>1176</v>
      </c>
      <c r="B53" s="38" t="s">
        <v>1120</v>
      </c>
      <c r="C53" s="38" t="s">
        <v>323</v>
      </c>
      <c r="D53" s="38" t="s">
        <v>10</v>
      </c>
      <c r="E53" s="38" t="s">
        <v>324</v>
      </c>
      <c r="F53" s="14" t="s">
        <v>1123</v>
      </c>
      <c r="G53" s="38" t="s">
        <v>1120</v>
      </c>
      <c r="H53" s="38" t="s">
        <v>1124</v>
      </c>
      <c r="I53" s="39">
        <v>81253</v>
      </c>
      <c r="J53" s="38"/>
      <c r="K53" s="40">
        <v>42703</v>
      </c>
      <c r="L53" s="40">
        <v>42552</v>
      </c>
      <c r="M53" s="40">
        <v>42916</v>
      </c>
    </row>
    <row r="54" spans="1:13" ht="22.5" x14ac:dyDescent="0.2">
      <c r="A54" s="44" t="s">
        <v>1177</v>
      </c>
      <c r="B54" s="38" t="s">
        <v>1120</v>
      </c>
      <c r="C54" s="38" t="s">
        <v>56</v>
      </c>
      <c r="D54" s="38" t="s">
        <v>10</v>
      </c>
      <c r="E54" s="38" t="s">
        <v>57</v>
      </c>
      <c r="F54" s="14" t="s">
        <v>1123</v>
      </c>
      <c r="G54" s="38" t="s">
        <v>1120</v>
      </c>
      <c r="H54" s="38" t="s">
        <v>1124</v>
      </c>
      <c r="I54" s="39">
        <v>13164</v>
      </c>
      <c r="J54" s="38"/>
      <c r="K54" s="40">
        <v>42703</v>
      </c>
      <c r="L54" s="40">
        <v>42552</v>
      </c>
      <c r="M54" s="40">
        <v>42916</v>
      </c>
    </row>
    <row r="55" spans="1:13" ht="22.5" x14ac:dyDescent="0.2">
      <c r="A55" s="44" t="s">
        <v>1178</v>
      </c>
      <c r="B55" s="38" t="s">
        <v>1120</v>
      </c>
      <c r="C55" s="38" t="s">
        <v>327</v>
      </c>
      <c r="D55" s="38" t="s">
        <v>10</v>
      </c>
      <c r="E55" s="38" t="s">
        <v>328</v>
      </c>
      <c r="F55" s="14" t="s">
        <v>1123</v>
      </c>
      <c r="G55" s="38" t="s">
        <v>1120</v>
      </c>
      <c r="H55" s="38" t="s">
        <v>1124</v>
      </c>
      <c r="I55" s="39">
        <v>237598</v>
      </c>
      <c r="J55" s="38"/>
      <c r="K55" s="40">
        <v>42703</v>
      </c>
      <c r="L55" s="40">
        <v>42552</v>
      </c>
      <c r="M55" s="40">
        <v>42916</v>
      </c>
    </row>
    <row r="56" spans="1:13" ht="22.5" x14ac:dyDescent="0.2">
      <c r="A56" s="44" t="s">
        <v>1179</v>
      </c>
      <c r="B56" s="38" t="s">
        <v>1120</v>
      </c>
      <c r="C56" s="38" t="s">
        <v>329</v>
      </c>
      <c r="D56" s="38" t="s">
        <v>10</v>
      </c>
      <c r="E56" s="38" t="s">
        <v>330</v>
      </c>
      <c r="F56" s="14" t="s">
        <v>1123</v>
      </c>
      <c r="G56" s="38" t="s">
        <v>1120</v>
      </c>
      <c r="H56" s="38" t="s">
        <v>1124</v>
      </c>
      <c r="I56" s="39">
        <v>38266</v>
      </c>
      <c r="J56" s="38"/>
      <c r="K56" s="40">
        <v>42703</v>
      </c>
      <c r="L56" s="40">
        <v>42552</v>
      </c>
      <c r="M56" s="40">
        <v>42916</v>
      </c>
    </row>
    <row r="57" spans="1:13" ht="22.5" x14ac:dyDescent="0.2">
      <c r="A57" s="44" t="s">
        <v>1180</v>
      </c>
      <c r="B57" s="38" t="s">
        <v>1120</v>
      </c>
      <c r="C57" s="38" t="s">
        <v>58</v>
      </c>
      <c r="D57" s="38" t="s">
        <v>10</v>
      </c>
      <c r="E57" s="38" t="s">
        <v>59</v>
      </c>
      <c r="F57" s="14" t="s">
        <v>1123</v>
      </c>
      <c r="G57" s="38" t="s">
        <v>1120</v>
      </c>
      <c r="H57" s="38" t="s">
        <v>1124</v>
      </c>
      <c r="I57" s="39">
        <v>43500</v>
      </c>
      <c r="J57" s="38"/>
      <c r="K57" s="40">
        <v>42703</v>
      </c>
      <c r="L57" s="40">
        <v>42552</v>
      </c>
      <c r="M57" s="40">
        <v>42916</v>
      </c>
    </row>
    <row r="58" spans="1:13" ht="22.5" x14ac:dyDescent="0.2">
      <c r="A58" s="44" t="s">
        <v>1181</v>
      </c>
      <c r="B58" s="38" t="s">
        <v>1120</v>
      </c>
      <c r="C58" s="38" t="s">
        <v>333</v>
      </c>
      <c r="D58" s="38" t="s">
        <v>10</v>
      </c>
      <c r="E58" s="38" t="s">
        <v>334</v>
      </c>
      <c r="F58" s="14" t="s">
        <v>1123</v>
      </c>
      <c r="G58" s="38" t="s">
        <v>1120</v>
      </c>
      <c r="H58" s="38" t="s">
        <v>1124</v>
      </c>
      <c r="I58" s="39">
        <v>298753</v>
      </c>
      <c r="J58" s="38"/>
      <c r="K58" s="40">
        <v>42703</v>
      </c>
      <c r="L58" s="40">
        <v>42552</v>
      </c>
      <c r="M58" s="40">
        <v>42916</v>
      </c>
    </row>
    <row r="59" spans="1:13" ht="22.5" x14ac:dyDescent="0.2">
      <c r="A59" s="44" t="s">
        <v>1182</v>
      </c>
      <c r="B59" s="38" t="s">
        <v>1120</v>
      </c>
      <c r="C59" s="38" t="s">
        <v>335</v>
      </c>
      <c r="D59" s="38" t="s">
        <v>10</v>
      </c>
      <c r="E59" s="38" t="s">
        <v>336</v>
      </c>
      <c r="F59" s="14" t="s">
        <v>1123</v>
      </c>
      <c r="G59" s="38" t="s">
        <v>1120</v>
      </c>
      <c r="H59" s="38" t="s">
        <v>1124</v>
      </c>
      <c r="I59" s="39">
        <v>93239</v>
      </c>
      <c r="J59" s="38"/>
      <c r="K59" s="40">
        <v>42703</v>
      </c>
      <c r="L59" s="40">
        <v>42552</v>
      </c>
      <c r="M59" s="40">
        <v>42916</v>
      </c>
    </row>
    <row r="60" spans="1:13" ht="22.5" x14ac:dyDescent="0.2">
      <c r="A60" s="44" t="s">
        <v>1183</v>
      </c>
      <c r="B60" s="38" t="s">
        <v>1120</v>
      </c>
      <c r="C60" s="38" t="s">
        <v>60</v>
      </c>
      <c r="D60" s="38" t="s">
        <v>10</v>
      </c>
      <c r="E60" s="38" t="s">
        <v>61</v>
      </c>
      <c r="F60" s="14" t="s">
        <v>1123</v>
      </c>
      <c r="G60" s="38" t="s">
        <v>1120</v>
      </c>
      <c r="H60" s="38" t="s">
        <v>1124</v>
      </c>
      <c r="I60" s="39">
        <v>201390</v>
      </c>
      <c r="J60" s="38"/>
      <c r="K60" s="40">
        <v>42703</v>
      </c>
      <c r="L60" s="40">
        <v>42552</v>
      </c>
      <c r="M60" s="40">
        <v>42916</v>
      </c>
    </row>
    <row r="61" spans="1:13" ht="22.5" x14ac:dyDescent="0.2">
      <c r="A61" s="44" t="s">
        <v>1184</v>
      </c>
      <c r="B61" s="38" t="s">
        <v>1120</v>
      </c>
      <c r="C61" s="38" t="s">
        <v>62</v>
      </c>
      <c r="D61" s="38" t="s">
        <v>10</v>
      </c>
      <c r="E61" s="38" t="s">
        <v>63</v>
      </c>
      <c r="F61" s="14" t="s">
        <v>1123</v>
      </c>
      <c r="G61" s="38" t="s">
        <v>1120</v>
      </c>
      <c r="H61" s="38" t="s">
        <v>1124</v>
      </c>
      <c r="I61" s="39">
        <v>98843</v>
      </c>
      <c r="J61" s="38"/>
      <c r="K61" s="40">
        <v>42703</v>
      </c>
      <c r="L61" s="40">
        <v>42552</v>
      </c>
      <c r="M61" s="40">
        <v>42916</v>
      </c>
    </row>
    <row r="62" spans="1:13" ht="22.5" x14ac:dyDescent="0.2">
      <c r="A62" s="44" t="s">
        <v>1185</v>
      </c>
      <c r="B62" s="38" t="s">
        <v>1120</v>
      </c>
      <c r="C62" s="38" t="s">
        <v>64</v>
      </c>
      <c r="D62" s="38" t="s">
        <v>10</v>
      </c>
      <c r="E62" s="38" t="s">
        <v>65</v>
      </c>
      <c r="F62" s="14" t="s">
        <v>1123</v>
      </c>
      <c r="G62" s="38" t="s">
        <v>1120</v>
      </c>
      <c r="H62" s="38" t="s">
        <v>1124</v>
      </c>
      <c r="I62" s="39">
        <v>179532</v>
      </c>
      <c r="J62" s="38"/>
      <c r="K62" s="40">
        <v>42703</v>
      </c>
      <c r="L62" s="40">
        <v>42552</v>
      </c>
      <c r="M62" s="40">
        <v>42916</v>
      </c>
    </row>
    <row r="63" spans="1:13" ht="22.5" x14ac:dyDescent="0.2">
      <c r="A63" s="44" t="s">
        <v>1186</v>
      </c>
      <c r="B63" s="38" t="s">
        <v>1120</v>
      </c>
      <c r="C63" s="38" t="s">
        <v>355</v>
      </c>
      <c r="D63" s="38" t="s">
        <v>10</v>
      </c>
      <c r="E63" s="38" t="s">
        <v>356</v>
      </c>
      <c r="F63" s="14" t="s">
        <v>1123</v>
      </c>
      <c r="G63" s="38" t="s">
        <v>1120</v>
      </c>
      <c r="H63" s="38" t="s">
        <v>1124</v>
      </c>
      <c r="I63" s="39">
        <v>9846</v>
      </c>
      <c r="J63" s="38"/>
      <c r="K63" s="40">
        <v>42703</v>
      </c>
      <c r="L63" s="40">
        <v>42552</v>
      </c>
      <c r="M63" s="40">
        <v>42916</v>
      </c>
    </row>
    <row r="64" spans="1:13" ht="22.5" x14ac:dyDescent="0.2">
      <c r="A64" s="44" t="s">
        <v>1187</v>
      </c>
      <c r="B64" s="38" t="s">
        <v>1120</v>
      </c>
      <c r="C64" s="38" t="s">
        <v>357</v>
      </c>
      <c r="D64" s="38" t="s">
        <v>10</v>
      </c>
      <c r="E64" s="38" t="s">
        <v>358</v>
      </c>
      <c r="F64" s="14" t="s">
        <v>1123</v>
      </c>
      <c r="G64" s="38" t="s">
        <v>1120</v>
      </c>
      <c r="H64" s="38" t="s">
        <v>1124</v>
      </c>
      <c r="I64" s="39">
        <v>91589</v>
      </c>
      <c r="J64" s="38"/>
      <c r="K64" s="40">
        <v>42703</v>
      </c>
      <c r="L64" s="40">
        <v>42552</v>
      </c>
      <c r="M64" s="40">
        <v>42916</v>
      </c>
    </row>
    <row r="65" spans="1:13" ht="22.5" x14ac:dyDescent="0.2">
      <c r="A65" s="44" t="s">
        <v>1188</v>
      </c>
      <c r="B65" s="38" t="s">
        <v>1120</v>
      </c>
      <c r="C65" s="38" t="s">
        <v>365</v>
      </c>
      <c r="D65" s="38" t="s">
        <v>10</v>
      </c>
      <c r="E65" s="38" t="s">
        <v>366</v>
      </c>
      <c r="F65" s="14" t="s">
        <v>1123</v>
      </c>
      <c r="G65" s="38" t="s">
        <v>1120</v>
      </c>
      <c r="H65" s="38" t="s">
        <v>1124</v>
      </c>
      <c r="I65" s="39">
        <v>41345</v>
      </c>
      <c r="J65" s="38"/>
      <c r="K65" s="40">
        <v>42703</v>
      </c>
      <c r="L65" s="40">
        <v>42552</v>
      </c>
      <c r="M65" s="40">
        <v>42916</v>
      </c>
    </row>
    <row r="66" spans="1:13" ht="22.5" x14ac:dyDescent="0.2">
      <c r="A66" s="44" t="s">
        <v>1189</v>
      </c>
      <c r="B66" s="38" t="s">
        <v>1120</v>
      </c>
      <c r="C66" s="38" t="s">
        <v>379</v>
      </c>
      <c r="D66" s="38" t="s">
        <v>10</v>
      </c>
      <c r="E66" s="38" t="s">
        <v>380</v>
      </c>
      <c r="F66" s="14" t="s">
        <v>1123</v>
      </c>
      <c r="G66" s="38" t="s">
        <v>1120</v>
      </c>
      <c r="H66" s="38" t="s">
        <v>1124</v>
      </c>
      <c r="I66" s="39">
        <v>115076</v>
      </c>
      <c r="J66" s="38"/>
      <c r="K66" s="40">
        <v>42703</v>
      </c>
      <c r="L66" s="40">
        <v>42552</v>
      </c>
      <c r="M66" s="40">
        <v>42916</v>
      </c>
    </row>
    <row r="67" spans="1:13" ht="22.5" x14ac:dyDescent="0.2">
      <c r="A67" s="44" t="s">
        <v>1190</v>
      </c>
      <c r="B67" s="38" t="s">
        <v>1120</v>
      </c>
      <c r="C67" s="38" t="s">
        <v>66</v>
      </c>
      <c r="D67" s="38" t="s">
        <v>10</v>
      </c>
      <c r="E67" s="38" t="s">
        <v>67</v>
      </c>
      <c r="F67" s="14" t="s">
        <v>1123</v>
      </c>
      <c r="G67" s="38" t="s">
        <v>1120</v>
      </c>
      <c r="H67" s="38" t="s">
        <v>1124</v>
      </c>
      <c r="I67" s="39">
        <v>90687</v>
      </c>
      <c r="J67" s="38"/>
      <c r="K67" s="40">
        <v>42703</v>
      </c>
      <c r="L67" s="40">
        <v>42552</v>
      </c>
      <c r="M67" s="40">
        <v>42916</v>
      </c>
    </row>
    <row r="68" spans="1:13" ht="22.5" x14ac:dyDescent="0.2">
      <c r="A68" s="44" t="s">
        <v>1191</v>
      </c>
      <c r="B68" s="38" t="s">
        <v>1120</v>
      </c>
      <c r="C68" s="38" t="s">
        <v>383</v>
      </c>
      <c r="D68" s="38" t="s">
        <v>10</v>
      </c>
      <c r="E68" s="38" t="s">
        <v>384</v>
      </c>
      <c r="F68" s="14" t="s">
        <v>1123</v>
      </c>
      <c r="G68" s="38" t="s">
        <v>1120</v>
      </c>
      <c r="H68" s="38" t="s">
        <v>1124</v>
      </c>
      <c r="I68" s="39">
        <v>897243</v>
      </c>
      <c r="J68" s="38"/>
      <c r="K68" s="40">
        <v>42703</v>
      </c>
      <c r="L68" s="40">
        <v>42552</v>
      </c>
      <c r="M68" s="40">
        <v>42916</v>
      </c>
    </row>
    <row r="69" spans="1:13" ht="22.5" x14ac:dyDescent="0.2">
      <c r="A69" s="44" t="s">
        <v>1192</v>
      </c>
      <c r="B69" s="38" t="s">
        <v>1120</v>
      </c>
      <c r="C69" s="38" t="s">
        <v>68</v>
      </c>
      <c r="D69" s="38" t="s">
        <v>10</v>
      </c>
      <c r="E69" s="38" t="s">
        <v>69</v>
      </c>
      <c r="F69" s="14" t="s">
        <v>1123</v>
      </c>
      <c r="G69" s="38" t="s">
        <v>1120</v>
      </c>
      <c r="H69" s="38" t="s">
        <v>1124</v>
      </c>
      <c r="I69" s="39">
        <v>191804</v>
      </c>
      <c r="J69" s="38"/>
      <c r="K69" s="40">
        <v>42703</v>
      </c>
      <c r="L69" s="40">
        <v>42552</v>
      </c>
      <c r="M69" s="40">
        <v>42916</v>
      </c>
    </row>
    <row r="70" spans="1:13" ht="22.5" x14ac:dyDescent="0.2">
      <c r="A70" s="44" t="s">
        <v>1193</v>
      </c>
      <c r="B70" s="38" t="s">
        <v>1120</v>
      </c>
      <c r="C70" s="38" t="s">
        <v>387</v>
      </c>
      <c r="D70" s="38" t="s">
        <v>10</v>
      </c>
      <c r="E70" s="38" t="s">
        <v>388</v>
      </c>
      <c r="F70" s="14" t="s">
        <v>1123</v>
      </c>
      <c r="G70" s="38" t="s">
        <v>1120</v>
      </c>
      <c r="H70" s="38" t="s">
        <v>1124</v>
      </c>
      <c r="I70" s="39">
        <v>196864</v>
      </c>
      <c r="J70" s="38"/>
      <c r="K70" s="40">
        <v>42703</v>
      </c>
      <c r="L70" s="40">
        <v>42552</v>
      </c>
      <c r="M70" s="40">
        <v>42916</v>
      </c>
    </row>
    <row r="71" spans="1:13" ht="22.5" x14ac:dyDescent="0.2">
      <c r="A71" s="44" t="s">
        <v>1194</v>
      </c>
      <c r="B71" s="38" t="s">
        <v>1120</v>
      </c>
      <c r="C71" s="38" t="s">
        <v>389</v>
      </c>
      <c r="D71" s="38" t="s">
        <v>10</v>
      </c>
      <c r="E71" s="38" t="s">
        <v>390</v>
      </c>
      <c r="F71" s="14" t="s">
        <v>1123</v>
      </c>
      <c r="G71" s="38" t="s">
        <v>1120</v>
      </c>
      <c r="H71" s="38" t="s">
        <v>1124</v>
      </c>
      <c r="I71" s="39">
        <v>68262</v>
      </c>
      <c r="J71" s="38"/>
      <c r="K71" s="40">
        <v>42703</v>
      </c>
      <c r="L71" s="40">
        <v>42552</v>
      </c>
      <c r="M71" s="40">
        <v>42916</v>
      </c>
    </row>
    <row r="72" spans="1:13" ht="22.5" x14ac:dyDescent="0.2">
      <c r="A72" s="44" t="s">
        <v>1195</v>
      </c>
      <c r="B72" s="38" t="s">
        <v>1120</v>
      </c>
      <c r="C72" s="38" t="s">
        <v>403</v>
      </c>
      <c r="D72" s="38" t="s">
        <v>10</v>
      </c>
      <c r="E72" s="38" t="s">
        <v>404</v>
      </c>
      <c r="F72" s="14" t="s">
        <v>1123</v>
      </c>
      <c r="G72" s="38" t="s">
        <v>1120</v>
      </c>
      <c r="H72" s="38" t="s">
        <v>1124</v>
      </c>
      <c r="I72" s="39">
        <v>67664</v>
      </c>
      <c r="J72" s="38"/>
      <c r="K72" s="40">
        <v>42703</v>
      </c>
      <c r="L72" s="40">
        <v>42552</v>
      </c>
      <c r="M72" s="40">
        <v>42916</v>
      </c>
    </row>
    <row r="73" spans="1:13" ht="22.5" x14ac:dyDescent="0.2">
      <c r="A73" s="44" t="s">
        <v>1196</v>
      </c>
      <c r="B73" s="38" t="s">
        <v>1120</v>
      </c>
      <c r="C73" s="38" t="s">
        <v>409</v>
      </c>
      <c r="D73" s="38" t="s">
        <v>10</v>
      </c>
      <c r="E73" s="38" t="s">
        <v>410</v>
      </c>
      <c r="F73" s="14" t="s">
        <v>1123</v>
      </c>
      <c r="G73" s="38" t="s">
        <v>1120</v>
      </c>
      <c r="H73" s="38" t="s">
        <v>1124</v>
      </c>
      <c r="I73" s="39">
        <v>55763</v>
      </c>
      <c r="J73" s="38"/>
      <c r="K73" s="40">
        <v>42703</v>
      </c>
      <c r="L73" s="40">
        <v>42552</v>
      </c>
      <c r="M73" s="40">
        <v>42916</v>
      </c>
    </row>
    <row r="74" spans="1:13" ht="22.5" x14ac:dyDescent="0.2">
      <c r="A74" s="44" t="s">
        <v>1197</v>
      </c>
      <c r="B74" s="38" t="s">
        <v>1120</v>
      </c>
      <c r="C74" s="38" t="s">
        <v>70</v>
      </c>
      <c r="D74" s="38" t="s">
        <v>10</v>
      </c>
      <c r="E74" s="38" t="s">
        <v>71</v>
      </c>
      <c r="F74" s="14" t="s">
        <v>1123</v>
      </c>
      <c r="G74" s="38" t="s">
        <v>1120</v>
      </c>
      <c r="H74" s="38" t="s">
        <v>1124</v>
      </c>
      <c r="I74" s="39">
        <v>302589</v>
      </c>
      <c r="J74" s="38"/>
      <c r="K74" s="40">
        <v>42703</v>
      </c>
      <c r="L74" s="40">
        <v>42552</v>
      </c>
      <c r="M74" s="40">
        <v>42916</v>
      </c>
    </row>
    <row r="75" spans="1:13" ht="22.5" x14ac:dyDescent="0.2">
      <c r="A75" s="44" t="s">
        <v>1198</v>
      </c>
      <c r="B75" s="38" t="s">
        <v>1120</v>
      </c>
      <c r="C75" s="38" t="s">
        <v>413</v>
      </c>
      <c r="D75" s="38" t="s">
        <v>10</v>
      </c>
      <c r="E75" s="38" t="s">
        <v>414</v>
      </c>
      <c r="F75" s="14" t="s">
        <v>1123</v>
      </c>
      <c r="G75" s="38" t="s">
        <v>1120</v>
      </c>
      <c r="H75" s="38" t="s">
        <v>1124</v>
      </c>
      <c r="I75" s="39">
        <v>292773</v>
      </c>
      <c r="J75" s="38"/>
      <c r="K75" s="40">
        <v>42703</v>
      </c>
      <c r="L75" s="40">
        <v>42552</v>
      </c>
      <c r="M75" s="40">
        <v>42916</v>
      </c>
    </row>
    <row r="76" spans="1:13" ht="22.5" x14ac:dyDescent="0.2">
      <c r="A76" s="44" t="s">
        <v>1199</v>
      </c>
      <c r="B76" s="38" t="s">
        <v>1120</v>
      </c>
      <c r="C76" s="38" t="s">
        <v>415</v>
      </c>
      <c r="D76" s="38" t="s">
        <v>10</v>
      </c>
      <c r="E76" s="38" t="s">
        <v>416</v>
      </c>
      <c r="F76" s="14" t="s">
        <v>1123</v>
      </c>
      <c r="G76" s="38" t="s">
        <v>1120</v>
      </c>
      <c r="H76" s="38" t="s">
        <v>1124</v>
      </c>
      <c r="I76" s="39">
        <v>32168</v>
      </c>
      <c r="J76" s="38"/>
      <c r="K76" s="40">
        <v>42703</v>
      </c>
      <c r="L76" s="40">
        <v>42552</v>
      </c>
      <c r="M76" s="40">
        <v>42916</v>
      </c>
    </row>
    <row r="77" spans="1:13" ht="22.5" x14ac:dyDescent="0.2">
      <c r="A77" s="44" t="s">
        <v>1200</v>
      </c>
      <c r="B77" s="38" t="s">
        <v>1120</v>
      </c>
      <c r="C77" s="38" t="s">
        <v>417</v>
      </c>
      <c r="D77" s="38" t="s">
        <v>10</v>
      </c>
      <c r="E77" s="38" t="s">
        <v>418</v>
      </c>
      <c r="F77" s="14" t="s">
        <v>1123</v>
      </c>
      <c r="G77" s="38" t="s">
        <v>1120</v>
      </c>
      <c r="H77" s="38" t="s">
        <v>1124</v>
      </c>
      <c r="I77" s="39">
        <v>49463</v>
      </c>
      <c r="J77" s="38"/>
      <c r="K77" s="40">
        <v>42703</v>
      </c>
      <c r="L77" s="40">
        <v>42552</v>
      </c>
      <c r="M77" s="40">
        <v>42916</v>
      </c>
    </row>
    <row r="78" spans="1:13" ht="22.5" x14ac:dyDescent="0.2">
      <c r="A78" s="44" t="s">
        <v>1201</v>
      </c>
      <c r="B78" s="38" t="s">
        <v>1120</v>
      </c>
      <c r="C78" s="38" t="s">
        <v>72</v>
      </c>
      <c r="D78" s="38" t="s">
        <v>10</v>
      </c>
      <c r="E78" s="38" t="s">
        <v>73</v>
      </c>
      <c r="F78" s="14" t="s">
        <v>1123</v>
      </c>
      <c r="G78" s="38" t="s">
        <v>1120</v>
      </c>
      <c r="H78" s="38" t="s">
        <v>1124</v>
      </c>
      <c r="I78" s="39">
        <v>189550</v>
      </c>
      <c r="J78" s="38"/>
      <c r="K78" s="40">
        <v>42703</v>
      </c>
      <c r="L78" s="40">
        <v>42552</v>
      </c>
      <c r="M78" s="40">
        <v>42916</v>
      </c>
    </row>
    <row r="79" spans="1:13" ht="22.5" x14ac:dyDescent="0.2">
      <c r="A79" s="44" t="s">
        <v>1202</v>
      </c>
      <c r="B79" s="38" t="s">
        <v>1120</v>
      </c>
      <c r="C79" s="38" t="s">
        <v>74</v>
      </c>
      <c r="D79" s="38" t="s">
        <v>10</v>
      </c>
      <c r="E79" s="38" t="s">
        <v>75</v>
      </c>
      <c r="F79" s="14" t="s">
        <v>1123</v>
      </c>
      <c r="G79" s="38" t="s">
        <v>1120</v>
      </c>
      <c r="H79" s="38" t="s">
        <v>1124</v>
      </c>
      <c r="I79" s="39">
        <v>126436</v>
      </c>
      <c r="J79" s="38"/>
      <c r="K79" s="40">
        <v>42703</v>
      </c>
      <c r="L79" s="40">
        <v>42552</v>
      </c>
      <c r="M79" s="40">
        <v>42916</v>
      </c>
    </row>
    <row r="80" spans="1:13" ht="22.5" x14ac:dyDescent="0.2">
      <c r="A80" s="44" t="s">
        <v>1203</v>
      </c>
      <c r="B80" s="38" t="s">
        <v>1120</v>
      </c>
      <c r="C80" s="38" t="s">
        <v>429</v>
      </c>
      <c r="D80" s="38" t="s">
        <v>10</v>
      </c>
      <c r="E80" s="38" t="s">
        <v>430</v>
      </c>
      <c r="F80" s="14" t="s">
        <v>1123</v>
      </c>
      <c r="G80" s="38" t="s">
        <v>1120</v>
      </c>
      <c r="H80" s="38" t="s">
        <v>1124</v>
      </c>
      <c r="I80" s="39">
        <v>50553</v>
      </c>
      <c r="J80" s="38"/>
      <c r="K80" s="40">
        <v>42703</v>
      </c>
      <c r="L80" s="40">
        <v>42552</v>
      </c>
      <c r="M80" s="40">
        <v>42916</v>
      </c>
    </row>
    <row r="81" spans="1:13" ht="22.5" x14ac:dyDescent="0.2">
      <c r="A81" s="44" t="s">
        <v>1204</v>
      </c>
      <c r="B81" s="38" t="s">
        <v>1120</v>
      </c>
      <c r="C81" s="38" t="s">
        <v>433</v>
      </c>
      <c r="D81" s="38" t="s">
        <v>10</v>
      </c>
      <c r="E81" s="38" t="s">
        <v>434</v>
      </c>
      <c r="F81" s="14" t="s">
        <v>1123</v>
      </c>
      <c r="G81" s="38" t="s">
        <v>1120</v>
      </c>
      <c r="H81" s="38" t="s">
        <v>1124</v>
      </c>
      <c r="I81" s="39">
        <v>40318</v>
      </c>
      <c r="J81" s="38"/>
      <c r="K81" s="40">
        <v>42703</v>
      </c>
      <c r="L81" s="40">
        <v>42552</v>
      </c>
      <c r="M81" s="40">
        <v>42916</v>
      </c>
    </row>
    <row r="82" spans="1:13" ht="22.5" x14ac:dyDescent="0.2">
      <c r="A82" s="44" t="s">
        <v>1205</v>
      </c>
      <c r="B82" s="38" t="s">
        <v>1120</v>
      </c>
      <c r="C82" s="38" t="s">
        <v>439</v>
      </c>
      <c r="D82" s="38" t="s">
        <v>10</v>
      </c>
      <c r="E82" s="38" t="s">
        <v>440</v>
      </c>
      <c r="F82" s="14" t="s">
        <v>1123</v>
      </c>
      <c r="G82" s="38" t="s">
        <v>1120</v>
      </c>
      <c r="H82" s="38" t="s">
        <v>1124</v>
      </c>
      <c r="I82" s="39">
        <v>27022</v>
      </c>
      <c r="J82" s="38"/>
      <c r="K82" s="40">
        <v>42703</v>
      </c>
      <c r="L82" s="40">
        <v>42552</v>
      </c>
      <c r="M82" s="40">
        <v>42916</v>
      </c>
    </row>
    <row r="83" spans="1:13" ht="22.5" x14ac:dyDescent="0.2">
      <c r="A83" s="44" t="s">
        <v>1206</v>
      </c>
      <c r="B83" s="38" t="s">
        <v>1120</v>
      </c>
      <c r="C83" s="38" t="s">
        <v>447</v>
      </c>
      <c r="D83" s="38" t="s">
        <v>10</v>
      </c>
      <c r="E83" s="38" t="s">
        <v>448</v>
      </c>
      <c r="F83" s="14" t="s">
        <v>1123</v>
      </c>
      <c r="G83" s="38" t="s">
        <v>1120</v>
      </c>
      <c r="H83" s="38" t="s">
        <v>1124</v>
      </c>
      <c r="I83" s="39">
        <v>115694</v>
      </c>
      <c r="J83" s="38"/>
      <c r="K83" s="40">
        <v>42703</v>
      </c>
      <c r="L83" s="40">
        <v>42552</v>
      </c>
      <c r="M83" s="40">
        <v>42916</v>
      </c>
    </row>
    <row r="84" spans="1:13" ht="22.5" x14ac:dyDescent="0.2">
      <c r="A84" s="44" t="s">
        <v>1207</v>
      </c>
      <c r="B84" s="38" t="s">
        <v>1120</v>
      </c>
      <c r="C84" s="38" t="s">
        <v>457</v>
      </c>
      <c r="D84" s="38" t="s">
        <v>10</v>
      </c>
      <c r="E84" s="38" t="s">
        <v>458</v>
      </c>
      <c r="F84" s="14" t="s">
        <v>1123</v>
      </c>
      <c r="G84" s="38" t="s">
        <v>1120</v>
      </c>
      <c r="H84" s="38" t="s">
        <v>1124</v>
      </c>
      <c r="I84" s="39">
        <v>93525</v>
      </c>
      <c r="J84" s="38"/>
      <c r="K84" s="40">
        <v>42703</v>
      </c>
      <c r="L84" s="40">
        <v>42552</v>
      </c>
      <c r="M84" s="40">
        <v>42916</v>
      </c>
    </row>
    <row r="85" spans="1:13" ht="22.5" x14ac:dyDescent="0.2">
      <c r="A85" s="44" t="s">
        <v>1208</v>
      </c>
      <c r="B85" s="38" t="s">
        <v>1120</v>
      </c>
      <c r="C85" s="38" t="s">
        <v>76</v>
      </c>
      <c r="D85" s="38" t="s">
        <v>10</v>
      </c>
      <c r="E85" s="38" t="s">
        <v>77</v>
      </c>
      <c r="F85" s="14" t="s">
        <v>1123</v>
      </c>
      <c r="G85" s="38" t="s">
        <v>1120</v>
      </c>
      <c r="H85" s="38" t="s">
        <v>1124</v>
      </c>
      <c r="I85" s="39">
        <v>425648</v>
      </c>
      <c r="J85" s="38"/>
      <c r="K85" s="40">
        <v>42703</v>
      </c>
      <c r="L85" s="40">
        <v>42552</v>
      </c>
      <c r="M85" s="40">
        <v>42916</v>
      </c>
    </row>
    <row r="86" spans="1:13" ht="22.5" x14ac:dyDescent="0.2">
      <c r="A86" s="44" t="s">
        <v>1209</v>
      </c>
      <c r="B86" s="38" t="s">
        <v>1120</v>
      </c>
      <c r="C86" s="38" t="s">
        <v>461</v>
      </c>
      <c r="D86" s="38" t="s">
        <v>10</v>
      </c>
      <c r="E86" s="38" t="s">
        <v>462</v>
      </c>
      <c r="F86" s="14" t="s">
        <v>1123</v>
      </c>
      <c r="G86" s="38" t="s">
        <v>1120</v>
      </c>
      <c r="H86" s="38" t="s">
        <v>1124</v>
      </c>
      <c r="I86" s="39">
        <v>417108</v>
      </c>
      <c r="J86" s="38"/>
      <c r="K86" s="40">
        <v>42703</v>
      </c>
      <c r="L86" s="40">
        <v>42552</v>
      </c>
      <c r="M86" s="40">
        <v>42916</v>
      </c>
    </row>
    <row r="87" spans="1:13" ht="22.5" x14ac:dyDescent="0.2">
      <c r="A87" s="44" t="s">
        <v>1210</v>
      </c>
      <c r="B87" s="38" t="s">
        <v>1120</v>
      </c>
      <c r="C87" s="38" t="s">
        <v>82</v>
      </c>
      <c r="D87" s="38" t="s">
        <v>10</v>
      </c>
      <c r="E87" s="38" t="s">
        <v>83</v>
      </c>
      <c r="F87" s="14" t="s">
        <v>1123</v>
      </c>
      <c r="G87" s="38" t="s">
        <v>1120</v>
      </c>
      <c r="H87" s="38" t="s">
        <v>1124</v>
      </c>
      <c r="I87" s="39">
        <v>44368</v>
      </c>
      <c r="J87" s="38"/>
      <c r="K87" s="40">
        <v>42703</v>
      </c>
      <c r="L87" s="40">
        <v>42552</v>
      </c>
      <c r="M87" s="40">
        <v>42916</v>
      </c>
    </row>
    <row r="88" spans="1:13" ht="22.5" x14ac:dyDescent="0.2">
      <c r="A88" s="44" t="s">
        <v>1211</v>
      </c>
      <c r="B88" s="38" t="s">
        <v>1120</v>
      </c>
      <c r="C88" s="38" t="s">
        <v>84</v>
      </c>
      <c r="D88" s="38" t="s">
        <v>10</v>
      </c>
      <c r="E88" s="38" t="s">
        <v>85</v>
      </c>
      <c r="F88" s="14" t="s">
        <v>1123</v>
      </c>
      <c r="G88" s="38" t="s">
        <v>1120</v>
      </c>
      <c r="H88" s="38" t="s">
        <v>1124</v>
      </c>
      <c r="I88" s="39">
        <v>352354</v>
      </c>
      <c r="J88" s="38"/>
      <c r="K88" s="40">
        <v>42703</v>
      </c>
      <c r="L88" s="40">
        <v>42552</v>
      </c>
      <c r="M88" s="40">
        <v>42916</v>
      </c>
    </row>
    <row r="89" spans="1:13" ht="22.5" x14ac:dyDescent="0.2">
      <c r="A89" s="44" t="s">
        <v>1212</v>
      </c>
      <c r="B89" s="38" t="s">
        <v>1120</v>
      </c>
      <c r="C89" s="38" t="s">
        <v>485</v>
      </c>
      <c r="D89" s="38" t="s">
        <v>10</v>
      </c>
      <c r="E89" s="38" t="s">
        <v>486</v>
      </c>
      <c r="F89" s="14" t="s">
        <v>1123</v>
      </c>
      <c r="G89" s="38" t="s">
        <v>1120</v>
      </c>
      <c r="H89" s="38" t="s">
        <v>1124</v>
      </c>
      <c r="I89" s="39">
        <v>105609</v>
      </c>
      <c r="J89" s="38"/>
      <c r="K89" s="40">
        <v>42703</v>
      </c>
      <c r="L89" s="40">
        <v>42552</v>
      </c>
      <c r="M89" s="40">
        <v>42916</v>
      </c>
    </row>
    <row r="90" spans="1:13" ht="22.5" x14ac:dyDescent="0.2">
      <c r="A90" s="44" t="s">
        <v>1213</v>
      </c>
      <c r="B90" s="38" t="s">
        <v>1120</v>
      </c>
      <c r="C90" s="38" t="s">
        <v>489</v>
      </c>
      <c r="D90" s="38" t="s">
        <v>10</v>
      </c>
      <c r="E90" s="38" t="s">
        <v>490</v>
      </c>
      <c r="F90" s="14" t="s">
        <v>1123</v>
      </c>
      <c r="G90" s="38" t="s">
        <v>1120</v>
      </c>
      <c r="H90" s="38" t="s">
        <v>1124</v>
      </c>
      <c r="I90" s="39">
        <v>4581</v>
      </c>
      <c r="J90" s="38"/>
      <c r="K90" s="40">
        <v>42703</v>
      </c>
      <c r="L90" s="40">
        <v>42552</v>
      </c>
      <c r="M90" s="40">
        <v>42916</v>
      </c>
    </row>
    <row r="91" spans="1:13" ht="22.5" x14ac:dyDescent="0.2">
      <c r="A91" s="44" t="s">
        <v>1214</v>
      </c>
      <c r="B91" s="38" t="s">
        <v>1120</v>
      </c>
      <c r="C91" s="38" t="s">
        <v>86</v>
      </c>
      <c r="D91" s="38" t="s">
        <v>10</v>
      </c>
      <c r="E91" s="38" t="s">
        <v>87</v>
      </c>
      <c r="F91" s="14" t="s">
        <v>1123</v>
      </c>
      <c r="G91" s="38" t="s">
        <v>1120</v>
      </c>
      <c r="H91" s="38" t="s">
        <v>1124</v>
      </c>
      <c r="I91" s="39">
        <v>245758</v>
      </c>
      <c r="J91" s="38"/>
      <c r="K91" s="40">
        <v>42703</v>
      </c>
      <c r="L91" s="40">
        <v>42552</v>
      </c>
      <c r="M91" s="40">
        <v>42916</v>
      </c>
    </row>
    <row r="92" spans="1:13" ht="22.5" x14ac:dyDescent="0.2">
      <c r="A92" s="44" t="s">
        <v>1215</v>
      </c>
      <c r="B92" s="38" t="s">
        <v>1120</v>
      </c>
      <c r="C92" s="38" t="s">
        <v>495</v>
      </c>
      <c r="D92" s="38" t="s">
        <v>10</v>
      </c>
      <c r="E92" s="38" t="s">
        <v>496</v>
      </c>
      <c r="F92" s="14" t="s">
        <v>1123</v>
      </c>
      <c r="G92" s="38" t="s">
        <v>1120</v>
      </c>
      <c r="H92" s="38" t="s">
        <v>1124</v>
      </c>
      <c r="I92" s="39">
        <v>148102</v>
      </c>
      <c r="J92" s="38"/>
      <c r="K92" s="40">
        <v>42703</v>
      </c>
      <c r="L92" s="40">
        <v>42552</v>
      </c>
      <c r="M92" s="40">
        <v>42916</v>
      </c>
    </row>
    <row r="93" spans="1:13" ht="22.5" x14ac:dyDescent="0.2">
      <c r="A93" s="44" t="s">
        <v>1216</v>
      </c>
      <c r="B93" s="38" t="s">
        <v>1120</v>
      </c>
      <c r="C93" s="38" t="s">
        <v>501</v>
      </c>
      <c r="D93" s="38" t="s">
        <v>10</v>
      </c>
      <c r="E93" s="38" t="s">
        <v>502</v>
      </c>
      <c r="F93" s="14" t="s">
        <v>1123</v>
      </c>
      <c r="G93" s="38" t="s">
        <v>1120</v>
      </c>
      <c r="H93" s="38" t="s">
        <v>1124</v>
      </c>
      <c r="I93" s="39">
        <v>187619</v>
      </c>
      <c r="J93" s="38"/>
      <c r="K93" s="40">
        <v>42703</v>
      </c>
      <c r="L93" s="40">
        <v>42552</v>
      </c>
      <c r="M93" s="40">
        <v>42916</v>
      </c>
    </row>
    <row r="94" spans="1:13" ht="22.5" x14ac:dyDescent="0.2">
      <c r="A94" s="44" t="s">
        <v>1217</v>
      </c>
      <c r="B94" s="38" t="s">
        <v>1120</v>
      </c>
      <c r="C94" s="38" t="s">
        <v>511</v>
      </c>
      <c r="D94" s="38" t="s">
        <v>10</v>
      </c>
      <c r="E94" s="38" t="s">
        <v>512</v>
      </c>
      <c r="F94" s="14" t="s">
        <v>1123</v>
      </c>
      <c r="G94" s="38" t="s">
        <v>1120</v>
      </c>
      <c r="H94" s="38" t="s">
        <v>1124</v>
      </c>
      <c r="I94" s="39">
        <v>69338</v>
      </c>
      <c r="J94" s="38"/>
      <c r="K94" s="40">
        <v>42703</v>
      </c>
      <c r="L94" s="40">
        <v>42552</v>
      </c>
      <c r="M94" s="40">
        <v>42916</v>
      </c>
    </row>
    <row r="95" spans="1:13" ht="22.5" x14ac:dyDescent="0.2">
      <c r="A95" s="44" t="s">
        <v>1218</v>
      </c>
      <c r="B95" s="38" t="s">
        <v>1120</v>
      </c>
      <c r="C95" s="38" t="s">
        <v>513</v>
      </c>
      <c r="D95" s="38" t="s">
        <v>10</v>
      </c>
      <c r="E95" s="38" t="s">
        <v>514</v>
      </c>
      <c r="F95" s="14" t="s">
        <v>1123</v>
      </c>
      <c r="G95" s="38" t="s">
        <v>1120</v>
      </c>
      <c r="H95" s="38" t="s">
        <v>1124</v>
      </c>
      <c r="I95" s="39">
        <v>55031</v>
      </c>
      <c r="J95" s="38"/>
      <c r="K95" s="40">
        <v>42703</v>
      </c>
      <c r="L95" s="40">
        <v>42552</v>
      </c>
      <c r="M95" s="40">
        <v>42916</v>
      </c>
    </row>
    <row r="96" spans="1:13" ht="22.5" x14ac:dyDescent="0.2">
      <c r="A96" s="44" t="s">
        <v>1219</v>
      </c>
      <c r="B96" s="38" t="s">
        <v>1120</v>
      </c>
      <c r="C96" s="38" t="s">
        <v>521</v>
      </c>
      <c r="D96" s="38" t="s">
        <v>10</v>
      </c>
      <c r="E96" s="38" t="s">
        <v>522</v>
      </c>
      <c r="F96" s="14" t="s">
        <v>1123</v>
      </c>
      <c r="G96" s="38" t="s">
        <v>1120</v>
      </c>
      <c r="H96" s="38" t="s">
        <v>1124</v>
      </c>
      <c r="I96" s="39">
        <v>43697</v>
      </c>
      <c r="J96" s="38"/>
      <c r="K96" s="40">
        <v>42703</v>
      </c>
      <c r="L96" s="40">
        <v>42552</v>
      </c>
      <c r="M96" s="40">
        <v>42916</v>
      </c>
    </row>
    <row r="97" spans="1:13" ht="22.5" x14ac:dyDescent="0.2">
      <c r="A97" s="44" t="s">
        <v>1220</v>
      </c>
      <c r="B97" s="38" t="s">
        <v>1120</v>
      </c>
      <c r="C97" s="38" t="s">
        <v>90</v>
      </c>
      <c r="D97" s="38" t="s">
        <v>10</v>
      </c>
      <c r="E97" s="38" t="s">
        <v>91</v>
      </c>
      <c r="F97" s="14" t="s">
        <v>1123</v>
      </c>
      <c r="G97" s="38" t="s">
        <v>1120</v>
      </c>
      <c r="H97" s="38" t="s">
        <v>1124</v>
      </c>
      <c r="I97" s="39">
        <v>440684</v>
      </c>
      <c r="J97" s="38"/>
      <c r="K97" s="40">
        <v>42703</v>
      </c>
      <c r="L97" s="40">
        <v>42552</v>
      </c>
      <c r="M97" s="40">
        <v>42916</v>
      </c>
    </row>
    <row r="98" spans="1:13" ht="22.5" x14ac:dyDescent="0.2">
      <c r="A98" s="44" t="s">
        <v>1221</v>
      </c>
      <c r="B98" s="38" t="s">
        <v>1120</v>
      </c>
      <c r="C98" s="38" t="s">
        <v>529</v>
      </c>
      <c r="D98" s="38" t="s">
        <v>10</v>
      </c>
      <c r="E98" s="38" t="s">
        <v>530</v>
      </c>
      <c r="F98" s="14" t="s">
        <v>1123</v>
      </c>
      <c r="G98" s="38" t="s">
        <v>1120</v>
      </c>
      <c r="H98" s="38" t="s">
        <v>1124</v>
      </c>
      <c r="I98" s="39">
        <v>17834</v>
      </c>
      <c r="J98" s="38"/>
      <c r="K98" s="40">
        <v>42703</v>
      </c>
      <c r="L98" s="40">
        <v>42552</v>
      </c>
      <c r="M98" s="40">
        <v>42916</v>
      </c>
    </row>
    <row r="99" spans="1:13" ht="22.5" x14ac:dyDescent="0.2">
      <c r="A99" s="44" t="s">
        <v>1222</v>
      </c>
      <c r="B99" s="38" t="s">
        <v>1120</v>
      </c>
      <c r="C99" s="38" t="s">
        <v>533</v>
      </c>
      <c r="D99" s="38" t="s">
        <v>10</v>
      </c>
      <c r="E99" s="38" t="s">
        <v>534</v>
      </c>
      <c r="F99" s="14" t="s">
        <v>1123</v>
      </c>
      <c r="G99" s="38" t="s">
        <v>1120</v>
      </c>
      <c r="H99" s="38" t="s">
        <v>1124</v>
      </c>
      <c r="I99" s="39">
        <v>146326</v>
      </c>
      <c r="J99" s="38"/>
      <c r="K99" s="40">
        <v>42703</v>
      </c>
      <c r="L99" s="40">
        <v>42552</v>
      </c>
      <c r="M99" s="40">
        <v>42916</v>
      </c>
    </row>
    <row r="100" spans="1:13" ht="22.5" x14ac:dyDescent="0.2">
      <c r="A100" s="44" t="s">
        <v>1223</v>
      </c>
      <c r="B100" s="38" t="s">
        <v>1120</v>
      </c>
      <c r="C100" s="38" t="s">
        <v>537</v>
      </c>
      <c r="D100" s="38" t="s">
        <v>10</v>
      </c>
      <c r="E100" s="38" t="s">
        <v>538</v>
      </c>
      <c r="F100" s="14" t="s">
        <v>1123</v>
      </c>
      <c r="G100" s="38" t="s">
        <v>1120</v>
      </c>
      <c r="H100" s="38" t="s">
        <v>1124</v>
      </c>
      <c r="I100" s="39">
        <v>152772</v>
      </c>
      <c r="J100" s="38"/>
      <c r="K100" s="40">
        <v>42703</v>
      </c>
      <c r="L100" s="40">
        <v>42552</v>
      </c>
      <c r="M100" s="40">
        <v>42916</v>
      </c>
    </row>
    <row r="101" spans="1:13" ht="22.5" x14ac:dyDescent="0.2">
      <c r="A101" s="44" t="s">
        <v>1224</v>
      </c>
      <c r="B101" s="38" t="s">
        <v>1120</v>
      </c>
      <c r="C101" s="38" t="s">
        <v>543</v>
      </c>
      <c r="D101" s="38" t="s">
        <v>10</v>
      </c>
      <c r="E101" s="38" t="s">
        <v>544</v>
      </c>
      <c r="F101" s="14" t="s">
        <v>1123</v>
      </c>
      <c r="G101" s="38" t="s">
        <v>1120</v>
      </c>
      <c r="H101" s="38" t="s">
        <v>1124</v>
      </c>
      <c r="I101" s="39">
        <v>39657</v>
      </c>
      <c r="J101" s="38"/>
      <c r="K101" s="40">
        <v>42703</v>
      </c>
      <c r="L101" s="40">
        <v>42552</v>
      </c>
      <c r="M101" s="40">
        <v>42916</v>
      </c>
    </row>
    <row r="102" spans="1:13" ht="22.5" x14ac:dyDescent="0.2">
      <c r="A102" s="44" t="s">
        <v>1225</v>
      </c>
      <c r="B102" s="38" t="s">
        <v>1120</v>
      </c>
      <c r="C102" s="38" t="s">
        <v>92</v>
      </c>
      <c r="D102" s="38" t="s">
        <v>10</v>
      </c>
      <c r="E102" s="38" t="s">
        <v>93</v>
      </c>
      <c r="F102" s="14" t="s">
        <v>1123</v>
      </c>
      <c r="G102" s="38" t="s">
        <v>1120</v>
      </c>
      <c r="H102" s="38" t="s">
        <v>1124</v>
      </c>
      <c r="I102" s="39">
        <v>139975</v>
      </c>
      <c r="J102" s="38"/>
      <c r="K102" s="40">
        <v>42703</v>
      </c>
      <c r="L102" s="40">
        <v>42552</v>
      </c>
      <c r="M102" s="40">
        <v>42916</v>
      </c>
    </row>
    <row r="103" spans="1:13" ht="22.5" x14ac:dyDescent="0.2">
      <c r="A103" s="44" t="s">
        <v>1226</v>
      </c>
      <c r="B103" s="38" t="s">
        <v>1120</v>
      </c>
      <c r="C103" s="38" t="s">
        <v>94</v>
      </c>
      <c r="D103" s="38" t="s">
        <v>10</v>
      </c>
      <c r="E103" s="38" t="s">
        <v>95</v>
      </c>
      <c r="F103" s="14" t="s">
        <v>1123</v>
      </c>
      <c r="G103" s="38" t="s">
        <v>1120</v>
      </c>
      <c r="H103" s="38" t="s">
        <v>1124</v>
      </c>
      <c r="I103" s="39">
        <v>140236</v>
      </c>
      <c r="J103" s="38"/>
      <c r="K103" s="40">
        <v>42703</v>
      </c>
      <c r="L103" s="40">
        <v>42552</v>
      </c>
      <c r="M103" s="40">
        <v>42916</v>
      </c>
    </row>
    <row r="104" spans="1:13" ht="22.5" x14ac:dyDescent="0.2">
      <c r="A104" s="44" t="s">
        <v>1227</v>
      </c>
      <c r="B104" s="38" t="s">
        <v>1120</v>
      </c>
      <c r="C104" s="38" t="s">
        <v>555</v>
      </c>
      <c r="D104" s="38" t="s">
        <v>10</v>
      </c>
      <c r="E104" s="38" t="s">
        <v>556</v>
      </c>
      <c r="F104" s="14" t="s">
        <v>1123</v>
      </c>
      <c r="G104" s="38" t="s">
        <v>1120</v>
      </c>
      <c r="H104" s="38" t="s">
        <v>1124</v>
      </c>
      <c r="I104" s="39">
        <v>17959</v>
      </c>
      <c r="J104" s="38"/>
      <c r="K104" s="40">
        <v>42703</v>
      </c>
      <c r="L104" s="40">
        <v>42552</v>
      </c>
      <c r="M104" s="40">
        <v>42916</v>
      </c>
    </row>
    <row r="105" spans="1:13" ht="22.5" x14ac:dyDescent="0.2">
      <c r="A105" s="44" t="s">
        <v>1228</v>
      </c>
      <c r="B105" s="38" t="s">
        <v>1120</v>
      </c>
      <c r="C105" s="38" t="s">
        <v>567</v>
      </c>
      <c r="D105" s="38" t="s">
        <v>10</v>
      </c>
      <c r="E105" s="38" t="s">
        <v>568</v>
      </c>
      <c r="F105" s="14" t="s">
        <v>1123</v>
      </c>
      <c r="G105" s="38" t="s">
        <v>1120</v>
      </c>
      <c r="H105" s="38" t="s">
        <v>1124</v>
      </c>
      <c r="I105" s="39">
        <v>351454</v>
      </c>
      <c r="J105" s="38"/>
      <c r="K105" s="40">
        <v>42703</v>
      </c>
      <c r="L105" s="40">
        <v>42552</v>
      </c>
      <c r="M105" s="40">
        <v>42916</v>
      </c>
    </row>
    <row r="106" spans="1:13" ht="22.5" x14ac:dyDescent="0.2">
      <c r="A106" s="44" t="s">
        <v>1229</v>
      </c>
      <c r="B106" s="38" t="s">
        <v>1120</v>
      </c>
      <c r="C106" s="38" t="s">
        <v>96</v>
      </c>
      <c r="D106" s="38" t="s">
        <v>10</v>
      </c>
      <c r="E106" s="38" t="s">
        <v>97</v>
      </c>
      <c r="F106" s="14" t="s">
        <v>1123</v>
      </c>
      <c r="G106" s="38" t="s">
        <v>1120</v>
      </c>
      <c r="H106" s="38" t="s">
        <v>1124</v>
      </c>
      <c r="I106" s="39">
        <v>310246</v>
      </c>
      <c r="J106" s="38"/>
      <c r="K106" s="40">
        <v>42703</v>
      </c>
      <c r="L106" s="40">
        <v>42552</v>
      </c>
      <c r="M106" s="40">
        <v>42916</v>
      </c>
    </row>
    <row r="107" spans="1:13" ht="22.5" x14ac:dyDescent="0.2">
      <c r="A107" s="44" t="s">
        <v>1230</v>
      </c>
      <c r="B107" s="38" t="s">
        <v>1120</v>
      </c>
      <c r="C107" s="38" t="s">
        <v>573</v>
      </c>
      <c r="D107" s="38" t="s">
        <v>10</v>
      </c>
      <c r="E107" s="38" t="s">
        <v>574</v>
      </c>
      <c r="F107" s="14" t="s">
        <v>1123</v>
      </c>
      <c r="G107" s="38" t="s">
        <v>1120</v>
      </c>
      <c r="H107" s="38" t="s">
        <v>1124</v>
      </c>
      <c r="I107" s="39">
        <v>62089</v>
      </c>
      <c r="J107" s="38"/>
      <c r="K107" s="40">
        <v>42703</v>
      </c>
      <c r="L107" s="40">
        <v>42552</v>
      </c>
      <c r="M107" s="40">
        <v>42916</v>
      </c>
    </row>
    <row r="108" spans="1:13" ht="22.5" x14ac:dyDescent="0.2">
      <c r="A108" s="44" t="s">
        <v>1231</v>
      </c>
      <c r="B108" s="38" t="s">
        <v>1120</v>
      </c>
      <c r="C108" s="38" t="s">
        <v>575</v>
      </c>
      <c r="D108" s="38" t="s">
        <v>10</v>
      </c>
      <c r="E108" s="38" t="s">
        <v>576</v>
      </c>
      <c r="F108" s="14" t="s">
        <v>1123</v>
      </c>
      <c r="G108" s="38" t="s">
        <v>1120</v>
      </c>
      <c r="H108" s="38" t="s">
        <v>1124</v>
      </c>
      <c r="I108" s="39">
        <v>101457</v>
      </c>
      <c r="J108" s="38"/>
      <c r="K108" s="40">
        <v>42703</v>
      </c>
      <c r="L108" s="40">
        <v>42552</v>
      </c>
      <c r="M108" s="40">
        <v>42916</v>
      </c>
    </row>
    <row r="109" spans="1:13" ht="22.5" x14ac:dyDescent="0.2">
      <c r="A109" s="44" t="s">
        <v>1232</v>
      </c>
      <c r="B109" s="38" t="s">
        <v>1120</v>
      </c>
      <c r="C109" s="38" t="s">
        <v>587</v>
      </c>
      <c r="D109" s="38" t="s">
        <v>10</v>
      </c>
      <c r="E109" s="38" t="s">
        <v>588</v>
      </c>
      <c r="F109" s="14" t="s">
        <v>1123</v>
      </c>
      <c r="G109" s="38" t="s">
        <v>1120</v>
      </c>
      <c r="H109" s="38" t="s">
        <v>1124</v>
      </c>
      <c r="I109" s="39">
        <v>8135</v>
      </c>
      <c r="J109" s="38"/>
      <c r="K109" s="40">
        <v>42703</v>
      </c>
      <c r="L109" s="40">
        <v>42552</v>
      </c>
      <c r="M109" s="40">
        <v>42916</v>
      </c>
    </row>
    <row r="110" spans="1:13" ht="22.5" x14ac:dyDescent="0.2">
      <c r="A110" s="44" t="s">
        <v>1233</v>
      </c>
      <c r="B110" s="38" t="s">
        <v>1120</v>
      </c>
      <c r="C110" s="38" t="s">
        <v>589</v>
      </c>
      <c r="D110" s="38" t="s">
        <v>10</v>
      </c>
      <c r="E110" s="38" t="s">
        <v>590</v>
      </c>
      <c r="F110" s="14" t="s">
        <v>1123</v>
      </c>
      <c r="G110" s="38" t="s">
        <v>1120</v>
      </c>
      <c r="H110" s="38" t="s">
        <v>1124</v>
      </c>
      <c r="I110" s="39">
        <v>15964</v>
      </c>
      <c r="J110" s="38"/>
      <c r="K110" s="40">
        <v>42703</v>
      </c>
      <c r="L110" s="40">
        <v>42552</v>
      </c>
      <c r="M110" s="40">
        <v>42916</v>
      </c>
    </row>
    <row r="111" spans="1:13" ht="22.5" x14ac:dyDescent="0.2">
      <c r="A111" s="44" t="s">
        <v>1234</v>
      </c>
      <c r="B111" s="38" t="s">
        <v>1120</v>
      </c>
      <c r="C111" s="38" t="s">
        <v>98</v>
      </c>
      <c r="D111" s="38" t="s">
        <v>10</v>
      </c>
      <c r="E111" s="38" t="s">
        <v>99</v>
      </c>
      <c r="F111" s="14" t="s">
        <v>1123</v>
      </c>
      <c r="G111" s="38" t="s">
        <v>1120</v>
      </c>
      <c r="H111" s="38" t="s">
        <v>1124</v>
      </c>
      <c r="I111" s="39">
        <v>111173</v>
      </c>
      <c r="J111" s="38"/>
      <c r="K111" s="40">
        <v>42703</v>
      </c>
      <c r="L111" s="40">
        <v>42552</v>
      </c>
      <c r="M111" s="40">
        <v>42916</v>
      </c>
    </row>
    <row r="112" spans="1:13" ht="22.5" x14ac:dyDescent="0.2">
      <c r="A112" s="44" t="s">
        <v>1235</v>
      </c>
      <c r="B112" s="38" t="s">
        <v>1120</v>
      </c>
      <c r="C112" s="38" t="s">
        <v>100</v>
      </c>
      <c r="D112" s="38" t="s">
        <v>10</v>
      </c>
      <c r="E112" s="38" t="s">
        <v>101</v>
      </c>
      <c r="F112" s="14" t="s">
        <v>1123</v>
      </c>
      <c r="G112" s="38" t="s">
        <v>1120</v>
      </c>
      <c r="H112" s="38" t="s">
        <v>1124</v>
      </c>
      <c r="I112" s="39">
        <v>62103</v>
      </c>
      <c r="J112" s="38"/>
      <c r="K112" s="40">
        <v>42703</v>
      </c>
      <c r="L112" s="40">
        <v>42552</v>
      </c>
      <c r="M112" s="40">
        <v>42916</v>
      </c>
    </row>
    <row r="113" spans="1:13" ht="22.5" x14ac:dyDescent="0.2">
      <c r="A113" s="44" t="s">
        <v>1236</v>
      </c>
      <c r="B113" s="38" t="s">
        <v>1120</v>
      </c>
      <c r="C113" s="38" t="s">
        <v>102</v>
      </c>
      <c r="D113" s="38" t="s">
        <v>10</v>
      </c>
      <c r="E113" s="38" t="s">
        <v>103</v>
      </c>
      <c r="F113" s="14" t="s">
        <v>1123</v>
      </c>
      <c r="G113" s="38" t="s">
        <v>1120</v>
      </c>
      <c r="H113" s="38" t="s">
        <v>1124</v>
      </c>
      <c r="I113" s="39">
        <v>130523</v>
      </c>
      <c r="J113" s="38"/>
      <c r="K113" s="40">
        <v>42703</v>
      </c>
      <c r="L113" s="40">
        <v>42552</v>
      </c>
      <c r="M113" s="40">
        <v>42916</v>
      </c>
    </row>
    <row r="114" spans="1:13" ht="22.5" x14ac:dyDescent="0.2">
      <c r="A114" s="44" t="s">
        <v>1237</v>
      </c>
      <c r="B114" s="38" t="s">
        <v>1120</v>
      </c>
      <c r="C114" s="38" t="s">
        <v>104</v>
      </c>
      <c r="D114" s="38" t="s">
        <v>10</v>
      </c>
      <c r="E114" s="38" t="s">
        <v>105</v>
      </c>
      <c r="F114" s="14" t="s">
        <v>1123</v>
      </c>
      <c r="G114" s="38" t="s">
        <v>1120</v>
      </c>
      <c r="H114" s="38" t="s">
        <v>1124</v>
      </c>
      <c r="I114" s="39">
        <v>85311</v>
      </c>
      <c r="J114" s="38"/>
      <c r="K114" s="40">
        <v>42703</v>
      </c>
      <c r="L114" s="40">
        <v>42552</v>
      </c>
      <c r="M114" s="40">
        <v>42916</v>
      </c>
    </row>
    <row r="115" spans="1:13" ht="22.5" x14ac:dyDescent="0.2">
      <c r="A115" s="44" t="s">
        <v>1238</v>
      </c>
      <c r="B115" s="38" t="s">
        <v>1120</v>
      </c>
      <c r="C115" s="38" t="s">
        <v>605</v>
      </c>
      <c r="D115" s="38" t="s">
        <v>10</v>
      </c>
      <c r="E115" s="38" t="s">
        <v>606</v>
      </c>
      <c r="F115" s="14" t="s">
        <v>1123</v>
      </c>
      <c r="G115" s="38" t="s">
        <v>1120</v>
      </c>
      <c r="H115" s="38" t="s">
        <v>1124</v>
      </c>
      <c r="I115" s="39">
        <v>130234</v>
      </c>
      <c r="J115" s="38"/>
      <c r="K115" s="40">
        <v>42703</v>
      </c>
      <c r="L115" s="40">
        <v>42552</v>
      </c>
      <c r="M115" s="40">
        <v>42916</v>
      </c>
    </row>
    <row r="116" spans="1:13" ht="22.5" x14ac:dyDescent="0.2">
      <c r="A116" s="44" t="s">
        <v>1239</v>
      </c>
      <c r="B116" s="38" t="s">
        <v>1120</v>
      </c>
      <c r="C116" s="38" t="s">
        <v>106</v>
      </c>
      <c r="D116" s="38" t="s">
        <v>10</v>
      </c>
      <c r="E116" s="38" t="s">
        <v>107</v>
      </c>
      <c r="F116" s="14" t="s">
        <v>1123</v>
      </c>
      <c r="G116" s="38" t="s">
        <v>1120</v>
      </c>
      <c r="H116" s="38" t="s">
        <v>1124</v>
      </c>
      <c r="I116" s="39">
        <v>158462</v>
      </c>
      <c r="J116" s="38"/>
      <c r="K116" s="40">
        <v>42703</v>
      </c>
      <c r="L116" s="40">
        <v>42552</v>
      </c>
      <c r="M116" s="40">
        <v>42916</v>
      </c>
    </row>
    <row r="117" spans="1:13" ht="22.5" x14ac:dyDescent="0.2">
      <c r="A117" s="44" t="s">
        <v>1240</v>
      </c>
      <c r="B117" s="38" t="s">
        <v>1120</v>
      </c>
      <c r="C117" s="38" t="s">
        <v>108</v>
      </c>
      <c r="D117" s="38" t="s">
        <v>10</v>
      </c>
      <c r="E117" s="38" t="s">
        <v>109</v>
      </c>
      <c r="F117" s="14" t="s">
        <v>1123</v>
      </c>
      <c r="G117" s="38" t="s">
        <v>1120</v>
      </c>
      <c r="H117" s="38" t="s">
        <v>1124</v>
      </c>
      <c r="I117" s="39">
        <v>149944</v>
      </c>
      <c r="J117" s="38"/>
      <c r="K117" s="40">
        <v>42703</v>
      </c>
      <c r="L117" s="40">
        <v>42552</v>
      </c>
      <c r="M117" s="40">
        <v>42916</v>
      </c>
    </row>
    <row r="118" spans="1:13" ht="22.5" x14ac:dyDescent="0.2">
      <c r="A118" s="44" t="s">
        <v>1241</v>
      </c>
      <c r="B118" s="38" t="s">
        <v>1120</v>
      </c>
      <c r="C118" s="38" t="s">
        <v>110</v>
      </c>
      <c r="D118" s="38" t="s">
        <v>10</v>
      </c>
      <c r="E118" s="38" t="s">
        <v>111</v>
      </c>
      <c r="F118" s="14" t="s">
        <v>1123</v>
      </c>
      <c r="G118" s="38" t="s">
        <v>1120</v>
      </c>
      <c r="H118" s="38" t="s">
        <v>1124</v>
      </c>
      <c r="I118" s="39">
        <v>391958</v>
      </c>
      <c r="J118" s="38"/>
      <c r="K118" s="40">
        <v>42703</v>
      </c>
      <c r="L118" s="40">
        <v>42552</v>
      </c>
      <c r="M118" s="40">
        <v>42916</v>
      </c>
    </row>
    <row r="119" spans="1:13" ht="22.5" x14ac:dyDescent="0.2">
      <c r="A119" s="44" t="s">
        <v>1242</v>
      </c>
      <c r="B119" s="38" t="s">
        <v>1120</v>
      </c>
      <c r="C119" s="38" t="s">
        <v>607</v>
      </c>
      <c r="D119" s="38" t="s">
        <v>10</v>
      </c>
      <c r="E119" s="38" t="s">
        <v>608</v>
      </c>
      <c r="F119" s="14" t="s">
        <v>1123</v>
      </c>
      <c r="G119" s="38" t="s">
        <v>1120</v>
      </c>
      <c r="H119" s="38" t="s">
        <v>1124</v>
      </c>
      <c r="I119" s="39">
        <v>100756</v>
      </c>
      <c r="J119" s="38"/>
      <c r="K119" s="40">
        <v>42703</v>
      </c>
      <c r="L119" s="40">
        <v>42552</v>
      </c>
      <c r="M119" s="40">
        <v>42916</v>
      </c>
    </row>
    <row r="120" spans="1:13" ht="22.5" x14ac:dyDescent="0.2">
      <c r="A120" s="44" t="s">
        <v>1243</v>
      </c>
      <c r="B120" s="38" t="s">
        <v>1120</v>
      </c>
      <c r="C120" s="38" t="s">
        <v>613</v>
      </c>
      <c r="D120" s="38" t="s">
        <v>10</v>
      </c>
      <c r="E120" s="38" t="s">
        <v>614</v>
      </c>
      <c r="F120" s="14" t="s">
        <v>1123</v>
      </c>
      <c r="G120" s="38" t="s">
        <v>1120</v>
      </c>
      <c r="H120" s="38" t="s">
        <v>1124</v>
      </c>
      <c r="I120" s="39">
        <v>57887</v>
      </c>
      <c r="J120" s="38"/>
      <c r="K120" s="40">
        <v>42703</v>
      </c>
      <c r="L120" s="40">
        <v>42552</v>
      </c>
      <c r="M120" s="40">
        <v>42916</v>
      </c>
    </row>
    <row r="121" spans="1:13" ht="22.5" x14ac:dyDescent="0.2">
      <c r="A121" s="44" t="s">
        <v>1244</v>
      </c>
      <c r="B121" s="38" t="s">
        <v>1120</v>
      </c>
      <c r="C121" s="38" t="s">
        <v>617</v>
      </c>
      <c r="D121" s="38" t="s">
        <v>10</v>
      </c>
      <c r="E121" s="38" t="s">
        <v>618</v>
      </c>
      <c r="F121" s="14" t="s">
        <v>1123</v>
      </c>
      <c r="G121" s="38" t="s">
        <v>1120</v>
      </c>
      <c r="H121" s="38" t="s">
        <v>1124</v>
      </c>
      <c r="I121" s="39">
        <v>101201</v>
      </c>
      <c r="J121" s="38"/>
      <c r="K121" s="40">
        <v>42703</v>
      </c>
      <c r="L121" s="40">
        <v>42552</v>
      </c>
      <c r="M121" s="40">
        <v>42916</v>
      </c>
    </row>
    <row r="122" spans="1:13" ht="22.5" x14ac:dyDescent="0.2">
      <c r="A122" s="44" t="s">
        <v>1245</v>
      </c>
      <c r="B122" s="38" t="s">
        <v>1120</v>
      </c>
      <c r="C122" s="38" t="s">
        <v>619</v>
      </c>
      <c r="D122" s="38" t="s">
        <v>10</v>
      </c>
      <c r="E122" s="38" t="s">
        <v>620</v>
      </c>
      <c r="F122" s="14" t="s">
        <v>1123</v>
      </c>
      <c r="G122" s="38" t="s">
        <v>1120</v>
      </c>
      <c r="H122" s="38" t="s">
        <v>1124</v>
      </c>
      <c r="I122" s="39">
        <v>163811</v>
      </c>
      <c r="J122" s="38"/>
      <c r="K122" s="40">
        <v>42703</v>
      </c>
      <c r="L122" s="40">
        <v>42552</v>
      </c>
      <c r="M122" s="40">
        <v>42916</v>
      </c>
    </row>
    <row r="123" spans="1:13" ht="22.5" x14ac:dyDescent="0.2">
      <c r="A123" s="44" t="s">
        <v>1246</v>
      </c>
      <c r="B123" s="38" t="s">
        <v>1120</v>
      </c>
      <c r="C123" s="38" t="s">
        <v>621</v>
      </c>
      <c r="D123" s="38" t="s">
        <v>10</v>
      </c>
      <c r="E123" s="38" t="s">
        <v>622</v>
      </c>
      <c r="F123" s="14" t="s">
        <v>1123</v>
      </c>
      <c r="G123" s="38" t="s">
        <v>1120</v>
      </c>
      <c r="H123" s="38" t="s">
        <v>1124</v>
      </c>
      <c r="I123" s="39">
        <v>157293</v>
      </c>
      <c r="J123" s="38"/>
      <c r="K123" s="40">
        <v>42703</v>
      </c>
      <c r="L123" s="40">
        <v>42552</v>
      </c>
      <c r="M123" s="40">
        <v>42916</v>
      </c>
    </row>
    <row r="124" spans="1:13" ht="22.5" x14ac:dyDescent="0.2">
      <c r="A124" s="44" t="s">
        <v>1247</v>
      </c>
      <c r="B124" s="38" t="s">
        <v>1120</v>
      </c>
      <c r="C124" s="38" t="s">
        <v>629</v>
      </c>
      <c r="D124" s="38" t="s">
        <v>10</v>
      </c>
      <c r="E124" s="38" t="s">
        <v>630</v>
      </c>
      <c r="F124" s="14" t="s">
        <v>1123</v>
      </c>
      <c r="G124" s="38" t="s">
        <v>1120</v>
      </c>
      <c r="H124" s="38" t="s">
        <v>1124</v>
      </c>
      <c r="I124" s="39">
        <v>132819</v>
      </c>
      <c r="J124" s="38"/>
      <c r="K124" s="40">
        <v>42703</v>
      </c>
      <c r="L124" s="40">
        <v>42552</v>
      </c>
      <c r="M124" s="40">
        <v>42916</v>
      </c>
    </row>
    <row r="125" spans="1:13" ht="22.5" x14ac:dyDescent="0.2">
      <c r="A125" s="44" t="s">
        <v>1248</v>
      </c>
      <c r="B125" s="38" t="s">
        <v>1120</v>
      </c>
      <c r="C125" s="38" t="s">
        <v>112</v>
      </c>
      <c r="D125" s="38" t="s">
        <v>10</v>
      </c>
      <c r="E125" s="38" t="s">
        <v>113</v>
      </c>
      <c r="F125" s="14" t="s">
        <v>1123</v>
      </c>
      <c r="G125" s="38" t="s">
        <v>1120</v>
      </c>
      <c r="H125" s="38" t="s">
        <v>1124</v>
      </c>
      <c r="I125" s="39">
        <v>168913</v>
      </c>
      <c r="J125" s="38"/>
      <c r="K125" s="40">
        <v>42703</v>
      </c>
      <c r="L125" s="40">
        <v>42552</v>
      </c>
      <c r="M125" s="40">
        <v>42916</v>
      </c>
    </row>
    <row r="126" spans="1:13" ht="22.5" x14ac:dyDescent="0.2">
      <c r="A126" s="44" t="s">
        <v>1249</v>
      </c>
      <c r="B126" s="38" t="s">
        <v>1120</v>
      </c>
      <c r="C126" s="38" t="s">
        <v>114</v>
      </c>
      <c r="D126" s="38" t="s">
        <v>10</v>
      </c>
      <c r="E126" s="38" t="s">
        <v>115</v>
      </c>
      <c r="F126" s="14" t="s">
        <v>1123</v>
      </c>
      <c r="G126" s="38" t="s">
        <v>1120</v>
      </c>
      <c r="H126" s="38" t="s">
        <v>1124</v>
      </c>
      <c r="I126" s="39">
        <v>144368</v>
      </c>
      <c r="J126" s="38"/>
      <c r="K126" s="40">
        <v>42703</v>
      </c>
      <c r="L126" s="40">
        <v>42552</v>
      </c>
      <c r="M126" s="40">
        <v>42916</v>
      </c>
    </row>
    <row r="127" spans="1:13" ht="22.5" x14ac:dyDescent="0.2">
      <c r="A127" s="44" t="s">
        <v>1250</v>
      </c>
      <c r="B127" s="38" t="s">
        <v>1120</v>
      </c>
      <c r="C127" s="38" t="s">
        <v>116</v>
      </c>
      <c r="D127" s="38" t="s">
        <v>10</v>
      </c>
      <c r="E127" s="38" t="s">
        <v>117</v>
      </c>
      <c r="F127" s="14" t="s">
        <v>1123</v>
      </c>
      <c r="G127" s="38" t="s">
        <v>1120</v>
      </c>
      <c r="H127" s="38" t="s">
        <v>1124</v>
      </c>
      <c r="I127" s="39">
        <v>177470</v>
      </c>
      <c r="J127" s="38"/>
      <c r="K127" s="40">
        <v>42703</v>
      </c>
      <c r="L127" s="40">
        <v>42552</v>
      </c>
      <c r="M127" s="40">
        <v>42916</v>
      </c>
    </row>
    <row r="128" spans="1:13" ht="22.5" x14ac:dyDescent="0.2">
      <c r="A128" s="44" t="s">
        <v>1251</v>
      </c>
      <c r="B128" s="38" t="s">
        <v>1120</v>
      </c>
      <c r="C128" s="38" t="s">
        <v>118</v>
      </c>
      <c r="D128" s="38" t="s">
        <v>10</v>
      </c>
      <c r="E128" s="38" t="s">
        <v>119</v>
      </c>
      <c r="F128" s="14" t="s">
        <v>1123</v>
      </c>
      <c r="G128" s="38" t="s">
        <v>1120</v>
      </c>
      <c r="H128" s="38" t="s">
        <v>1124</v>
      </c>
      <c r="I128" s="39">
        <v>150787</v>
      </c>
      <c r="J128" s="38"/>
      <c r="K128" s="40">
        <v>42703</v>
      </c>
      <c r="L128" s="40">
        <v>42552</v>
      </c>
      <c r="M128" s="40">
        <v>42916</v>
      </c>
    </row>
    <row r="129" spans="1:13" ht="22.5" x14ac:dyDescent="0.2">
      <c r="A129" s="44" t="s">
        <v>1252</v>
      </c>
      <c r="B129" s="38" t="s">
        <v>1120</v>
      </c>
      <c r="C129" s="38" t="s">
        <v>120</v>
      </c>
      <c r="D129" s="38" t="s">
        <v>10</v>
      </c>
      <c r="E129" s="38" t="s">
        <v>121</v>
      </c>
      <c r="F129" s="14" t="s">
        <v>1123</v>
      </c>
      <c r="G129" s="38" t="s">
        <v>1120</v>
      </c>
      <c r="H129" s="38" t="s">
        <v>1124</v>
      </c>
      <c r="I129" s="39">
        <v>237243</v>
      </c>
      <c r="J129" s="38"/>
      <c r="K129" s="40">
        <v>42703</v>
      </c>
      <c r="L129" s="40">
        <v>42552</v>
      </c>
      <c r="M129" s="40">
        <v>42916</v>
      </c>
    </row>
    <row r="130" spans="1:13" ht="22.5" x14ac:dyDescent="0.2">
      <c r="A130" s="44" t="s">
        <v>1253</v>
      </c>
      <c r="B130" s="38" t="s">
        <v>1120</v>
      </c>
      <c r="C130" s="38" t="s">
        <v>655</v>
      </c>
      <c r="D130" s="38" t="s">
        <v>10</v>
      </c>
      <c r="E130" s="38" t="s">
        <v>656</v>
      </c>
      <c r="F130" s="14" t="s">
        <v>1123</v>
      </c>
      <c r="G130" s="38" t="s">
        <v>1120</v>
      </c>
      <c r="H130" s="38" t="s">
        <v>1124</v>
      </c>
      <c r="I130" s="39">
        <v>140767</v>
      </c>
      <c r="J130" s="38"/>
      <c r="K130" s="40">
        <v>42703</v>
      </c>
      <c r="L130" s="40">
        <v>42552</v>
      </c>
      <c r="M130" s="40">
        <v>42916</v>
      </c>
    </row>
    <row r="131" spans="1:13" ht="22.5" x14ac:dyDescent="0.2">
      <c r="A131" s="44" t="s">
        <v>1254</v>
      </c>
      <c r="B131" s="38" t="s">
        <v>1120</v>
      </c>
      <c r="C131" s="38" t="s">
        <v>659</v>
      </c>
      <c r="D131" s="38" t="s">
        <v>10</v>
      </c>
      <c r="E131" s="38" t="s">
        <v>660</v>
      </c>
      <c r="F131" s="14" t="s">
        <v>1123</v>
      </c>
      <c r="G131" s="38" t="s">
        <v>1120</v>
      </c>
      <c r="H131" s="38" t="s">
        <v>1124</v>
      </c>
      <c r="I131" s="39">
        <v>131609</v>
      </c>
      <c r="J131" s="38"/>
      <c r="K131" s="40">
        <v>42703</v>
      </c>
      <c r="L131" s="40">
        <v>42552</v>
      </c>
      <c r="M131" s="40">
        <v>42916</v>
      </c>
    </row>
    <row r="132" spans="1:13" ht="22.5" x14ac:dyDescent="0.2">
      <c r="A132" s="44" t="s">
        <v>1255</v>
      </c>
      <c r="B132" s="38" t="s">
        <v>1120</v>
      </c>
      <c r="C132" s="38" t="s">
        <v>661</v>
      </c>
      <c r="D132" s="38" t="s">
        <v>10</v>
      </c>
      <c r="E132" s="38" t="s">
        <v>662</v>
      </c>
      <c r="F132" s="14" t="s">
        <v>1123</v>
      </c>
      <c r="G132" s="38" t="s">
        <v>1120</v>
      </c>
      <c r="H132" s="38" t="s">
        <v>1124</v>
      </c>
      <c r="I132" s="39">
        <v>39610</v>
      </c>
      <c r="J132" s="38"/>
      <c r="K132" s="40">
        <v>42703</v>
      </c>
      <c r="L132" s="40">
        <v>42552</v>
      </c>
      <c r="M132" s="40">
        <v>42916</v>
      </c>
    </row>
    <row r="133" spans="1:13" ht="33.75" x14ac:dyDescent="0.2">
      <c r="A133" s="44" t="s">
        <v>1256</v>
      </c>
      <c r="B133" s="38" t="s">
        <v>1120</v>
      </c>
      <c r="C133" s="38" t="s">
        <v>663</v>
      </c>
      <c r="D133" s="38" t="s">
        <v>10</v>
      </c>
      <c r="E133" s="38" t="s">
        <v>664</v>
      </c>
      <c r="F133" s="14" t="s">
        <v>1123</v>
      </c>
      <c r="G133" s="38" t="s">
        <v>1120</v>
      </c>
      <c r="H133" s="38" t="s">
        <v>1124</v>
      </c>
      <c r="I133" s="39">
        <v>34723</v>
      </c>
      <c r="J133" s="38"/>
      <c r="K133" s="40">
        <v>42703</v>
      </c>
      <c r="L133" s="40">
        <v>42552</v>
      </c>
      <c r="M133" s="40">
        <v>42916</v>
      </c>
    </row>
    <row r="134" spans="1:13" ht="22.5" x14ac:dyDescent="0.2">
      <c r="A134" s="44" t="s">
        <v>1257</v>
      </c>
      <c r="B134" s="38" t="s">
        <v>1120</v>
      </c>
      <c r="C134" s="38" t="s">
        <v>667</v>
      </c>
      <c r="D134" s="38" t="s">
        <v>10</v>
      </c>
      <c r="E134" s="38" t="s">
        <v>668</v>
      </c>
      <c r="F134" s="14" t="s">
        <v>1123</v>
      </c>
      <c r="G134" s="38" t="s">
        <v>1120</v>
      </c>
      <c r="H134" s="38" t="s">
        <v>1124</v>
      </c>
      <c r="I134" s="39">
        <v>118749</v>
      </c>
      <c r="J134" s="38"/>
      <c r="K134" s="40">
        <v>42703</v>
      </c>
      <c r="L134" s="40">
        <v>42552</v>
      </c>
      <c r="M134" s="40">
        <v>42916</v>
      </c>
    </row>
    <row r="135" spans="1:13" ht="22.5" x14ac:dyDescent="0.2">
      <c r="A135" s="44" t="s">
        <v>1258</v>
      </c>
      <c r="B135" s="38" t="s">
        <v>1120</v>
      </c>
      <c r="C135" s="38" t="s">
        <v>669</v>
      </c>
      <c r="D135" s="38" t="s">
        <v>10</v>
      </c>
      <c r="E135" s="38" t="s">
        <v>670</v>
      </c>
      <c r="F135" s="14" t="s">
        <v>1123</v>
      </c>
      <c r="G135" s="38" t="s">
        <v>1120</v>
      </c>
      <c r="H135" s="38" t="s">
        <v>1124</v>
      </c>
      <c r="I135" s="39">
        <v>77124</v>
      </c>
      <c r="J135" s="38"/>
      <c r="K135" s="40">
        <v>42703</v>
      </c>
      <c r="L135" s="40">
        <v>42552</v>
      </c>
      <c r="M135" s="40">
        <v>42916</v>
      </c>
    </row>
    <row r="136" spans="1:13" ht="22.5" x14ac:dyDescent="0.2">
      <c r="A136" s="44" t="s">
        <v>1259</v>
      </c>
      <c r="B136" s="38" t="s">
        <v>1120</v>
      </c>
      <c r="C136" s="38" t="s">
        <v>673</v>
      </c>
      <c r="D136" s="38" t="s">
        <v>10</v>
      </c>
      <c r="E136" s="38" t="s">
        <v>674</v>
      </c>
      <c r="F136" s="14" t="s">
        <v>1123</v>
      </c>
      <c r="G136" s="38" t="s">
        <v>1120</v>
      </c>
      <c r="H136" s="38" t="s">
        <v>1124</v>
      </c>
      <c r="I136" s="39">
        <v>126310</v>
      </c>
      <c r="J136" s="38"/>
      <c r="K136" s="40">
        <v>42703</v>
      </c>
      <c r="L136" s="40">
        <v>42552</v>
      </c>
      <c r="M136" s="40">
        <v>42916</v>
      </c>
    </row>
    <row r="137" spans="1:13" ht="22.5" x14ac:dyDescent="0.2">
      <c r="A137" s="44" t="s">
        <v>1260</v>
      </c>
      <c r="B137" s="38" t="s">
        <v>1120</v>
      </c>
      <c r="C137" s="38" t="s">
        <v>122</v>
      </c>
      <c r="D137" s="38" t="s">
        <v>10</v>
      </c>
      <c r="E137" s="38" t="s">
        <v>123</v>
      </c>
      <c r="F137" s="14" t="s">
        <v>1123</v>
      </c>
      <c r="G137" s="38" t="s">
        <v>1120</v>
      </c>
      <c r="H137" s="38" t="s">
        <v>1124</v>
      </c>
      <c r="I137" s="39">
        <v>87394</v>
      </c>
      <c r="J137" s="38"/>
      <c r="K137" s="40">
        <v>42703</v>
      </c>
      <c r="L137" s="40">
        <v>42552</v>
      </c>
      <c r="M137" s="40">
        <v>42916</v>
      </c>
    </row>
    <row r="138" spans="1:13" ht="22.5" x14ac:dyDescent="0.2">
      <c r="A138" s="44" t="s">
        <v>1261</v>
      </c>
      <c r="B138" s="38" t="s">
        <v>1120</v>
      </c>
      <c r="C138" s="38" t="s">
        <v>124</v>
      </c>
      <c r="D138" s="38" t="s">
        <v>10</v>
      </c>
      <c r="E138" s="38" t="s">
        <v>125</v>
      </c>
      <c r="F138" s="14" t="s">
        <v>1123</v>
      </c>
      <c r="G138" s="38" t="s">
        <v>1120</v>
      </c>
      <c r="H138" s="38" t="s">
        <v>1124</v>
      </c>
      <c r="I138" s="39">
        <v>373932</v>
      </c>
      <c r="J138" s="38"/>
      <c r="K138" s="40">
        <v>42703</v>
      </c>
      <c r="L138" s="40">
        <v>42552</v>
      </c>
      <c r="M138" s="40">
        <v>42916</v>
      </c>
    </row>
    <row r="139" spans="1:13" ht="22.5" x14ac:dyDescent="0.2">
      <c r="A139" s="44" t="s">
        <v>1262</v>
      </c>
      <c r="B139" s="38" t="s">
        <v>1120</v>
      </c>
      <c r="C139" s="38" t="s">
        <v>126</v>
      </c>
      <c r="D139" s="38" t="s">
        <v>10</v>
      </c>
      <c r="E139" s="38" t="s">
        <v>127</v>
      </c>
      <c r="F139" s="14" t="s">
        <v>1123</v>
      </c>
      <c r="G139" s="38" t="s">
        <v>1120</v>
      </c>
      <c r="H139" s="38" t="s">
        <v>1124</v>
      </c>
      <c r="I139" s="39">
        <v>434742</v>
      </c>
      <c r="J139" s="38"/>
      <c r="K139" s="40">
        <v>42703</v>
      </c>
      <c r="L139" s="40">
        <v>42552</v>
      </c>
      <c r="M139" s="40">
        <v>42916</v>
      </c>
    </row>
    <row r="140" spans="1:13" ht="22.5" x14ac:dyDescent="0.2">
      <c r="A140" s="44" t="s">
        <v>1263</v>
      </c>
      <c r="B140" s="38" t="s">
        <v>1120</v>
      </c>
      <c r="C140" s="38" t="s">
        <v>128</v>
      </c>
      <c r="D140" s="38" t="s">
        <v>10</v>
      </c>
      <c r="E140" s="38" t="s">
        <v>129</v>
      </c>
      <c r="F140" s="14" t="s">
        <v>1123</v>
      </c>
      <c r="G140" s="38" t="s">
        <v>1120</v>
      </c>
      <c r="H140" s="38" t="s">
        <v>1124</v>
      </c>
      <c r="I140" s="39">
        <v>98067</v>
      </c>
      <c r="J140" s="38"/>
      <c r="K140" s="40">
        <v>42703</v>
      </c>
      <c r="L140" s="40">
        <v>42552</v>
      </c>
      <c r="M140" s="40">
        <v>42916</v>
      </c>
    </row>
    <row r="141" spans="1:13" ht="22.5" x14ac:dyDescent="0.2">
      <c r="A141" s="44" t="s">
        <v>1264</v>
      </c>
      <c r="B141" s="38" t="s">
        <v>1120</v>
      </c>
      <c r="C141" s="38" t="s">
        <v>683</v>
      </c>
      <c r="D141" s="38" t="s">
        <v>10</v>
      </c>
      <c r="E141" s="38" t="s">
        <v>684</v>
      </c>
      <c r="F141" s="14" t="s">
        <v>1123</v>
      </c>
      <c r="G141" s="38" t="s">
        <v>1120</v>
      </c>
      <c r="H141" s="38" t="s">
        <v>1124</v>
      </c>
      <c r="I141" s="39">
        <v>139232</v>
      </c>
      <c r="J141" s="38"/>
      <c r="K141" s="40">
        <v>42703</v>
      </c>
      <c r="L141" s="40">
        <v>42552</v>
      </c>
      <c r="M141" s="40">
        <v>42916</v>
      </c>
    </row>
    <row r="142" spans="1:13" ht="22.5" x14ac:dyDescent="0.2">
      <c r="A142" s="44" t="s">
        <v>1265</v>
      </c>
      <c r="B142" s="38" t="s">
        <v>1120</v>
      </c>
      <c r="C142" s="38" t="s">
        <v>685</v>
      </c>
      <c r="D142" s="38" t="s">
        <v>10</v>
      </c>
      <c r="E142" s="38" t="s">
        <v>686</v>
      </c>
      <c r="F142" s="14" t="s">
        <v>1123</v>
      </c>
      <c r="G142" s="38" t="s">
        <v>1120</v>
      </c>
      <c r="H142" s="38" t="s">
        <v>1124</v>
      </c>
      <c r="I142" s="39">
        <v>73886</v>
      </c>
      <c r="J142" s="38"/>
      <c r="K142" s="40">
        <v>42703</v>
      </c>
      <c r="L142" s="40">
        <v>42552</v>
      </c>
      <c r="M142" s="40">
        <v>42916</v>
      </c>
    </row>
    <row r="143" spans="1:13" ht="22.5" x14ac:dyDescent="0.2">
      <c r="A143" s="44" t="s">
        <v>1266</v>
      </c>
      <c r="B143" s="38" t="s">
        <v>1120</v>
      </c>
      <c r="C143" s="38" t="s">
        <v>689</v>
      </c>
      <c r="D143" s="38" t="s">
        <v>10</v>
      </c>
      <c r="E143" s="38" t="s">
        <v>690</v>
      </c>
      <c r="F143" s="14" t="s">
        <v>1123</v>
      </c>
      <c r="G143" s="38" t="s">
        <v>1120</v>
      </c>
      <c r="H143" s="38" t="s">
        <v>1124</v>
      </c>
      <c r="I143" s="39">
        <v>68868</v>
      </c>
      <c r="J143" s="38"/>
      <c r="K143" s="40">
        <v>42703</v>
      </c>
      <c r="L143" s="40">
        <v>42552</v>
      </c>
      <c r="M143" s="40">
        <v>42916</v>
      </c>
    </row>
    <row r="144" spans="1:13" ht="22.5" x14ac:dyDescent="0.2">
      <c r="A144" s="44" t="s">
        <v>1267</v>
      </c>
      <c r="B144" s="38" t="s">
        <v>1120</v>
      </c>
      <c r="C144" s="38" t="s">
        <v>130</v>
      </c>
      <c r="D144" s="38" t="s">
        <v>10</v>
      </c>
      <c r="E144" s="38" t="s">
        <v>131</v>
      </c>
      <c r="F144" s="14" t="s">
        <v>1123</v>
      </c>
      <c r="G144" s="38" t="s">
        <v>1120</v>
      </c>
      <c r="H144" s="38" t="s">
        <v>1124</v>
      </c>
      <c r="I144" s="39">
        <v>44709</v>
      </c>
      <c r="J144" s="38"/>
      <c r="K144" s="40">
        <v>42703</v>
      </c>
      <c r="L144" s="40">
        <v>42552</v>
      </c>
      <c r="M144" s="40">
        <v>42916</v>
      </c>
    </row>
    <row r="145" spans="1:13" ht="22.5" x14ac:dyDescent="0.2">
      <c r="A145" s="44" t="s">
        <v>1268</v>
      </c>
      <c r="B145" s="38" t="s">
        <v>1120</v>
      </c>
      <c r="C145" s="38" t="s">
        <v>711</v>
      </c>
      <c r="D145" s="38" t="s">
        <v>10</v>
      </c>
      <c r="E145" s="38" t="s">
        <v>712</v>
      </c>
      <c r="F145" s="14" t="s">
        <v>1123</v>
      </c>
      <c r="G145" s="38" t="s">
        <v>1120</v>
      </c>
      <c r="H145" s="38" t="s">
        <v>1124</v>
      </c>
      <c r="I145" s="39">
        <v>356924</v>
      </c>
      <c r="J145" s="38"/>
      <c r="K145" s="40">
        <v>42703</v>
      </c>
      <c r="L145" s="40">
        <v>42552</v>
      </c>
      <c r="M145" s="40">
        <v>42916</v>
      </c>
    </row>
    <row r="146" spans="1:13" ht="22.5" x14ac:dyDescent="0.2">
      <c r="A146" s="44" t="s">
        <v>1269</v>
      </c>
      <c r="B146" s="38" t="s">
        <v>1120</v>
      </c>
      <c r="C146" s="38" t="s">
        <v>176</v>
      </c>
      <c r="D146" s="38" t="s">
        <v>10</v>
      </c>
      <c r="E146" s="38" t="s">
        <v>177</v>
      </c>
      <c r="F146" s="14" t="s">
        <v>1123</v>
      </c>
      <c r="G146" s="38" t="s">
        <v>1120</v>
      </c>
      <c r="H146" s="38" t="s">
        <v>1124</v>
      </c>
      <c r="I146" s="39">
        <v>143486</v>
      </c>
      <c r="J146" s="38"/>
      <c r="K146" s="40">
        <v>42703</v>
      </c>
      <c r="L146" s="40">
        <v>42552</v>
      </c>
      <c r="M146" s="40">
        <v>42916</v>
      </c>
    </row>
    <row r="147" spans="1:13" ht="22.5" x14ac:dyDescent="0.2">
      <c r="A147" s="44" t="s">
        <v>1270</v>
      </c>
      <c r="B147" s="38" t="s">
        <v>1120</v>
      </c>
      <c r="C147" s="38" t="s">
        <v>28</v>
      </c>
      <c r="D147" s="38" t="s">
        <v>10</v>
      </c>
      <c r="E147" s="38" t="s">
        <v>29</v>
      </c>
      <c r="F147" s="14" t="s">
        <v>1123</v>
      </c>
      <c r="G147" s="38" t="s">
        <v>1120</v>
      </c>
      <c r="H147" s="38" t="s">
        <v>1124</v>
      </c>
      <c r="I147" s="39">
        <v>1988712</v>
      </c>
      <c r="J147" s="38"/>
      <c r="K147" s="40">
        <v>42703</v>
      </c>
      <c r="L147" s="40">
        <v>42552</v>
      </c>
      <c r="M147" s="40">
        <v>42916</v>
      </c>
    </row>
    <row r="148" spans="1:13" ht="22.5" x14ac:dyDescent="0.2">
      <c r="A148" s="44" t="s">
        <v>1271</v>
      </c>
      <c r="B148" s="38" t="s">
        <v>1120</v>
      </c>
      <c r="C148" s="38" t="s">
        <v>281</v>
      </c>
      <c r="D148" s="38" t="s">
        <v>10</v>
      </c>
      <c r="E148" s="38" t="s">
        <v>282</v>
      </c>
      <c r="F148" s="14" t="s">
        <v>1123</v>
      </c>
      <c r="G148" s="38" t="s">
        <v>1120</v>
      </c>
      <c r="H148" s="38" t="s">
        <v>1124</v>
      </c>
      <c r="I148" s="39">
        <v>179179</v>
      </c>
      <c r="J148" s="38"/>
      <c r="K148" s="40">
        <v>42703</v>
      </c>
      <c r="L148" s="40">
        <v>42552</v>
      </c>
      <c r="M148" s="40">
        <v>42916</v>
      </c>
    </row>
    <row r="149" spans="1:13" ht="22.5" x14ac:dyDescent="0.2">
      <c r="A149" s="44" t="s">
        <v>1272</v>
      </c>
      <c r="B149" s="38" t="s">
        <v>1120</v>
      </c>
      <c r="C149" s="38" t="s">
        <v>301</v>
      </c>
      <c r="D149" s="38" t="s">
        <v>10</v>
      </c>
      <c r="E149" s="38" t="s">
        <v>302</v>
      </c>
      <c r="F149" s="14" t="s">
        <v>1123</v>
      </c>
      <c r="G149" s="38" t="s">
        <v>1120</v>
      </c>
      <c r="H149" s="38" t="s">
        <v>1124</v>
      </c>
      <c r="I149" s="39">
        <v>120295</v>
      </c>
      <c r="J149" s="38"/>
      <c r="K149" s="40">
        <v>42703</v>
      </c>
      <c r="L149" s="40">
        <v>42552</v>
      </c>
      <c r="M149" s="40">
        <v>42916</v>
      </c>
    </row>
    <row r="150" spans="1:13" ht="22.5" x14ac:dyDescent="0.2">
      <c r="A150" s="44" t="s">
        <v>1273</v>
      </c>
      <c r="B150" s="38" t="s">
        <v>1120</v>
      </c>
      <c r="C150" s="38" t="s">
        <v>465</v>
      </c>
      <c r="D150" s="38" t="s">
        <v>10</v>
      </c>
      <c r="E150" s="38" t="s">
        <v>466</v>
      </c>
      <c r="F150" s="14" t="s">
        <v>1123</v>
      </c>
      <c r="G150" s="38" t="s">
        <v>1120</v>
      </c>
      <c r="H150" s="38" t="s">
        <v>1124</v>
      </c>
      <c r="I150" s="39">
        <v>175904</v>
      </c>
      <c r="J150" s="38"/>
      <c r="K150" s="40">
        <v>42703</v>
      </c>
      <c r="L150" s="40">
        <v>42552</v>
      </c>
      <c r="M150" s="40">
        <v>42916</v>
      </c>
    </row>
    <row r="151" spans="1:13" ht="22.5" x14ac:dyDescent="0.2">
      <c r="A151" s="44" t="s">
        <v>1274</v>
      </c>
      <c r="B151" s="38" t="s">
        <v>1120</v>
      </c>
      <c r="C151" s="38" t="s">
        <v>78</v>
      </c>
      <c r="D151" s="38" t="s">
        <v>10</v>
      </c>
      <c r="E151" s="38" t="s">
        <v>79</v>
      </c>
      <c r="F151" s="14" t="s">
        <v>1123</v>
      </c>
      <c r="G151" s="38" t="s">
        <v>1120</v>
      </c>
      <c r="H151" s="38" t="s">
        <v>1124</v>
      </c>
      <c r="I151" s="39">
        <v>163384</v>
      </c>
      <c r="J151" s="38"/>
      <c r="K151" s="40">
        <v>42703</v>
      </c>
      <c r="L151" s="40">
        <v>42552</v>
      </c>
      <c r="M151" s="40">
        <v>42916</v>
      </c>
    </row>
    <row r="152" spans="1:13" ht="22.5" x14ac:dyDescent="0.2">
      <c r="A152" s="44" t="s">
        <v>1275</v>
      </c>
      <c r="B152" s="38" t="s">
        <v>1120</v>
      </c>
      <c r="C152" s="38" t="s">
        <v>80</v>
      </c>
      <c r="D152" s="38" t="s">
        <v>10</v>
      </c>
      <c r="E152" s="38" t="s">
        <v>81</v>
      </c>
      <c r="F152" s="14" t="s">
        <v>1123</v>
      </c>
      <c r="G152" s="38" t="s">
        <v>1120</v>
      </c>
      <c r="H152" s="38" t="s">
        <v>1124</v>
      </c>
      <c r="I152" s="39">
        <v>608243</v>
      </c>
      <c r="J152" s="38"/>
      <c r="K152" s="40">
        <v>42703</v>
      </c>
      <c r="L152" s="40">
        <v>42552</v>
      </c>
      <c r="M152" s="40">
        <v>42916</v>
      </c>
    </row>
    <row r="153" spans="1:13" ht="22.5" x14ac:dyDescent="0.2">
      <c r="A153" s="44" t="s">
        <v>1276</v>
      </c>
      <c r="B153" s="38" t="s">
        <v>1120</v>
      </c>
      <c r="C153" s="38" t="s">
        <v>483</v>
      </c>
      <c r="D153" s="38" t="s">
        <v>10</v>
      </c>
      <c r="E153" s="38" t="s">
        <v>484</v>
      </c>
      <c r="F153" s="14" t="s">
        <v>1123</v>
      </c>
      <c r="G153" s="38" t="s">
        <v>1120</v>
      </c>
      <c r="H153" s="38" t="s">
        <v>1124</v>
      </c>
      <c r="I153" s="39">
        <v>274594</v>
      </c>
      <c r="J153" s="38"/>
      <c r="K153" s="40">
        <v>42703</v>
      </c>
      <c r="L153" s="40">
        <v>42552</v>
      </c>
      <c r="M153" s="40">
        <v>42916</v>
      </c>
    </row>
    <row r="154" spans="1:13" ht="22.5" x14ac:dyDescent="0.2">
      <c r="A154" s="44" t="s">
        <v>1277</v>
      </c>
      <c r="B154" s="38" t="s">
        <v>1120</v>
      </c>
      <c r="C154" s="38" t="s">
        <v>88</v>
      </c>
      <c r="D154" s="38" t="s">
        <v>10</v>
      </c>
      <c r="E154" s="38" t="s">
        <v>89</v>
      </c>
      <c r="F154" s="14" t="s">
        <v>1123</v>
      </c>
      <c r="G154" s="38" t="s">
        <v>1120</v>
      </c>
      <c r="H154" s="38" t="s">
        <v>1124</v>
      </c>
      <c r="I154" s="39">
        <v>160471</v>
      </c>
      <c r="J154" s="38"/>
      <c r="K154" s="40">
        <v>42703</v>
      </c>
      <c r="L154" s="40">
        <v>42552</v>
      </c>
      <c r="M154" s="40">
        <v>42916</v>
      </c>
    </row>
    <row r="155" spans="1:13" ht="22.5" x14ac:dyDescent="0.2">
      <c r="A155" s="44" t="s">
        <v>1278</v>
      </c>
      <c r="B155" s="38" t="s">
        <v>1120</v>
      </c>
      <c r="C155" s="38" t="s">
        <v>535</v>
      </c>
      <c r="D155" s="38" t="s">
        <v>10</v>
      </c>
      <c r="E155" s="38" t="s">
        <v>536</v>
      </c>
      <c r="F155" s="14" t="s">
        <v>1123</v>
      </c>
      <c r="G155" s="38" t="s">
        <v>1120</v>
      </c>
      <c r="H155" s="38" t="s">
        <v>1124</v>
      </c>
      <c r="I155" s="39">
        <v>318627</v>
      </c>
      <c r="J155" s="38"/>
      <c r="K155" s="40">
        <v>42703</v>
      </c>
      <c r="L155" s="40">
        <v>42552</v>
      </c>
      <c r="M155" s="40">
        <v>42916</v>
      </c>
    </row>
    <row r="156" spans="1:13" ht="22.5" x14ac:dyDescent="0.2">
      <c r="A156" s="44" t="s">
        <v>1279</v>
      </c>
      <c r="B156" s="38" t="s">
        <v>1120</v>
      </c>
      <c r="C156" s="38" t="s">
        <v>561</v>
      </c>
      <c r="D156" s="38" t="s">
        <v>10</v>
      </c>
      <c r="E156" s="38" t="s">
        <v>562</v>
      </c>
      <c r="F156" s="14" t="s">
        <v>1123</v>
      </c>
      <c r="G156" s="38" t="s">
        <v>1120</v>
      </c>
      <c r="H156" s="38" t="s">
        <v>1124</v>
      </c>
      <c r="I156" s="39">
        <v>114479</v>
      </c>
      <c r="J156" s="38"/>
      <c r="K156" s="40">
        <v>42703</v>
      </c>
      <c r="L156" s="40">
        <v>42552</v>
      </c>
      <c r="M156" s="40">
        <v>42916</v>
      </c>
    </row>
    <row r="157" spans="1:13" ht="22.5" x14ac:dyDescent="0.2">
      <c r="A157" s="44" t="s">
        <v>1280</v>
      </c>
      <c r="B157" s="38" t="s">
        <v>1120</v>
      </c>
      <c r="C157" s="38" t="s">
        <v>591</v>
      </c>
      <c r="D157" s="38" t="s">
        <v>10</v>
      </c>
      <c r="E157" s="38" t="s">
        <v>592</v>
      </c>
      <c r="F157" s="14" t="s">
        <v>1123</v>
      </c>
      <c r="G157" s="38" t="s">
        <v>1120</v>
      </c>
      <c r="H157" s="38" t="s">
        <v>1124</v>
      </c>
      <c r="I157" s="39">
        <v>420681</v>
      </c>
      <c r="J157" s="38"/>
      <c r="K157" s="40">
        <v>42703</v>
      </c>
      <c r="L157" s="40">
        <v>42552</v>
      </c>
      <c r="M157" s="40">
        <v>42916</v>
      </c>
    </row>
    <row r="158" spans="1:13" ht="22.5" x14ac:dyDescent="0.2">
      <c r="A158" s="44" t="s">
        <v>1281</v>
      </c>
      <c r="B158" s="38" t="s">
        <v>1120</v>
      </c>
      <c r="C158" s="38" t="s">
        <v>641</v>
      </c>
      <c r="D158" s="38" t="s">
        <v>10</v>
      </c>
      <c r="E158" s="38" t="s">
        <v>642</v>
      </c>
      <c r="F158" s="14" t="s">
        <v>1123</v>
      </c>
      <c r="G158" s="38" t="s">
        <v>1120</v>
      </c>
      <c r="H158" s="38" t="s">
        <v>1124</v>
      </c>
      <c r="I158" s="39">
        <v>554471</v>
      </c>
      <c r="K158" s="40">
        <v>42703</v>
      </c>
      <c r="L158" s="40">
        <v>42552</v>
      </c>
      <c r="M158" s="40">
        <v>42916</v>
      </c>
    </row>
    <row r="159" spans="1:13" x14ac:dyDescent="0.2">
      <c r="C159" s="41"/>
      <c r="D159" s="41"/>
      <c r="E159" s="41"/>
      <c r="F159" s="14"/>
      <c r="G159" s="38"/>
      <c r="H159" s="38"/>
      <c r="I159" s="43"/>
    </row>
    <row r="160" spans="1:13" x14ac:dyDescent="0.2">
      <c r="C160" s="14"/>
      <c r="D160" s="14"/>
      <c r="E160" s="14"/>
      <c r="F160" s="14"/>
      <c r="G160" s="38"/>
      <c r="H160" s="38"/>
      <c r="I160" s="43"/>
    </row>
    <row r="161" spans="3:9" x14ac:dyDescent="0.2">
      <c r="C161" s="41"/>
      <c r="D161" s="41"/>
      <c r="E161" s="41"/>
      <c r="F161" s="14"/>
      <c r="G161" s="38"/>
      <c r="H161" s="38"/>
      <c r="I161" s="43"/>
    </row>
    <row r="162" spans="3:9" x14ac:dyDescent="0.2">
      <c r="C162" s="14"/>
      <c r="D162" s="14"/>
      <c r="E162" s="14"/>
      <c r="F162" s="14"/>
      <c r="G162" s="38"/>
      <c r="H162" s="38"/>
      <c r="I162" s="43"/>
    </row>
    <row r="163" spans="3:9" x14ac:dyDescent="0.2">
      <c r="C163" s="14"/>
      <c r="D163" s="14"/>
      <c r="E163" s="14"/>
      <c r="F163" s="14"/>
      <c r="G163" s="38"/>
      <c r="H163" s="38"/>
      <c r="I163" s="43"/>
    </row>
    <row r="164" spans="3:9" x14ac:dyDescent="0.2">
      <c r="C164" s="14"/>
      <c r="D164" s="14"/>
      <c r="E164" s="14"/>
      <c r="F164" s="14"/>
      <c r="G164" s="38"/>
      <c r="H164" s="38"/>
      <c r="I164" s="43"/>
    </row>
    <row r="165" spans="3:9" x14ac:dyDescent="0.2">
      <c r="C165" s="14"/>
      <c r="D165" s="14"/>
      <c r="E165" s="14"/>
      <c r="F165" s="14"/>
      <c r="G165" s="38"/>
      <c r="H165" s="38"/>
      <c r="I165" s="43"/>
    </row>
    <row r="166" spans="3:9" x14ac:dyDescent="0.2">
      <c r="C166" s="14"/>
      <c r="D166" s="14"/>
      <c r="E166" s="14"/>
      <c r="F166" s="14"/>
      <c r="G166" s="38"/>
      <c r="H166" s="38"/>
      <c r="I166" s="43"/>
    </row>
    <row r="167" spans="3:9" x14ac:dyDescent="0.2">
      <c r="C167" s="14"/>
      <c r="D167" s="14"/>
      <c r="E167" s="14"/>
      <c r="F167" s="14"/>
      <c r="G167" s="38"/>
      <c r="H167" s="38"/>
      <c r="I167" s="43"/>
    </row>
    <row r="168" spans="3:9" x14ac:dyDescent="0.2">
      <c r="C168" s="14"/>
      <c r="D168" s="14"/>
      <c r="E168" s="14"/>
      <c r="F168" s="14"/>
      <c r="G168" s="38"/>
      <c r="H168" s="38"/>
      <c r="I168" s="43"/>
    </row>
    <row r="169" spans="3:9" x14ac:dyDescent="0.2">
      <c r="C169" s="41"/>
      <c r="D169" s="41"/>
      <c r="E169" s="41"/>
      <c r="F169" s="14"/>
      <c r="G169" s="38"/>
      <c r="H169" s="38"/>
      <c r="I169" s="43"/>
    </row>
    <row r="170" spans="3:9" x14ac:dyDescent="0.2">
      <c r="C170" s="14"/>
      <c r="D170" s="14"/>
      <c r="E170" s="14"/>
      <c r="F170" s="14"/>
      <c r="G170" s="38"/>
      <c r="H170" s="38"/>
      <c r="I170" s="43"/>
    </row>
    <row r="171" spans="3:9" x14ac:dyDescent="0.2">
      <c r="C171" s="14"/>
      <c r="D171" s="14"/>
      <c r="E171" s="14"/>
      <c r="F171" s="14"/>
      <c r="G171" s="38"/>
      <c r="H171" s="38"/>
      <c r="I171" s="43"/>
    </row>
    <row r="172" spans="3:9" x14ac:dyDescent="0.2">
      <c r="C172" s="14"/>
      <c r="D172" s="14"/>
      <c r="E172" s="14"/>
      <c r="F172" s="14"/>
      <c r="G172" s="38"/>
      <c r="H172" s="38"/>
      <c r="I172" s="43"/>
    </row>
    <row r="173" spans="3:9" x14ac:dyDescent="0.2">
      <c r="C173" s="41"/>
      <c r="D173" s="41"/>
      <c r="E173" s="41"/>
      <c r="F173" s="14"/>
      <c r="G173" s="38"/>
      <c r="H173" s="38"/>
      <c r="I173" s="43"/>
    </row>
    <row r="174" spans="3:9" x14ac:dyDescent="0.2">
      <c r="C174" s="14"/>
      <c r="D174" s="14"/>
      <c r="E174" s="14"/>
      <c r="F174" s="14"/>
      <c r="G174" s="38"/>
      <c r="H174" s="38"/>
      <c r="I174" s="43"/>
    </row>
    <row r="175" spans="3:9" x14ac:dyDescent="0.2">
      <c r="C175" s="14"/>
      <c r="D175" s="14"/>
      <c r="E175" s="14"/>
      <c r="F175" s="14"/>
      <c r="G175" s="38"/>
      <c r="H175" s="38"/>
      <c r="I175" s="43"/>
    </row>
    <row r="176" spans="3:9" x14ac:dyDescent="0.2">
      <c r="C176" s="41"/>
      <c r="D176" s="41"/>
      <c r="E176" s="41"/>
      <c r="F176" s="14"/>
      <c r="G176" s="38"/>
      <c r="H176" s="38"/>
      <c r="I176" s="43"/>
    </row>
    <row r="177" spans="3:9" x14ac:dyDescent="0.2">
      <c r="C177" s="41"/>
      <c r="D177" s="41"/>
      <c r="E177" s="41"/>
      <c r="F177" s="14"/>
      <c r="G177" s="38"/>
      <c r="H177" s="38"/>
      <c r="I177" s="43"/>
    </row>
    <row r="178" spans="3:9" x14ac:dyDescent="0.2">
      <c r="C178" s="41"/>
      <c r="D178" s="41"/>
      <c r="E178" s="41"/>
      <c r="F178" s="14"/>
      <c r="G178" s="38"/>
      <c r="H178" s="38"/>
      <c r="I178" s="43"/>
    </row>
    <row r="179" spans="3:9" x14ac:dyDescent="0.2">
      <c r="C179" s="41"/>
      <c r="D179" s="41"/>
      <c r="E179" s="41"/>
      <c r="F179" s="14"/>
      <c r="G179" s="38"/>
      <c r="H179" s="38"/>
      <c r="I179" s="43"/>
    </row>
    <row r="180" spans="3:9" x14ac:dyDescent="0.2">
      <c r="C180" s="41"/>
      <c r="D180" s="41"/>
      <c r="E180" s="41"/>
      <c r="F180" s="14"/>
      <c r="G180" s="38"/>
      <c r="H180" s="38"/>
      <c r="I180" s="43"/>
    </row>
    <row r="181" spans="3:9" x14ac:dyDescent="0.2">
      <c r="C181" s="14"/>
      <c r="D181" s="14"/>
      <c r="E181" s="14"/>
      <c r="F181" s="14"/>
      <c r="G181" s="38"/>
      <c r="H181" s="38"/>
      <c r="I181" s="43"/>
    </row>
    <row r="182" spans="3:9" x14ac:dyDescent="0.2">
      <c r="C182" s="41"/>
      <c r="D182" s="41"/>
      <c r="E182" s="41"/>
      <c r="F182" s="14"/>
      <c r="G182" s="38"/>
      <c r="H182" s="38"/>
      <c r="I182" s="43"/>
    </row>
    <row r="183" spans="3:9" x14ac:dyDescent="0.2">
      <c r="C183" s="41"/>
      <c r="D183" s="41"/>
      <c r="E183" s="41"/>
      <c r="F183" s="14"/>
      <c r="G183" s="38"/>
      <c r="H183" s="38"/>
      <c r="I183" s="43"/>
    </row>
    <row r="184" spans="3:9" x14ac:dyDescent="0.2">
      <c r="C184" s="41"/>
      <c r="D184" s="41"/>
      <c r="E184" s="41"/>
      <c r="F184" s="14"/>
      <c r="G184" s="38"/>
      <c r="H184" s="38"/>
      <c r="I184" s="43"/>
    </row>
    <row r="185" spans="3:9" x14ac:dyDescent="0.2">
      <c r="C185" s="41"/>
      <c r="D185" s="41"/>
      <c r="E185" s="41"/>
      <c r="F185" s="14"/>
      <c r="G185" s="38"/>
      <c r="H185" s="38"/>
      <c r="I185" s="43"/>
    </row>
    <row r="186" spans="3:9" x14ac:dyDescent="0.2">
      <c r="C186" s="41"/>
      <c r="D186" s="41"/>
      <c r="E186" s="41"/>
      <c r="F186" s="14"/>
      <c r="G186" s="38"/>
      <c r="H186" s="38"/>
      <c r="I186" s="43"/>
    </row>
    <row r="187" spans="3:9" x14ac:dyDescent="0.2">
      <c r="C187" s="14"/>
      <c r="D187" s="14"/>
      <c r="E187" s="14"/>
      <c r="F187" s="14"/>
      <c r="G187" s="38"/>
      <c r="H187" s="38"/>
      <c r="I187" s="43"/>
    </row>
    <row r="188" spans="3:9" x14ac:dyDescent="0.2">
      <c r="C188" s="14"/>
      <c r="D188" s="14"/>
      <c r="E188" s="14"/>
      <c r="F188" s="14"/>
      <c r="G188" s="38"/>
      <c r="H188" s="38"/>
      <c r="I188" s="43"/>
    </row>
    <row r="189" spans="3:9" x14ac:dyDescent="0.2">
      <c r="C189" s="14"/>
      <c r="D189" s="14"/>
      <c r="E189" s="14"/>
      <c r="F189" s="14"/>
      <c r="G189" s="38"/>
      <c r="H189" s="38"/>
      <c r="I189" s="43"/>
    </row>
    <row r="190" spans="3:9" x14ac:dyDescent="0.2">
      <c r="C190" s="14"/>
      <c r="D190" s="14"/>
      <c r="E190" s="14"/>
      <c r="F190" s="14"/>
      <c r="G190" s="38"/>
      <c r="H190" s="38"/>
      <c r="I190" s="43"/>
    </row>
    <row r="191" spans="3:9" x14ac:dyDescent="0.2">
      <c r="C191" s="14"/>
      <c r="D191" s="14"/>
      <c r="E191" s="14"/>
      <c r="F191" s="14"/>
      <c r="G191" s="38"/>
      <c r="H191" s="38"/>
      <c r="I191" s="43"/>
    </row>
    <row r="192" spans="3:9" x14ac:dyDescent="0.2">
      <c r="C192" s="41"/>
      <c r="D192" s="41"/>
      <c r="E192" s="41"/>
      <c r="F192" s="14"/>
      <c r="G192" s="38"/>
      <c r="H192" s="38"/>
      <c r="I192" s="43"/>
    </row>
    <row r="193" spans="3:9" x14ac:dyDescent="0.2">
      <c r="C193" s="14"/>
      <c r="D193" s="14"/>
      <c r="E193" s="14"/>
      <c r="F193" s="14"/>
      <c r="G193" s="38"/>
      <c r="H193" s="38"/>
      <c r="I193" s="43"/>
    </row>
    <row r="194" spans="3:9" x14ac:dyDescent="0.2">
      <c r="C194" s="14"/>
      <c r="D194" s="14"/>
      <c r="E194" s="14"/>
      <c r="F194" s="14"/>
      <c r="G194" s="38"/>
      <c r="H194" s="38"/>
      <c r="I194" s="43"/>
    </row>
    <row r="195" spans="3:9" x14ac:dyDescent="0.2">
      <c r="C195" s="41"/>
      <c r="D195" s="41"/>
      <c r="E195" s="41"/>
      <c r="F195" s="14"/>
      <c r="G195" s="38"/>
      <c r="H195" s="38"/>
      <c r="I195" s="43"/>
    </row>
    <row r="196" spans="3:9" x14ac:dyDescent="0.2">
      <c r="C196" s="41"/>
      <c r="D196" s="41"/>
      <c r="E196" s="41"/>
      <c r="F196" s="14"/>
      <c r="G196" s="38"/>
      <c r="H196" s="38"/>
      <c r="I196" s="43"/>
    </row>
    <row r="197" spans="3:9" x14ac:dyDescent="0.2">
      <c r="C197" s="14"/>
      <c r="D197" s="14"/>
      <c r="E197" s="14"/>
      <c r="F197" s="14"/>
      <c r="G197" s="38"/>
      <c r="H197" s="38"/>
      <c r="I197" s="43"/>
    </row>
    <row r="198" spans="3:9" x14ac:dyDescent="0.2">
      <c r="C198" s="14"/>
      <c r="D198" s="14"/>
      <c r="E198" s="14"/>
      <c r="F198" s="14"/>
      <c r="G198" s="38"/>
      <c r="H198" s="38"/>
      <c r="I198" s="43"/>
    </row>
    <row r="199" spans="3:9" x14ac:dyDescent="0.2">
      <c r="C199" s="41"/>
      <c r="D199" s="41"/>
      <c r="E199" s="41"/>
      <c r="F199" s="14"/>
      <c r="G199" s="38"/>
      <c r="H199" s="38"/>
      <c r="I199" s="43"/>
    </row>
    <row r="200" spans="3:9" x14ac:dyDescent="0.2">
      <c r="C200" s="14"/>
      <c r="D200" s="14"/>
      <c r="E200" s="14"/>
      <c r="F200" s="14"/>
      <c r="G200" s="38"/>
      <c r="H200" s="38"/>
      <c r="I200" s="43"/>
    </row>
    <row r="201" spans="3:9" x14ac:dyDescent="0.2">
      <c r="C201" s="14"/>
      <c r="D201" s="14"/>
      <c r="E201" s="14"/>
      <c r="F201" s="14"/>
      <c r="G201" s="38"/>
      <c r="H201" s="38"/>
      <c r="I201" s="43"/>
    </row>
    <row r="202" spans="3:9" x14ac:dyDescent="0.2">
      <c r="C202" s="14"/>
      <c r="D202" s="14"/>
      <c r="E202" s="14"/>
      <c r="F202" s="14"/>
      <c r="G202" s="38"/>
      <c r="H202" s="38"/>
      <c r="I202" s="43"/>
    </row>
    <row r="203" spans="3:9" x14ac:dyDescent="0.2">
      <c r="C203" s="41"/>
      <c r="D203" s="41"/>
      <c r="E203" s="41"/>
      <c r="F203" s="14"/>
      <c r="G203" s="38"/>
      <c r="H203" s="38"/>
      <c r="I203" s="43"/>
    </row>
    <row r="204" spans="3:9" x14ac:dyDescent="0.2">
      <c r="C204" s="14"/>
      <c r="D204" s="14"/>
      <c r="E204" s="14"/>
      <c r="F204" s="14"/>
      <c r="G204" s="38"/>
      <c r="H204" s="38"/>
      <c r="I204" s="43"/>
    </row>
    <row r="205" spans="3:9" x14ac:dyDescent="0.2">
      <c r="C205" s="14"/>
      <c r="D205" s="14"/>
      <c r="E205" s="14"/>
      <c r="F205" s="14"/>
      <c r="G205" s="38"/>
      <c r="H205" s="38"/>
      <c r="I205" s="43"/>
    </row>
    <row r="206" spans="3:9" x14ac:dyDescent="0.2">
      <c r="C206" s="14"/>
      <c r="D206" s="14"/>
      <c r="E206" s="14"/>
      <c r="F206" s="14"/>
      <c r="G206" s="38"/>
      <c r="H206" s="38"/>
      <c r="I206" s="43"/>
    </row>
    <row r="207" spans="3:9" x14ac:dyDescent="0.2">
      <c r="C207" s="41"/>
      <c r="D207" s="41"/>
      <c r="E207" s="41"/>
      <c r="F207" s="14"/>
      <c r="G207" s="38"/>
      <c r="H207" s="38"/>
      <c r="I207" s="43"/>
    </row>
    <row r="208" spans="3:9" x14ac:dyDescent="0.2">
      <c r="C208" s="41"/>
      <c r="D208" s="41"/>
      <c r="E208" s="41"/>
      <c r="F208" s="14"/>
      <c r="G208" s="38"/>
      <c r="H208" s="38"/>
      <c r="I208" s="43"/>
    </row>
    <row r="209" spans="3:9" x14ac:dyDescent="0.2">
      <c r="C209" s="41"/>
      <c r="D209" s="41"/>
      <c r="E209" s="41"/>
      <c r="F209" s="14"/>
      <c r="G209" s="38"/>
      <c r="H209" s="38"/>
      <c r="I209" s="43"/>
    </row>
    <row r="210" spans="3:9" x14ac:dyDescent="0.2">
      <c r="C210" s="41"/>
      <c r="D210" s="41"/>
      <c r="E210" s="41"/>
      <c r="F210" s="14"/>
      <c r="G210" s="38"/>
      <c r="H210" s="38"/>
      <c r="I210" s="43"/>
    </row>
    <row r="211" spans="3:9" x14ac:dyDescent="0.2">
      <c r="C211" s="41"/>
      <c r="D211" s="41"/>
      <c r="E211" s="41"/>
      <c r="F211" s="14"/>
      <c r="G211" s="38"/>
      <c r="H211" s="38"/>
      <c r="I211" s="43"/>
    </row>
    <row r="212" spans="3:9" x14ac:dyDescent="0.2">
      <c r="C212" s="41"/>
      <c r="D212" s="41"/>
      <c r="E212" s="41"/>
      <c r="F212" s="14"/>
      <c r="G212" s="38"/>
      <c r="H212" s="38"/>
      <c r="I212" s="43"/>
    </row>
    <row r="213" spans="3:9" x14ac:dyDescent="0.2">
      <c r="C213" s="41"/>
      <c r="D213" s="41"/>
      <c r="E213" s="41"/>
      <c r="F213" s="14"/>
      <c r="G213" s="38"/>
      <c r="H213" s="38"/>
      <c r="I213" s="43"/>
    </row>
    <row r="214" spans="3:9" x14ac:dyDescent="0.2">
      <c r="C214" s="41"/>
      <c r="D214" s="41"/>
      <c r="E214" s="41"/>
      <c r="F214" s="14"/>
      <c r="G214" s="38"/>
      <c r="H214" s="38"/>
      <c r="I214" s="43"/>
    </row>
    <row r="215" spans="3:9" x14ac:dyDescent="0.2">
      <c r="C215" s="14"/>
      <c r="D215" s="14"/>
      <c r="E215" s="14"/>
      <c r="F215" s="14"/>
      <c r="G215" s="38"/>
      <c r="H215" s="38"/>
      <c r="I215" s="43"/>
    </row>
    <row r="216" spans="3:9" x14ac:dyDescent="0.2">
      <c r="C216" s="41"/>
      <c r="D216" s="41"/>
      <c r="E216" s="41"/>
      <c r="F216" s="14"/>
      <c r="G216" s="38"/>
      <c r="H216" s="38"/>
      <c r="I216" s="43"/>
    </row>
    <row r="217" spans="3:9" x14ac:dyDescent="0.2">
      <c r="C217" s="14"/>
      <c r="D217" s="14"/>
      <c r="E217" s="14"/>
      <c r="F217" s="14"/>
      <c r="G217" s="38"/>
      <c r="H217" s="38"/>
      <c r="I217" s="43"/>
    </row>
    <row r="218" spans="3:9" x14ac:dyDescent="0.2">
      <c r="C218" s="41"/>
      <c r="D218" s="41"/>
      <c r="E218" s="41"/>
      <c r="F218" s="14"/>
      <c r="G218" s="38"/>
      <c r="H218" s="38"/>
      <c r="I218" s="43"/>
    </row>
    <row r="219" spans="3:9" x14ac:dyDescent="0.2">
      <c r="C219" s="41"/>
      <c r="D219" s="41"/>
      <c r="E219" s="41"/>
      <c r="F219" s="14"/>
      <c r="G219" s="38"/>
      <c r="H219" s="38"/>
      <c r="I219" s="43"/>
    </row>
    <row r="220" spans="3:9" x14ac:dyDescent="0.2">
      <c r="C220" s="14"/>
      <c r="D220" s="14"/>
      <c r="E220" s="14"/>
      <c r="F220" s="14"/>
      <c r="G220" s="38"/>
      <c r="H220" s="38"/>
      <c r="I220" s="43"/>
    </row>
    <row r="221" spans="3:9" x14ac:dyDescent="0.2">
      <c r="C221" s="14"/>
      <c r="D221" s="14"/>
      <c r="E221" s="14"/>
      <c r="F221" s="14"/>
      <c r="G221" s="38"/>
      <c r="H221" s="38"/>
      <c r="I221" s="43"/>
    </row>
    <row r="222" spans="3:9" x14ac:dyDescent="0.2">
      <c r="C222" s="14"/>
      <c r="D222" s="14"/>
      <c r="E222" s="14"/>
      <c r="F222" s="14"/>
      <c r="G222" s="38"/>
      <c r="H222" s="38"/>
      <c r="I222" s="43"/>
    </row>
    <row r="223" spans="3:9" x14ac:dyDescent="0.2">
      <c r="C223" s="41"/>
      <c r="D223" s="41"/>
      <c r="E223" s="41"/>
      <c r="F223" s="14"/>
      <c r="G223" s="38"/>
      <c r="H223" s="38"/>
      <c r="I223" s="43"/>
    </row>
    <row r="224" spans="3:9" x14ac:dyDescent="0.2">
      <c r="C224" s="14"/>
      <c r="D224" s="14"/>
      <c r="E224" s="14"/>
      <c r="F224" s="14"/>
      <c r="G224" s="38"/>
      <c r="H224" s="38"/>
      <c r="I224" s="43"/>
    </row>
    <row r="225" spans="3:9" x14ac:dyDescent="0.2">
      <c r="C225" s="41"/>
      <c r="D225" s="41"/>
      <c r="E225" s="41"/>
      <c r="F225" s="14"/>
      <c r="G225" s="38"/>
      <c r="H225" s="38"/>
      <c r="I225" s="43"/>
    </row>
    <row r="226" spans="3:9" x14ac:dyDescent="0.2">
      <c r="C226" s="41"/>
      <c r="D226" s="41"/>
      <c r="E226" s="41"/>
      <c r="F226" s="14"/>
      <c r="G226" s="38"/>
      <c r="H226" s="38"/>
      <c r="I226" s="43"/>
    </row>
    <row r="227" spans="3:9" x14ac:dyDescent="0.2">
      <c r="C227" s="14"/>
      <c r="D227" s="14"/>
      <c r="E227" s="14"/>
      <c r="F227" s="14"/>
      <c r="G227" s="38"/>
      <c r="H227" s="38"/>
      <c r="I227" s="43"/>
    </row>
    <row r="228" spans="3:9" x14ac:dyDescent="0.2">
      <c r="C228" s="41"/>
      <c r="D228" s="41"/>
      <c r="E228" s="41"/>
      <c r="F228" s="14"/>
      <c r="G228" s="38"/>
      <c r="H228" s="38"/>
      <c r="I228" s="43"/>
    </row>
    <row r="229" spans="3:9" x14ac:dyDescent="0.2">
      <c r="C229" s="14"/>
      <c r="D229" s="14"/>
      <c r="E229" s="14"/>
      <c r="F229" s="14"/>
      <c r="G229" s="38"/>
      <c r="H229" s="38"/>
      <c r="I229" s="43"/>
    </row>
    <row r="230" spans="3:9" x14ac:dyDescent="0.2">
      <c r="C230" s="14"/>
      <c r="D230" s="14"/>
      <c r="E230" s="14"/>
      <c r="F230" s="14"/>
      <c r="G230" s="38"/>
      <c r="H230" s="38"/>
      <c r="I230" s="43"/>
    </row>
    <row r="231" spans="3:9" x14ac:dyDescent="0.2">
      <c r="C231" s="41"/>
      <c r="D231" s="41"/>
      <c r="E231" s="41"/>
      <c r="F231" s="14"/>
      <c r="G231" s="38"/>
      <c r="H231" s="38"/>
      <c r="I231" s="43"/>
    </row>
    <row r="232" spans="3:9" x14ac:dyDescent="0.2">
      <c r="C232" s="41"/>
      <c r="D232" s="41"/>
      <c r="E232" s="41"/>
      <c r="F232" s="14"/>
      <c r="G232" s="38"/>
      <c r="H232" s="38"/>
      <c r="I232" s="43"/>
    </row>
    <row r="233" spans="3:9" x14ac:dyDescent="0.2">
      <c r="C233" s="14"/>
      <c r="D233" s="14"/>
      <c r="E233" s="14"/>
      <c r="F233" s="14"/>
      <c r="G233" s="38"/>
      <c r="H233" s="38"/>
      <c r="I233" s="43"/>
    </row>
    <row r="234" spans="3:9" x14ac:dyDescent="0.2">
      <c r="C234" s="41"/>
      <c r="D234" s="41"/>
      <c r="E234" s="41"/>
      <c r="F234" s="14"/>
      <c r="G234" s="38"/>
      <c r="H234" s="38"/>
      <c r="I234" s="43"/>
    </row>
    <row r="235" spans="3:9" x14ac:dyDescent="0.2">
      <c r="C235" s="14"/>
      <c r="D235" s="14"/>
      <c r="E235" s="14"/>
      <c r="F235" s="14"/>
      <c r="G235" s="38"/>
      <c r="H235" s="38"/>
      <c r="I235" s="43"/>
    </row>
    <row r="236" spans="3:9" x14ac:dyDescent="0.2">
      <c r="C236" s="14"/>
      <c r="D236" s="14"/>
      <c r="E236" s="14"/>
      <c r="F236" s="14"/>
      <c r="G236" s="38"/>
      <c r="H236" s="38"/>
      <c r="I236" s="43"/>
    </row>
    <row r="237" spans="3:9" x14ac:dyDescent="0.2">
      <c r="C237" s="14"/>
      <c r="D237" s="14"/>
      <c r="E237" s="14"/>
      <c r="F237" s="14"/>
      <c r="G237" s="38"/>
      <c r="H237" s="38"/>
      <c r="I237" s="43"/>
    </row>
    <row r="238" spans="3:9" x14ac:dyDescent="0.2">
      <c r="C238" s="41"/>
      <c r="D238" s="41"/>
      <c r="E238" s="41"/>
      <c r="F238" s="14"/>
      <c r="G238" s="38"/>
      <c r="H238" s="38"/>
      <c r="I238" s="43"/>
    </row>
    <row r="239" spans="3:9" x14ac:dyDescent="0.2">
      <c r="C239" s="14"/>
      <c r="D239" s="14"/>
      <c r="E239" s="14"/>
      <c r="F239" s="14"/>
      <c r="G239" s="38"/>
      <c r="H239" s="38"/>
      <c r="I239" s="43"/>
    </row>
    <row r="240" spans="3:9" x14ac:dyDescent="0.2">
      <c r="C240" s="41"/>
      <c r="D240" s="41"/>
      <c r="E240" s="41"/>
      <c r="F240" s="14"/>
      <c r="G240" s="38"/>
      <c r="H240" s="38"/>
      <c r="I240" s="43"/>
    </row>
    <row r="241" spans="3:9" x14ac:dyDescent="0.2">
      <c r="C241" s="41"/>
      <c r="D241" s="41"/>
      <c r="E241" s="41"/>
      <c r="F241" s="14"/>
      <c r="G241" s="38"/>
      <c r="H241" s="38"/>
      <c r="I241" s="43"/>
    </row>
    <row r="242" spans="3:9" x14ac:dyDescent="0.2">
      <c r="F242" s="14"/>
      <c r="G242" s="38"/>
      <c r="H242" s="38"/>
      <c r="I242" s="43"/>
    </row>
    <row r="243" spans="3:9" x14ac:dyDescent="0.2">
      <c r="C243" s="41"/>
      <c r="D243" s="41"/>
      <c r="E243" s="41"/>
      <c r="F243" s="14"/>
      <c r="G243" s="38"/>
      <c r="H243" s="38"/>
      <c r="I243" s="43"/>
    </row>
    <row r="244" spans="3:9" x14ac:dyDescent="0.2">
      <c r="F244" s="14"/>
      <c r="G244" s="38"/>
      <c r="H244" s="38"/>
    </row>
    <row r="245" spans="3:9" x14ac:dyDescent="0.2">
      <c r="F245" s="14"/>
      <c r="G245" s="38"/>
      <c r="H245" s="38"/>
    </row>
    <row r="246" spans="3:9" x14ac:dyDescent="0.2">
      <c r="F246" s="14"/>
      <c r="G246" s="38"/>
      <c r="H246" s="38"/>
    </row>
    <row r="247" spans="3:9" x14ac:dyDescent="0.2">
      <c r="F247" s="14"/>
      <c r="G247" s="38"/>
      <c r="H247" s="38"/>
    </row>
    <row r="248" spans="3:9" x14ac:dyDescent="0.2">
      <c r="F248" s="14"/>
      <c r="G248" s="38"/>
      <c r="H248" s="38"/>
    </row>
    <row r="249" spans="3:9" x14ac:dyDescent="0.2">
      <c r="F249" s="14"/>
      <c r="G249" s="38"/>
      <c r="H249" s="38"/>
    </row>
    <row r="250" spans="3:9" x14ac:dyDescent="0.2">
      <c r="F250" s="14"/>
      <c r="G250" s="38"/>
      <c r="H250" s="38"/>
    </row>
    <row r="251" spans="3:9" x14ac:dyDescent="0.2">
      <c r="F251" s="14"/>
      <c r="G251" s="38"/>
      <c r="H251" s="38"/>
    </row>
    <row r="252" spans="3:9" x14ac:dyDescent="0.2">
      <c r="F252" s="14"/>
      <c r="G252" s="38"/>
      <c r="H252" s="38"/>
    </row>
    <row r="253" spans="3:9" x14ac:dyDescent="0.2">
      <c r="F253" s="14"/>
      <c r="G253" s="38"/>
      <c r="H253" s="38"/>
    </row>
    <row r="254" spans="3:9" x14ac:dyDescent="0.2">
      <c r="F254" s="14"/>
      <c r="G254" s="38"/>
      <c r="H254" s="38"/>
    </row>
    <row r="255" spans="3:9" x14ac:dyDescent="0.2">
      <c r="F255" s="14"/>
      <c r="G255" s="38"/>
      <c r="H255" s="38"/>
    </row>
    <row r="256" spans="3:9" x14ac:dyDescent="0.2">
      <c r="F256" s="14"/>
      <c r="G256" s="38"/>
      <c r="H256" s="38"/>
    </row>
    <row r="257" spans="6:8" x14ac:dyDescent="0.2">
      <c r="F257" s="14"/>
      <c r="G257" s="38"/>
      <c r="H257" s="38"/>
    </row>
    <row r="258" spans="6:8" x14ac:dyDescent="0.2">
      <c r="F258" s="14"/>
      <c r="G258" s="38"/>
      <c r="H258" s="38"/>
    </row>
    <row r="259" spans="6:8" x14ac:dyDescent="0.2">
      <c r="F259" s="14"/>
      <c r="G259" s="38"/>
      <c r="H259" s="38"/>
    </row>
    <row r="260" spans="6:8" x14ac:dyDescent="0.2">
      <c r="F260" s="14"/>
      <c r="G260" s="38"/>
      <c r="H260" s="38"/>
    </row>
    <row r="261" spans="6:8" x14ac:dyDescent="0.2">
      <c r="F261" s="14"/>
      <c r="G261" s="38"/>
      <c r="H261" s="38"/>
    </row>
    <row r="262" spans="6:8" x14ac:dyDescent="0.2">
      <c r="F262" s="14"/>
      <c r="G262" s="38"/>
      <c r="H262" s="38"/>
    </row>
    <row r="263" spans="6:8" x14ac:dyDescent="0.2">
      <c r="F263" s="14"/>
      <c r="G263" s="38"/>
      <c r="H263" s="38"/>
    </row>
    <row r="264" spans="6:8" x14ac:dyDescent="0.2">
      <c r="F264" s="14"/>
      <c r="G264" s="38"/>
      <c r="H264" s="38"/>
    </row>
    <row r="265" spans="6:8" x14ac:dyDescent="0.2">
      <c r="F265" s="14"/>
      <c r="G265" s="38"/>
      <c r="H265" s="38"/>
    </row>
    <row r="266" spans="6:8" x14ac:dyDescent="0.2">
      <c r="F266" s="14"/>
      <c r="G266" s="38"/>
      <c r="H266" s="38"/>
    </row>
    <row r="267" spans="6:8" x14ac:dyDescent="0.2">
      <c r="F267" s="14"/>
      <c r="G267" s="38"/>
      <c r="H267" s="38"/>
    </row>
    <row r="268" spans="6:8" x14ac:dyDescent="0.2">
      <c r="F268" s="14"/>
      <c r="G268" s="38"/>
      <c r="H268" s="38"/>
    </row>
    <row r="269" spans="6:8" x14ac:dyDescent="0.2">
      <c r="F269" s="14"/>
      <c r="G269" s="38"/>
      <c r="H269" s="38"/>
    </row>
    <row r="270" spans="6:8" x14ac:dyDescent="0.2">
      <c r="F270" s="14"/>
      <c r="G270" s="38"/>
      <c r="H270" s="38"/>
    </row>
    <row r="271" spans="6:8" x14ac:dyDescent="0.2">
      <c r="F271" s="14"/>
      <c r="G271" s="38"/>
      <c r="H271" s="38"/>
    </row>
    <row r="272" spans="6:8" x14ac:dyDescent="0.2">
      <c r="F272" s="14"/>
      <c r="G272" s="38"/>
      <c r="H272" s="38"/>
    </row>
    <row r="273" spans="6:8" x14ac:dyDescent="0.2">
      <c r="F273" s="14"/>
      <c r="G273" s="38"/>
      <c r="H273" s="38"/>
    </row>
    <row r="274" spans="6:8" x14ac:dyDescent="0.2">
      <c r="F274" s="14"/>
      <c r="G274" s="38"/>
      <c r="H274" s="38"/>
    </row>
    <row r="275" spans="6:8" x14ac:dyDescent="0.2">
      <c r="F275" s="14"/>
      <c r="G275" s="38"/>
      <c r="H275" s="38"/>
    </row>
    <row r="276" spans="6:8" x14ac:dyDescent="0.2">
      <c r="F276" s="14"/>
      <c r="G276" s="38"/>
      <c r="H276" s="38"/>
    </row>
    <row r="277" spans="6:8" x14ac:dyDescent="0.2">
      <c r="F277" s="14"/>
      <c r="G277" s="38"/>
      <c r="H277" s="38"/>
    </row>
    <row r="278" spans="6:8" x14ac:dyDescent="0.2">
      <c r="F278" s="14"/>
      <c r="G278" s="38"/>
      <c r="H278" s="38"/>
    </row>
    <row r="279" spans="6:8" x14ac:dyDescent="0.2">
      <c r="F279" s="14"/>
      <c r="G279" s="38"/>
      <c r="H279" s="38"/>
    </row>
    <row r="280" spans="6:8" x14ac:dyDescent="0.2">
      <c r="F280" s="14"/>
      <c r="G280" s="38"/>
      <c r="H280" s="38"/>
    </row>
    <row r="281" spans="6:8" x14ac:dyDescent="0.2">
      <c r="F281" s="14"/>
      <c r="G281" s="38"/>
      <c r="H281" s="38"/>
    </row>
    <row r="282" spans="6:8" x14ac:dyDescent="0.2">
      <c r="F282" s="14"/>
      <c r="G282" s="38"/>
      <c r="H282" s="38"/>
    </row>
    <row r="283" spans="6:8" x14ac:dyDescent="0.2">
      <c r="F283" s="14"/>
      <c r="G283" s="38"/>
      <c r="H283" s="38"/>
    </row>
    <row r="284" spans="6:8" x14ac:dyDescent="0.2">
      <c r="F284" s="14"/>
      <c r="G284" s="38"/>
      <c r="H284" s="38"/>
    </row>
    <row r="285" spans="6:8" x14ac:dyDescent="0.2">
      <c r="F285" s="14"/>
      <c r="G285" s="38"/>
      <c r="H285" s="38"/>
    </row>
    <row r="286" spans="6:8" x14ac:dyDescent="0.2">
      <c r="F286" s="14"/>
      <c r="G286" s="38"/>
      <c r="H286" s="38"/>
    </row>
    <row r="287" spans="6:8" x14ac:dyDescent="0.2">
      <c r="F287" s="14"/>
      <c r="G287" s="38"/>
      <c r="H287" s="38"/>
    </row>
    <row r="288" spans="6:8" x14ac:dyDescent="0.2">
      <c r="F288" s="14"/>
      <c r="G288" s="38"/>
      <c r="H288" s="38"/>
    </row>
    <row r="289" spans="6:8" x14ac:dyDescent="0.2">
      <c r="F289" s="14"/>
      <c r="G289" s="38"/>
      <c r="H289" s="38"/>
    </row>
    <row r="290" spans="6:8" x14ac:dyDescent="0.2">
      <c r="F290" s="14"/>
      <c r="G290" s="38"/>
      <c r="H290" s="38"/>
    </row>
    <row r="291" spans="6:8" x14ac:dyDescent="0.2">
      <c r="F291" s="14"/>
      <c r="G291" s="38"/>
      <c r="H291" s="38"/>
    </row>
    <row r="292" spans="6:8" x14ac:dyDescent="0.2">
      <c r="F292" s="14"/>
      <c r="G292" s="38"/>
      <c r="H292" s="38"/>
    </row>
    <row r="293" spans="6:8" x14ac:dyDescent="0.2">
      <c r="F293" s="14"/>
      <c r="G293" s="38"/>
      <c r="H293" s="38"/>
    </row>
    <row r="294" spans="6:8" x14ac:dyDescent="0.2">
      <c r="F294" s="14"/>
      <c r="G294" s="38"/>
      <c r="H294" s="38"/>
    </row>
    <row r="295" spans="6:8" x14ac:dyDescent="0.2">
      <c r="F295" s="14"/>
      <c r="G295" s="38"/>
      <c r="H295" s="38"/>
    </row>
    <row r="296" spans="6:8" x14ac:dyDescent="0.2">
      <c r="F296" s="14"/>
      <c r="G296" s="38"/>
      <c r="H296" s="38"/>
    </row>
    <row r="297" spans="6:8" x14ac:dyDescent="0.2">
      <c r="F297" s="14"/>
      <c r="G297" s="38"/>
      <c r="H297" s="38"/>
    </row>
    <row r="298" spans="6:8" x14ac:dyDescent="0.2">
      <c r="F298" s="14"/>
      <c r="G298" s="38"/>
      <c r="H298" s="38"/>
    </row>
    <row r="299" spans="6:8" x14ac:dyDescent="0.2">
      <c r="F299" s="14"/>
      <c r="G299" s="38"/>
      <c r="H299" s="38"/>
    </row>
    <row r="300" spans="6:8" x14ac:dyDescent="0.2">
      <c r="F300" s="14"/>
      <c r="G300" s="38"/>
      <c r="H300" s="38"/>
    </row>
    <row r="301" spans="6:8" x14ac:dyDescent="0.2">
      <c r="F301" s="14"/>
      <c r="G301" s="38"/>
      <c r="H301" s="38"/>
    </row>
    <row r="302" spans="6:8" x14ac:dyDescent="0.2">
      <c r="F302" s="14"/>
      <c r="G302" s="38"/>
      <c r="H302" s="38"/>
    </row>
    <row r="303" spans="6:8" x14ac:dyDescent="0.2">
      <c r="F303" s="14"/>
      <c r="G303" s="38"/>
      <c r="H303" s="38"/>
    </row>
    <row r="304" spans="6:8" x14ac:dyDescent="0.2">
      <c r="F304" s="14"/>
      <c r="G304" s="38"/>
      <c r="H304" s="38"/>
    </row>
    <row r="305" spans="6:8" x14ac:dyDescent="0.2">
      <c r="F305" s="14"/>
      <c r="G305" s="38"/>
      <c r="H305" s="38"/>
    </row>
    <row r="306" spans="6:8" x14ac:dyDescent="0.2">
      <c r="F306" s="14"/>
      <c r="G306" s="38"/>
      <c r="H306" s="38"/>
    </row>
    <row r="307" spans="6:8" x14ac:dyDescent="0.2">
      <c r="F307" s="14"/>
      <c r="G307" s="38"/>
      <c r="H307" s="38"/>
    </row>
    <row r="308" spans="6:8" x14ac:dyDescent="0.2">
      <c r="F308" s="14"/>
      <c r="G308" s="38"/>
      <c r="H308" s="38"/>
    </row>
    <row r="309" spans="6:8" x14ac:dyDescent="0.2">
      <c r="F309" s="14"/>
      <c r="G309" s="38"/>
      <c r="H309" s="38"/>
    </row>
    <row r="310" spans="6:8" x14ac:dyDescent="0.2">
      <c r="F310" s="14"/>
      <c r="G310" s="38"/>
      <c r="H310" s="38"/>
    </row>
    <row r="311" spans="6:8" x14ac:dyDescent="0.2">
      <c r="F311" s="14"/>
      <c r="G311" s="38"/>
      <c r="H311" s="38"/>
    </row>
    <row r="312" spans="6:8" x14ac:dyDescent="0.2">
      <c r="F312" s="14"/>
      <c r="G312" s="38"/>
      <c r="H312" s="38"/>
    </row>
    <row r="313" spans="6:8" x14ac:dyDescent="0.2">
      <c r="F313" s="14"/>
      <c r="G313" s="38"/>
      <c r="H313" s="38"/>
    </row>
    <row r="314" spans="6:8" x14ac:dyDescent="0.2">
      <c r="F314" s="14"/>
      <c r="G314" s="38"/>
      <c r="H314" s="38"/>
    </row>
    <row r="315" spans="6:8" x14ac:dyDescent="0.2">
      <c r="F315" s="14"/>
      <c r="G315" s="38"/>
      <c r="H315" s="38"/>
    </row>
    <row r="316" spans="6:8" x14ac:dyDescent="0.2">
      <c r="F316" s="14"/>
      <c r="G316" s="38"/>
      <c r="H316" s="38"/>
    </row>
    <row r="317" spans="6:8" x14ac:dyDescent="0.2">
      <c r="F317" s="14"/>
      <c r="G317" s="38"/>
      <c r="H317" s="38"/>
    </row>
    <row r="318" spans="6:8" x14ac:dyDescent="0.2">
      <c r="F318" s="14"/>
      <c r="G318" s="38"/>
      <c r="H318" s="38"/>
    </row>
    <row r="319" spans="6:8" x14ac:dyDescent="0.2">
      <c r="F319" s="14"/>
      <c r="G319" s="38"/>
      <c r="H319" s="38"/>
    </row>
    <row r="320" spans="6:8" x14ac:dyDescent="0.2">
      <c r="F320" s="14"/>
      <c r="G320" s="38"/>
      <c r="H320" s="38"/>
    </row>
    <row r="321" spans="6:8" x14ac:dyDescent="0.2">
      <c r="F321" s="14"/>
      <c r="G321" s="38"/>
      <c r="H321" s="38"/>
    </row>
    <row r="322" spans="6:8" x14ac:dyDescent="0.2">
      <c r="F322" s="14"/>
      <c r="G322" s="38"/>
      <c r="H322" s="38"/>
    </row>
    <row r="323" spans="6:8" x14ac:dyDescent="0.2">
      <c r="F323" s="14"/>
      <c r="G323" s="38"/>
      <c r="H323" s="38"/>
    </row>
    <row r="324" spans="6:8" x14ac:dyDescent="0.2">
      <c r="F324" s="14"/>
      <c r="G324" s="38"/>
      <c r="H324" s="38"/>
    </row>
    <row r="325" spans="6:8" x14ac:dyDescent="0.2">
      <c r="F325" s="14"/>
      <c r="G325" s="38"/>
      <c r="H325" s="38"/>
    </row>
    <row r="326" spans="6:8" x14ac:dyDescent="0.2">
      <c r="F326" s="14"/>
      <c r="G326" s="38"/>
      <c r="H326" s="38"/>
    </row>
    <row r="327" spans="6:8" x14ac:dyDescent="0.2">
      <c r="F327" s="14"/>
      <c r="G327" s="38"/>
      <c r="H327" s="38"/>
    </row>
    <row r="328" spans="6:8" x14ac:dyDescent="0.2">
      <c r="F328" s="14"/>
      <c r="G328" s="38"/>
      <c r="H328" s="38"/>
    </row>
    <row r="329" spans="6:8" x14ac:dyDescent="0.2">
      <c r="F329" s="14"/>
      <c r="G329" s="38"/>
      <c r="H329" s="38"/>
    </row>
    <row r="330" spans="6:8" x14ac:dyDescent="0.2">
      <c r="F330" s="14"/>
      <c r="G330" s="38"/>
      <c r="H330" s="38"/>
    </row>
    <row r="331" spans="6:8" x14ac:dyDescent="0.2">
      <c r="F331" s="14"/>
      <c r="G331" s="38"/>
      <c r="H331" s="38"/>
    </row>
    <row r="332" spans="6:8" x14ac:dyDescent="0.2">
      <c r="F332" s="14"/>
      <c r="G332" s="38"/>
      <c r="H332" s="38"/>
    </row>
    <row r="333" spans="6:8" x14ac:dyDescent="0.2">
      <c r="F333" s="14"/>
      <c r="G333" s="38"/>
      <c r="H333" s="38"/>
    </row>
    <row r="334" spans="6:8" x14ac:dyDescent="0.2">
      <c r="F334" s="14"/>
      <c r="G334" s="38"/>
      <c r="H334" s="38"/>
    </row>
    <row r="335" spans="6:8" x14ac:dyDescent="0.2">
      <c r="F335" s="14"/>
      <c r="G335" s="38"/>
      <c r="H335" s="38"/>
    </row>
    <row r="336" spans="6:8" x14ac:dyDescent="0.2">
      <c r="F336" s="14"/>
      <c r="G336" s="38"/>
      <c r="H336" s="38"/>
    </row>
    <row r="337" spans="6:8" x14ac:dyDescent="0.2">
      <c r="F337" s="14"/>
      <c r="G337" s="38"/>
      <c r="H337" s="38"/>
    </row>
    <row r="338" spans="6:8" x14ac:dyDescent="0.2">
      <c r="F338" s="14"/>
      <c r="G338" s="38"/>
      <c r="H338" s="38"/>
    </row>
    <row r="339" spans="6:8" x14ac:dyDescent="0.2">
      <c r="F339" s="14"/>
      <c r="G339" s="38"/>
      <c r="H339" s="38"/>
    </row>
    <row r="340" spans="6:8" x14ac:dyDescent="0.2">
      <c r="F340" s="14"/>
      <c r="G340" s="38"/>
      <c r="H340" s="38"/>
    </row>
    <row r="341" spans="6:8" x14ac:dyDescent="0.2">
      <c r="F341" s="14"/>
      <c r="G341" s="38"/>
      <c r="H341" s="38"/>
    </row>
    <row r="342" spans="6:8" x14ac:dyDescent="0.2">
      <c r="F342" s="14"/>
      <c r="G342" s="38"/>
      <c r="H342" s="38"/>
    </row>
    <row r="343" spans="6:8" x14ac:dyDescent="0.2">
      <c r="F343" s="14"/>
      <c r="G343" s="38"/>
      <c r="H343" s="38"/>
    </row>
    <row r="344" spans="6:8" x14ac:dyDescent="0.2">
      <c r="F344" s="14"/>
      <c r="G344" s="38"/>
      <c r="H344" s="38"/>
    </row>
    <row r="345" spans="6:8" x14ac:dyDescent="0.2">
      <c r="F345" s="14"/>
      <c r="G345" s="38"/>
      <c r="H345" s="38"/>
    </row>
    <row r="346" spans="6:8" x14ac:dyDescent="0.2">
      <c r="F346" s="14"/>
      <c r="G346" s="38"/>
      <c r="H346" s="38"/>
    </row>
    <row r="347" spans="6:8" x14ac:dyDescent="0.2">
      <c r="F347" s="14"/>
      <c r="G347" s="38"/>
      <c r="H347" s="38"/>
    </row>
    <row r="348" spans="6:8" x14ac:dyDescent="0.2">
      <c r="F348" s="14"/>
      <c r="G348" s="38"/>
      <c r="H348" s="38"/>
    </row>
    <row r="349" spans="6:8" x14ac:dyDescent="0.2">
      <c r="F349" s="14"/>
      <c r="G349" s="38"/>
      <c r="H349" s="38"/>
    </row>
    <row r="350" spans="6:8" x14ac:dyDescent="0.2">
      <c r="F350" s="14"/>
      <c r="G350" s="38"/>
      <c r="H350" s="38"/>
    </row>
    <row r="351" spans="6:8" x14ac:dyDescent="0.2">
      <c r="F351" s="14"/>
      <c r="G351" s="38"/>
      <c r="H351" s="38"/>
    </row>
    <row r="352" spans="6:8" x14ac:dyDescent="0.2">
      <c r="F352" s="14"/>
      <c r="G352" s="38"/>
      <c r="H352" s="38"/>
    </row>
  </sheetData>
  <sortState ref="C2:I158">
    <sortCondition ref="C2:C1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Distribution Calculation</vt:lpstr>
      <vt:lpstr>Ranking</vt:lpstr>
      <vt:lpstr>Sheet1</vt:lpstr>
      <vt:lpstr>'Distribution Calculation'!Print_Titles</vt:lpstr>
      <vt:lpstr>Ranking!Print_Titles</vt:lpstr>
    </vt:vector>
  </TitlesOfParts>
  <Company>MA Dept of Revenue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2005-08-08T14:54:59Z</dcterms:created>
  <dc:creator>dor</dc:creator>
  <lastModifiedBy>Lisa Krzywicki</lastModifiedBy>
  <lastPrinted>2007-09-12T17:49:23Z</lastPrinted>
  <dcterms:modified xsi:type="dcterms:W3CDTF">2016-11-29T16:38:15Z</dcterms:modified>
</coreProperties>
</file>