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/>
  <calcPr fullCalcOnLoad="1"/>
</workbook>
</file>

<file path=xl/sharedStrings.xml><?xml version="1.0" encoding="utf-8"?>
<sst xmlns="http://schemas.openxmlformats.org/spreadsheetml/2006/main" count="327" uniqueCount="180">
  <si>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</si>
  <si>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</si>
  <si>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</si>
  <si>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</si>
  <si>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</si>
  <si>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</si>
  <si>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</si>
  <si>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</si>
  <si>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</si>
  <si>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</si>
  <si>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</si>
  <si>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</si>
  <si>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</si>
  <si>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</si>
  <si>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</si>
  <si>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</si>
  <si>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</si>
  <si>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</si>
  <si>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</si>
  <si>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</si>
  <si>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</si>
  <si>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</si>
  <si>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</si>
  <si>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</si>
  <si>
    <t>BUDGET SHEET #1</t>
  </si>
  <si>
    <t>BUDGET SHEET #1 JUNE 22, 2016</t>
  </si>
  <si>
    <t>TO ADD FUNDS FOR TALENT CONNECT</t>
  </si>
  <si>
    <t>TALLENT CONNECT</t>
  </si>
  <si>
    <t xml:space="preserve">7003-1778 </t>
  </si>
  <si>
    <t>FWIADWK16B</t>
  </si>
  <si>
    <t>7003-1778</t>
  </si>
  <si>
    <t>BUDGET SHEET #2</t>
  </si>
  <si>
    <t>TO ADD FY17 ADULT &amp; DISLOCATED WORKER FUNDS</t>
  </si>
  <si>
    <t>BUDGET SHEET #2 AUGUST 18, 2016</t>
  </si>
  <si>
    <t>FY17 ADULT</t>
  </si>
  <si>
    <t xml:space="preserve"> FWIAADT17A  </t>
  </si>
  <si>
    <t>7003-1630</t>
  </si>
  <si>
    <t>FY17 DISLOCATED WORKER</t>
  </si>
  <si>
    <t>FWIADWK17A</t>
  </si>
  <si>
    <t>BUDGET SHEET #3</t>
  </si>
  <si>
    <t>CT EOL 17CCHAMPWP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</si>
  <si>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</si>
  <si>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</si>
  <si>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</si>
  <si>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</si>
  <si>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</si>
  <si>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</si>
  <si>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</si>
  <si>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</si>
  <si>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</si>
  <si>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</si>
  <si>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</si>
  <si>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</si>
  <si>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</si>
  <si>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</si>
  <si>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</si>
  <si>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TO ADD WP 90%, WP 10%, &amp; WTF FUNDS</t>
  </si>
  <si>
    <t>CT EOL 17CCHAMPSOSWTF</t>
  </si>
  <si>
    <t>BUDGET SHEET #3  SEPTEMBER 1, 2016</t>
  </si>
  <si>
    <t>BUDGET SHEET #4</t>
  </si>
  <si>
    <t>TO ADD SOS FUNDS</t>
  </si>
  <si>
    <t>BUDGET SHEET #4  SEPTEMBER 28, 2016</t>
  </si>
  <si>
    <t>BUDGET SHEET #5</t>
  </si>
  <si>
    <t>BUDGET SHEET #5 OCTOBER 4, 2016</t>
  </si>
  <si>
    <t>TO REVISE AMOUNT OF SOS FUNDS</t>
  </si>
  <si>
    <t>BUDGET SHEET #6</t>
  </si>
  <si>
    <t>WP 90% (UI)</t>
  </si>
  <si>
    <t xml:space="preserve">TO ADD UI FUNDS </t>
  </si>
  <si>
    <t>BUDGET SHEET #6 OCTOBER 12, 2016</t>
  </si>
  <si>
    <t>BUDGET SHEET #7</t>
  </si>
  <si>
    <t>CT EOL 17CCHAMPNEGREA</t>
  </si>
  <si>
    <t>HB42</t>
  </si>
  <si>
    <t xml:space="preserve"> FNRTATP2P</t>
  </si>
  <si>
    <t>SEPT 13, 2016-SEPT 14, 2016</t>
  </si>
  <si>
    <t>PEER TO PEER</t>
  </si>
  <si>
    <t>BUDGET SHEET #7 OCTOBER 19, 2016</t>
  </si>
  <si>
    <t>TO ADD PEER TO PEER FUNDS</t>
  </si>
  <si>
    <t>7003-1781</t>
  </si>
  <si>
    <t>BUDGET SHEET #8</t>
  </si>
  <si>
    <t>Disability Employment Initiative VII</t>
  </si>
  <si>
    <t>OCT 1, 2016-JUNE 30, 2017</t>
  </si>
  <si>
    <t>HB03</t>
  </si>
  <si>
    <t>JULY 1, 2019- APRIL 1, 2020</t>
  </si>
  <si>
    <t xml:space="preserve">TO ADD Disability Employment Initiative FUNDS </t>
  </si>
  <si>
    <t>BUDGET SHEET #8 OCTOBER 20, 2016</t>
  </si>
  <si>
    <t>TO EXTEND CONTRACT SERVICE DATE TO APRIL 1, 2020</t>
  </si>
  <si>
    <t>BUDGET SHEET #9</t>
  </si>
  <si>
    <t>RAPID RESPONSE STATE STAFF</t>
  </si>
  <si>
    <t xml:space="preserve">FWIADWK17A  </t>
  </si>
  <si>
    <t xml:space="preserve">TO ADD RAPID RESPONSE FUNDS </t>
  </si>
  <si>
    <t>BUDGET SHEET #9 OCTOBER 27, 2016</t>
  </si>
  <si>
    <t>BUDGET SHEET #10</t>
  </si>
  <si>
    <t>FWIAADT17B </t>
  </si>
  <si>
    <t>FWIADWK17B</t>
  </si>
  <si>
    <t>7003-1777</t>
  </si>
  <si>
    <t>FMIDEI7 </t>
  </si>
  <si>
    <t>FEM55JD16 </t>
  </si>
  <si>
    <t> 5680</t>
  </si>
  <si>
    <t>JOB DRIVEN (7/1/14-6/30/17)</t>
  </si>
  <si>
    <t xml:space="preserve">TO INCREASE WIOA FUNDS </t>
  </si>
  <si>
    <t>SEPT 24, 2016- JUNE 30, 2017</t>
  </si>
  <si>
    <t>TO ADD NEG GRANT AND INCREASE PEER TO PEER GRANT</t>
  </si>
  <si>
    <t>BUDGET SHEET #10 NOVEMBER 3, 2016</t>
  </si>
  <si>
    <t>BUDGET SHEET #11</t>
  </si>
  <si>
    <t>TO ADD BALANCE OF SOS FUNDS</t>
  </si>
  <si>
    <t>LESS RETAINED</t>
  </si>
  <si>
    <t>BUDGET SHEET #11 NOVEMBER 15, 2016</t>
  </si>
  <si>
    <t>BUDGET SHEET #12</t>
  </si>
  <si>
    <t>CT EOL 17CCHAMPVETSUI</t>
  </si>
  <si>
    <t>DVOP</t>
  </si>
  <si>
    <t>OCT 1, 2016-DEC. 9, 2016</t>
  </si>
  <si>
    <t>FVETS2017</t>
  </si>
  <si>
    <t>7002-6628  </t>
  </si>
  <si>
    <t>J109</t>
  </si>
  <si>
    <t xml:space="preserve">TO ADD DVOP FUNDS </t>
  </si>
  <si>
    <t>BUDGET SHEET #9 JANUARY 24, 2017</t>
  </si>
  <si>
    <t>APPRENTICESHIP (11.1.16-4.30.18)</t>
  </si>
  <si>
    <t>FAPAE16</t>
  </si>
  <si>
    <t>7003-1785</t>
  </si>
  <si>
    <t>HB52</t>
  </si>
  <si>
    <t>JULY 1, 2017 - JUNE 30, 2018</t>
  </si>
  <si>
    <t>BUDGET SHEET #13</t>
  </si>
  <si>
    <t xml:space="preserve">TO ADD APPRENTICESHIP FUNDS </t>
  </si>
  <si>
    <t>BUDGET SHEET #13 FEBRUARY 1, 2017</t>
  </si>
  <si>
    <t>JULY 1, 2018 - JUNE 30, 2019</t>
  </si>
  <si>
    <t>NOV. 1, 2016 - JUNE 30, 2017</t>
  </si>
  <si>
    <t>BUDGET SHEET #14</t>
  </si>
  <si>
    <t>TO MAKE ADJUSTMENTS TO FUNDS BASED ON REVISED BUDGET</t>
  </si>
  <si>
    <t xml:space="preserve">7002-6625  </t>
  </si>
  <si>
    <t>FLABCET16</t>
  </si>
  <si>
    <t>J025</t>
  </si>
  <si>
    <t>LABOR CERT STAFF SPACE</t>
  </si>
  <si>
    <t>BUDGET SHEET #14 APRIL 6, 2017</t>
  </si>
  <si>
    <t>BUDGET SHEET #15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</si>
  <si>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</si>
  <si>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</si>
  <si>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</si>
  <si>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</si>
  <si>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</si>
  <si>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</si>
  <si>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TO ADD REA7 FUNDS</t>
  </si>
  <si>
    <t>BUDGET SHEET #15 APRIL 21, 2017</t>
  </si>
  <si>
    <t>TO ADD DTA FUNDING</t>
  </si>
  <si>
    <t>BUDGET SHEET #16 APRIL 25, 2017</t>
  </si>
  <si>
    <t>BUDGET SHEET #16</t>
  </si>
  <si>
    <t>DTA FUNDING</t>
  </si>
  <si>
    <t>MARCH 16, 2017 - JUNE 30, 2017</t>
  </si>
  <si>
    <t>SPSS2017</t>
  </si>
  <si>
    <t xml:space="preserve">4400-1979 </t>
  </si>
  <si>
    <t>J127</t>
  </si>
  <si>
    <t>BUDGET SHEET #17</t>
  </si>
  <si>
    <t>TO REVISE AMOUNT OF ADULT &amp; D WKR FUNDS</t>
  </si>
  <si>
    <t>BUDGET SHEET #17 MAY 17, 2017</t>
  </si>
  <si>
    <t>BUDGET SHEET #18</t>
  </si>
  <si>
    <t>MA REGIONAL PLANNING SUPPORT</t>
  </si>
  <si>
    <t>MAY 25, 2017-JUNE 30, 2017</t>
  </si>
  <si>
    <t xml:space="preserve">FWIAADT16B  </t>
  </si>
  <si>
    <t xml:space="preserve">7003-1630 </t>
  </si>
  <si>
    <t xml:space="preserve">TO ADD FUNDS FOR MA REGIONAL PLANNING SUPPORT </t>
  </si>
  <si>
    <t>BUDGET SHEET #18 JUNE 1, 2017</t>
  </si>
  <si>
    <t>BUDGET SHEET #19</t>
  </si>
  <si>
    <t>TO MOVE FUNDS TO FY18 LINE</t>
  </si>
  <si>
    <t>BUDGET SHEET #19 JUNE 15, 2017</t>
  </si>
  <si>
    <t>BUDGET SHEET #20</t>
  </si>
  <si>
    <t>JUNE 28, 2017-JUNE 30, 2017</t>
  </si>
  <si>
    <t>BUDGET SHEET #20 JUNE 20, 2017</t>
  </si>
  <si>
    <t>TO ADD FUNDS FOR PEER TO PEER PROGRAM</t>
  </si>
  <si>
    <t>BUDGET SHEET #21</t>
  </si>
  <si>
    <t>TO REVISE ADULT &amp; DISLOCATED WKR CONTRACT</t>
  </si>
  <si>
    <t>BUDGET SHEET #21 JULY 20, 2017</t>
  </si>
  <si>
    <t>BUDGET SHEET #22</t>
  </si>
  <si>
    <t>BUDGET SHEET #22 AUGUST 7, 2017</t>
  </si>
  <si>
    <t>TO EXTEND TALLENT CONNECT SERVICE DATE</t>
  </si>
  <si>
    <r>
      <t xml:space="preserve">TO </t>
    </r>
    <r>
      <rPr>
        <b/>
        <sz val="11"/>
        <color indexed="10"/>
        <rFont val="Book Antiqua"/>
        <family val="1"/>
      </rPr>
      <t>JUNE 30, 2018</t>
    </r>
  </si>
  <si>
    <t>BUDGET SHEET #23</t>
  </si>
  <si>
    <t>TO INCREASE REA7 FUNDS</t>
  </si>
  <si>
    <t>BUDGET SHEET #23 AUGUST 8, 2017</t>
  </si>
  <si>
    <t>BUDGET SHEET #24</t>
  </si>
  <si>
    <t>BUDGET SHEET #24 FEBRUARY 2, 2018</t>
  </si>
  <si>
    <t>TO DE-OBLIGATE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</si>
</sst>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6"/>
      <color indexed="12"/>
      <name val="Arial"/>
      <family val="2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44" fontId="9" fillId="0" borderId="10" xfId="44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8"/>
  <sheetViews>
    <sheetView tabSelected="1" zoomScalePageLayoutView="0" workbookViewId="0" topLeftCell="A1">
      <selection activeCell="A139" sqref="A13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customWidth="1"/>
    <col min="7" max="7" width="15.00390625" style="4" hidden="1" customWidth="1"/>
    <col min="8" max="9" width="18.57421875" style="4" hidden="1" customWidth="1"/>
    <col min="10" max="10" width="19.57421875" style="4" hidden="1" customWidth="1"/>
    <col min="11" max="13" width="18.57421875" style="4" hidden="1" customWidth="1"/>
    <col min="14" max="19" width="19.421875" style="4" hidden="1" customWidth="1"/>
    <col min="20" max="20" width="18.57421875" style="4" hidden="1" customWidth="1"/>
    <col min="21" max="25" width="19.421875" style="4" hidden="1" customWidth="1"/>
    <col min="26" max="26" width="18.57421875" style="4" hidden="1" customWidth="1"/>
    <col min="27" max="30" width="19.421875" style="4" hidden="1" customWidth="1"/>
    <col min="31" max="31" width="19.421875" style="4" customWidth="1"/>
    <col min="32" max="32" width="15.7109375" style="3" hidden="1" customWidth="1"/>
    <col min="33" max="16384" width="9.140625" style="3" customWidth="1"/>
  </cols>
  <sheetData>
    <row r="1" spans="1:31" ht="20.25">
      <c r="A1" s="3" t="s">
        <v>12</v>
      </c>
      <c r="B1" s="64" t="s">
        <v>10</v>
      </c>
      <c r="C1" s="65"/>
      <c r="D1" s="65"/>
      <c r="E1" s="65"/>
      <c r="F1" s="65"/>
      <c r="G1" s="65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32" s="10" customFormat="1" ht="30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31</v>
      </c>
      <c r="J5" s="44" t="s">
        <v>39</v>
      </c>
      <c r="K5" s="44" t="s">
        <v>59</v>
      </c>
      <c r="L5" s="44" t="s">
        <v>62</v>
      </c>
      <c r="M5" s="44" t="s">
        <v>65</v>
      </c>
      <c r="N5" s="44" t="s">
        <v>69</v>
      </c>
      <c r="O5" s="44" t="s">
        <v>78</v>
      </c>
      <c r="P5" s="44" t="s">
        <v>86</v>
      </c>
      <c r="Q5" s="44" t="s">
        <v>91</v>
      </c>
      <c r="R5" s="44" t="s">
        <v>103</v>
      </c>
      <c r="S5" s="44" t="s">
        <v>107</v>
      </c>
      <c r="T5" s="44" t="s">
        <v>121</v>
      </c>
      <c r="U5" s="44" t="s">
        <v>126</v>
      </c>
      <c r="V5" s="44" t="s">
        <v>133</v>
      </c>
      <c r="W5" s="44" t="s">
        <v>144</v>
      </c>
      <c r="X5" s="44" t="s">
        <v>150</v>
      </c>
      <c r="Y5" s="44" t="s">
        <v>153</v>
      </c>
      <c r="Z5" s="44" t="s">
        <v>160</v>
      </c>
      <c r="AA5" s="44" t="s">
        <v>163</v>
      </c>
      <c r="AB5" s="44" t="s">
        <v>167</v>
      </c>
      <c r="AC5" s="44" t="s">
        <v>170</v>
      </c>
      <c r="AD5" s="44" t="s">
        <v>174</v>
      </c>
      <c r="AE5" s="44" t="s">
        <v>177</v>
      </c>
      <c r="AF5" s="45" t="s">
        <v>6</v>
      </c>
    </row>
    <row r="6" spans="1:32" s="25" customFormat="1" ht="16.5" hidden="1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6"/>
    </row>
    <row r="7" spans="1:32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</row>
    <row r="8" spans="1:32" s="25" customFormat="1" ht="16.5" hidden="1">
      <c r="A8" s="2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1635787-2</f>
        <v>1635785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>
        <v>-438522.65</v>
      </c>
      <c r="AA8" s="18"/>
      <c r="AB8" s="18"/>
      <c r="AC8" s="18"/>
      <c r="AD8" s="18"/>
      <c r="AE8" s="18"/>
      <c r="AF8" s="41">
        <f aca="true" t="shared" si="0" ref="AF8:AF13">SUM(G8:Z8)</f>
        <v>1197262.35</v>
      </c>
    </row>
    <row r="9" spans="1:32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>
        <v>438522.65</v>
      </c>
      <c r="AA9" s="18"/>
      <c r="AB9" s="18"/>
      <c r="AC9" s="18"/>
      <c r="AD9" s="18"/>
      <c r="AE9" s="18"/>
      <c r="AF9" s="41">
        <f t="shared" si="0"/>
        <v>438523.65</v>
      </c>
    </row>
    <row r="10" spans="1:32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41">
        <f t="shared" si="0"/>
        <v>1</v>
      </c>
    </row>
    <row r="11" spans="1:32" s="10" customFormat="1" ht="16.5" hidden="1">
      <c r="A11" s="26"/>
      <c r="B11" s="17"/>
      <c r="C11" s="27"/>
      <c r="D11" s="15"/>
      <c r="E11" s="2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41">
        <f t="shared" si="0"/>
        <v>0</v>
      </c>
    </row>
    <row r="12" spans="1:32" s="10" customFormat="1" ht="16.5" hidden="1">
      <c r="A12" s="26" t="s">
        <v>34</v>
      </c>
      <c r="B12" s="17" t="s">
        <v>13</v>
      </c>
      <c r="C12" s="27" t="s">
        <v>35</v>
      </c>
      <c r="D12" s="49" t="s">
        <v>36</v>
      </c>
      <c r="E12" s="27">
        <v>6102</v>
      </c>
      <c r="F12" s="27">
        <v>17.258</v>
      </c>
      <c r="G12" s="18"/>
      <c r="H12" s="18"/>
      <c r="I12" s="18">
        <v>195296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41">
        <f t="shared" si="0"/>
        <v>195296</v>
      </c>
    </row>
    <row r="13" spans="1:32" s="10" customFormat="1" ht="16.5" hidden="1">
      <c r="A13" s="26" t="s">
        <v>34</v>
      </c>
      <c r="B13" s="17" t="s">
        <v>13</v>
      </c>
      <c r="C13" s="50" t="s">
        <v>92</v>
      </c>
      <c r="D13" s="49" t="s">
        <v>36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f>1331717-2</f>
        <v>1331715</v>
      </c>
      <c r="R13" s="18"/>
      <c r="S13" s="18"/>
      <c r="T13" s="18"/>
      <c r="U13" s="18"/>
      <c r="V13" s="18"/>
      <c r="W13" s="18"/>
      <c r="X13" s="18">
        <v>4107</v>
      </c>
      <c r="Y13" s="18"/>
      <c r="Z13" s="18">
        <v>-452197.57</v>
      </c>
      <c r="AA13" s="18"/>
      <c r="AB13" s="18"/>
      <c r="AC13" s="18"/>
      <c r="AD13" s="18"/>
      <c r="AE13" s="18"/>
      <c r="AF13" s="41">
        <f t="shared" si="0"/>
        <v>883624.4299999999</v>
      </c>
    </row>
    <row r="14" spans="1:32" s="10" customFormat="1" ht="16.5" hidden="1">
      <c r="A14" s="26" t="s">
        <v>34</v>
      </c>
      <c r="B14" s="17" t="s">
        <v>16</v>
      </c>
      <c r="C14" s="50" t="s">
        <v>92</v>
      </c>
      <c r="D14" s="49" t="s">
        <v>36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1</v>
      </c>
      <c r="R14" s="18"/>
      <c r="S14" s="18"/>
      <c r="T14" s="18"/>
      <c r="U14" s="18"/>
      <c r="V14" s="18"/>
      <c r="W14" s="18"/>
      <c r="X14" s="18"/>
      <c r="Y14" s="18"/>
      <c r="Z14" s="18">
        <v>452197.56999999995</v>
      </c>
      <c r="AA14" s="18"/>
      <c r="AB14" s="18">
        <v>3003</v>
      </c>
      <c r="AC14" s="18"/>
      <c r="AD14" s="18"/>
      <c r="AE14" s="18"/>
      <c r="AF14" s="41">
        <f>SUM(I14:AB14)</f>
        <v>455201.56999999995</v>
      </c>
    </row>
    <row r="15" spans="1:32" s="10" customFormat="1" ht="16.5" hidden="1">
      <c r="A15" s="26" t="s">
        <v>34</v>
      </c>
      <c r="B15" s="17" t="s">
        <v>17</v>
      </c>
      <c r="C15" s="50" t="s">
        <v>92</v>
      </c>
      <c r="D15" s="49" t="s">
        <v>36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1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41">
        <f aca="true" t="shared" si="1" ref="AF15:AF74">SUM(I15:AB15)</f>
        <v>1</v>
      </c>
    </row>
    <row r="16" spans="1:32" s="10" customFormat="1" ht="16.5" hidden="1">
      <c r="A16" s="26"/>
      <c r="B16" s="17"/>
      <c r="C16" s="27"/>
      <c r="D16" s="15"/>
      <c r="E16" s="2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41">
        <f t="shared" si="1"/>
        <v>0</v>
      </c>
    </row>
    <row r="17" spans="1:32" s="10" customFormat="1" ht="16.5" hidden="1">
      <c r="A17" s="26" t="s">
        <v>37</v>
      </c>
      <c r="B17" s="17" t="s">
        <v>13</v>
      </c>
      <c r="C17" s="27" t="s">
        <v>38</v>
      </c>
      <c r="D17" s="49" t="s">
        <v>30</v>
      </c>
      <c r="E17" s="27">
        <v>6103</v>
      </c>
      <c r="F17" s="27">
        <v>17.278</v>
      </c>
      <c r="G17" s="18"/>
      <c r="H17" s="18"/>
      <c r="I17" s="18">
        <v>143729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41">
        <f t="shared" si="1"/>
        <v>143729</v>
      </c>
    </row>
    <row r="18" spans="1:32" s="10" customFormat="1" ht="16.5" hidden="1">
      <c r="A18" s="26" t="s">
        <v>37</v>
      </c>
      <c r="B18" s="17" t="s">
        <v>13</v>
      </c>
      <c r="C18" s="50" t="s">
        <v>93</v>
      </c>
      <c r="D18" s="49" t="s">
        <v>30</v>
      </c>
      <c r="E18" s="27">
        <v>6103</v>
      </c>
      <c r="F18" s="27">
        <v>17.278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f>762007-2</f>
        <v>762005</v>
      </c>
      <c r="R18" s="18"/>
      <c r="S18" s="18"/>
      <c r="T18" s="18"/>
      <c r="U18" s="18"/>
      <c r="V18" s="18"/>
      <c r="W18" s="18"/>
      <c r="X18" s="18">
        <v>3163</v>
      </c>
      <c r="Y18" s="18"/>
      <c r="Z18" s="18">
        <v>-279272.58</v>
      </c>
      <c r="AA18" s="18"/>
      <c r="AB18" s="18"/>
      <c r="AC18" s="18"/>
      <c r="AD18" s="18"/>
      <c r="AE18" s="18"/>
      <c r="AF18" s="41">
        <f t="shared" si="1"/>
        <v>485895.42</v>
      </c>
    </row>
    <row r="19" spans="1:32" s="10" customFormat="1" ht="16.5" hidden="1">
      <c r="A19" s="26" t="s">
        <v>37</v>
      </c>
      <c r="B19" s="17" t="s">
        <v>16</v>
      </c>
      <c r="C19" s="50" t="s">
        <v>93</v>
      </c>
      <c r="D19" s="49" t="s">
        <v>30</v>
      </c>
      <c r="E19" s="27">
        <v>6103</v>
      </c>
      <c r="F19" s="27">
        <v>17.278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</v>
      </c>
      <c r="R19" s="18"/>
      <c r="S19" s="18"/>
      <c r="T19" s="18"/>
      <c r="U19" s="18"/>
      <c r="V19" s="18"/>
      <c r="W19" s="18"/>
      <c r="X19" s="18"/>
      <c r="Y19" s="18"/>
      <c r="Z19" s="18">
        <v>279272.58</v>
      </c>
      <c r="AA19" s="18"/>
      <c r="AB19" s="18">
        <v>2434</v>
      </c>
      <c r="AC19" s="18"/>
      <c r="AD19" s="18"/>
      <c r="AE19" s="18"/>
      <c r="AF19" s="41">
        <f t="shared" si="1"/>
        <v>281707.58</v>
      </c>
    </row>
    <row r="20" spans="1:32" s="10" customFormat="1" ht="16.5" hidden="1">
      <c r="A20" s="26" t="s">
        <v>37</v>
      </c>
      <c r="B20" s="17" t="s">
        <v>17</v>
      </c>
      <c r="C20" s="50" t="s">
        <v>93</v>
      </c>
      <c r="D20" s="49" t="s">
        <v>30</v>
      </c>
      <c r="E20" s="27">
        <v>6103</v>
      </c>
      <c r="F20" s="27">
        <v>17.278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41">
        <f t="shared" si="1"/>
        <v>1</v>
      </c>
    </row>
    <row r="21" spans="1:32" s="10" customFormat="1" ht="16.5" hidden="1">
      <c r="A21" s="26" t="s">
        <v>87</v>
      </c>
      <c r="B21" s="17" t="s">
        <v>13</v>
      </c>
      <c r="C21" s="27" t="s">
        <v>88</v>
      </c>
      <c r="D21" s="27" t="s">
        <v>30</v>
      </c>
      <c r="E21" s="27">
        <v>6123</v>
      </c>
      <c r="F21" s="27">
        <v>17.278</v>
      </c>
      <c r="G21" s="18"/>
      <c r="H21" s="18"/>
      <c r="I21" s="18"/>
      <c r="J21" s="18"/>
      <c r="K21" s="18"/>
      <c r="L21" s="18"/>
      <c r="M21" s="18"/>
      <c r="N21" s="18"/>
      <c r="O21" s="18"/>
      <c r="P21" s="18">
        <f>13500-1</f>
        <v>13499</v>
      </c>
      <c r="Q21" s="18"/>
      <c r="R21" s="18"/>
      <c r="S21" s="18"/>
      <c r="T21" s="18"/>
      <c r="U21" s="18">
        <v>4725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41">
        <f t="shared" si="1"/>
        <v>18224</v>
      </c>
    </row>
    <row r="22" spans="1:32" s="10" customFormat="1" ht="16.5" hidden="1">
      <c r="A22" s="26" t="s">
        <v>87</v>
      </c>
      <c r="B22" s="17" t="s">
        <v>16</v>
      </c>
      <c r="C22" s="27" t="s">
        <v>88</v>
      </c>
      <c r="D22" s="27" t="s">
        <v>30</v>
      </c>
      <c r="E22" s="27">
        <v>6123</v>
      </c>
      <c r="F22" s="27">
        <v>17.278</v>
      </c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41">
        <f t="shared" si="1"/>
        <v>1</v>
      </c>
    </row>
    <row r="23" spans="1:32" s="10" customFormat="1" ht="16.5" hidden="1">
      <c r="A23" s="26" t="s">
        <v>131</v>
      </c>
      <c r="B23" s="17" t="s">
        <v>13</v>
      </c>
      <c r="C23" s="27" t="s">
        <v>129</v>
      </c>
      <c r="D23" s="27" t="s">
        <v>128</v>
      </c>
      <c r="E23" s="27" t="s">
        <v>130</v>
      </c>
      <c r="F23" s="27">
        <v>17.273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>8775-2</f>
        <v>8773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41">
        <f t="shared" si="1"/>
        <v>8773</v>
      </c>
    </row>
    <row r="24" spans="1:32" s="10" customFormat="1" ht="16.5" hidden="1">
      <c r="A24" s="26" t="s">
        <v>131</v>
      </c>
      <c r="B24" s="17" t="s">
        <v>16</v>
      </c>
      <c r="C24" s="27" t="s">
        <v>129</v>
      </c>
      <c r="D24" s="27" t="s">
        <v>128</v>
      </c>
      <c r="E24" s="27" t="s">
        <v>130</v>
      </c>
      <c r="F24" s="27">
        <v>17.273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v>1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41">
        <f t="shared" si="1"/>
        <v>1</v>
      </c>
    </row>
    <row r="25" spans="1:32" s="10" customFormat="1" ht="16.5" hidden="1">
      <c r="A25" s="26" t="s">
        <v>131</v>
      </c>
      <c r="B25" s="17" t="s">
        <v>17</v>
      </c>
      <c r="C25" s="27" t="s">
        <v>129</v>
      </c>
      <c r="D25" s="27" t="s">
        <v>128</v>
      </c>
      <c r="E25" s="27" t="s">
        <v>130</v>
      </c>
      <c r="F25" s="27">
        <v>17.273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v>1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41">
        <f t="shared" si="1"/>
        <v>1</v>
      </c>
    </row>
    <row r="26" spans="1:32" s="10" customFormat="1" ht="16.5" hidden="1">
      <c r="A26" s="26"/>
      <c r="B26" s="17"/>
      <c r="C26" s="27"/>
      <c r="D26" s="27"/>
      <c r="E26" s="27"/>
      <c r="F26" s="2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41">
        <f t="shared" si="1"/>
        <v>0</v>
      </c>
    </row>
    <row r="27" spans="1:32" s="28" customFormat="1" ht="16.5" hidden="1">
      <c r="A27" s="26"/>
      <c r="B27" s="11"/>
      <c r="C27" s="19"/>
      <c r="D27" s="14"/>
      <c r="E27" s="11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41">
        <f t="shared" si="1"/>
        <v>0</v>
      </c>
    </row>
    <row r="28" spans="1:32" s="25" customFormat="1" ht="16.5" hidden="1">
      <c r="A28" s="47" t="s">
        <v>27</v>
      </c>
      <c r="B28" s="17" t="s">
        <v>13</v>
      </c>
      <c r="C28" s="15" t="s">
        <v>29</v>
      </c>
      <c r="D28" s="15" t="s">
        <v>28</v>
      </c>
      <c r="E28" s="15">
        <v>6018</v>
      </c>
      <c r="F28" s="17">
        <v>17.278</v>
      </c>
      <c r="G28" s="18"/>
      <c r="H28" s="18">
        <v>31500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41">
        <f t="shared" si="1"/>
        <v>0</v>
      </c>
    </row>
    <row r="29" spans="1:32" s="25" customFormat="1" ht="16.5" hidden="1">
      <c r="A29" s="47" t="s">
        <v>27</v>
      </c>
      <c r="B29" s="17" t="s">
        <v>13</v>
      </c>
      <c r="C29" s="63" t="s">
        <v>29</v>
      </c>
      <c r="D29" s="15" t="s">
        <v>30</v>
      </c>
      <c r="E29" s="15">
        <v>6019</v>
      </c>
      <c r="F29" s="17">
        <v>17.278</v>
      </c>
      <c r="G29" s="20"/>
      <c r="H29" s="20">
        <v>338500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>
        <v>-179662.14</v>
      </c>
      <c r="AA29" s="20"/>
      <c r="AB29" s="20"/>
      <c r="AC29" s="20"/>
      <c r="AD29" s="20"/>
      <c r="AE29" s="20"/>
      <c r="AF29" s="41">
        <f t="shared" si="1"/>
        <v>-179662.14</v>
      </c>
    </row>
    <row r="30" spans="1:32" s="25" customFormat="1" ht="16.5" hidden="1">
      <c r="A30" s="47" t="s">
        <v>27</v>
      </c>
      <c r="B30" s="17" t="s">
        <v>16</v>
      </c>
      <c r="C30" s="63" t="s">
        <v>29</v>
      </c>
      <c r="D30" s="15" t="s">
        <v>30</v>
      </c>
      <c r="E30" s="15">
        <v>6019</v>
      </c>
      <c r="F30" s="17">
        <v>17.278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>
        <v>179662.14</v>
      </c>
      <c r="AA30" s="20"/>
      <c r="AB30" s="20"/>
      <c r="AC30" s="20">
        <v>0</v>
      </c>
      <c r="AD30" s="20"/>
      <c r="AE30" s="20"/>
      <c r="AF30" s="41">
        <f t="shared" si="1"/>
        <v>179662.14</v>
      </c>
    </row>
    <row r="31" spans="1:32" s="10" customFormat="1" ht="16.5" hidden="1">
      <c r="A31" s="47"/>
      <c r="B31" s="17"/>
      <c r="C31" s="48"/>
      <c r="D31" s="27"/>
      <c r="E31" s="27"/>
      <c r="F31" s="1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1">
        <f t="shared" si="1"/>
        <v>0</v>
      </c>
    </row>
    <row r="32" spans="1:32" s="10" customFormat="1" ht="16.5" hidden="1">
      <c r="A32" s="47"/>
      <c r="B32" s="17"/>
      <c r="C32" s="48"/>
      <c r="D32" s="27"/>
      <c r="E32" s="27"/>
      <c r="F32" s="1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1">
        <f t="shared" si="1"/>
        <v>0</v>
      </c>
    </row>
    <row r="33" spans="1:32" s="10" customFormat="1" ht="16.5" hidden="1">
      <c r="A33" s="47"/>
      <c r="B33" s="17"/>
      <c r="C33" s="48"/>
      <c r="D33" s="27"/>
      <c r="E33" s="27"/>
      <c r="F33" s="17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1">
        <f t="shared" si="1"/>
        <v>0</v>
      </c>
    </row>
    <row r="34" spans="1:32" s="10" customFormat="1" ht="16.5" hidden="1">
      <c r="A34" s="61" t="s">
        <v>154</v>
      </c>
      <c r="B34" s="17" t="s">
        <v>155</v>
      </c>
      <c r="C34" s="27" t="s">
        <v>156</v>
      </c>
      <c r="D34" s="27" t="s">
        <v>157</v>
      </c>
      <c r="E34" s="27">
        <v>6073</v>
      </c>
      <c r="F34" s="27">
        <v>17.258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>
        <f>40000-1</f>
        <v>39999</v>
      </c>
      <c r="Z34" s="20"/>
      <c r="AA34" s="20"/>
      <c r="AB34" s="20"/>
      <c r="AC34" s="20"/>
      <c r="AD34" s="20"/>
      <c r="AE34" s="20"/>
      <c r="AF34" s="41">
        <f t="shared" si="1"/>
        <v>39999</v>
      </c>
    </row>
    <row r="35" spans="1:32" s="10" customFormat="1" ht="16.5" hidden="1">
      <c r="A35" s="61" t="s">
        <v>154</v>
      </c>
      <c r="B35" s="17" t="s">
        <v>16</v>
      </c>
      <c r="C35" s="27" t="s">
        <v>156</v>
      </c>
      <c r="D35" s="27" t="s">
        <v>157</v>
      </c>
      <c r="E35" s="27">
        <v>6073</v>
      </c>
      <c r="F35" s="27">
        <v>17.258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>
        <v>1</v>
      </c>
      <c r="Z35" s="20"/>
      <c r="AA35" s="20"/>
      <c r="AB35" s="20"/>
      <c r="AC35" s="20"/>
      <c r="AD35" s="20"/>
      <c r="AE35" s="20"/>
      <c r="AF35" s="41">
        <f t="shared" si="1"/>
        <v>1</v>
      </c>
    </row>
    <row r="36" spans="1:32" s="10" customFormat="1" ht="16.5" hidden="1">
      <c r="A36" s="47"/>
      <c r="B36" s="17"/>
      <c r="C36" s="48"/>
      <c r="D36" s="27"/>
      <c r="E36" s="27"/>
      <c r="F36" s="1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1">
        <f t="shared" si="1"/>
        <v>0</v>
      </c>
    </row>
    <row r="37" spans="1:32" s="10" customFormat="1" ht="16.5" hidden="1">
      <c r="A37" s="9" t="s">
        <v>8</v>
      </c>
      <c r="B37" s="17"/>
      <c r="C37" s="48"/>
      <c r="D37" s="27"/>
      <c r="E37" s="27"/>
      <c r="F37" s="1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41">
        <f t="shared" si="1"/>
        <v>0</v>
      </c>
    </row>
    <row r="38" spans="1:32" s="10" customFormat="1" ht="16.5" hidden="1">
      <c r="A38" s="26" t="s">
        <v>40</v>
      </c>
      <c r="B38" s="17"/>
      <c r="C38" s="48"/>
      <c r="D38" s="27"/>
      <c r="E38" s="27"/>
      <c r="F38" s="17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41">
        <f t="shared" si="1"/>
        <v>0</v>
      </c>
    </row>
    <row r="39" spans="1:32" s="10" customFormat="1" ht="16.5" hidden="1">
      <c r="A39" s="26" t="s">
        <v>41</v>
      </c>
      <c r="B39" s="17" t="s">
        <v>13</v>
      </c>
      <c r="C39" s="50" t="s">
        <v>42</v>
      </c>
      <c r="D39" s="15" t="s">
        <v>43</v>
      </c>
      <c r="E39" s="50" t="s">
        <v>44</v>
      </c>
      <c r="F39" s="17">
        <v>17.207</v>
      </c>
      <c r="G39" s="20"/>
      <c r="H39" s="20"/>
      <c r="I39" s="20"/>
      <c r="J39" s="20">
        <f>694432-2</f>
        <v>694430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41">
        <f t="shared" si="1"/>
        <v>694430</v>
      </c>
    </row>
    <row r="40" spans="1:32" s="10" customFormat="1" ht="16.5" hidden="1">
      <c r="A40" s="26" t="s">
        <v>41</v>
      </c>
      <c r="B40" s="17" t="s">
        <v>16</v>
      </c>
      <c r="C40" s="50" t="s">
        <v>42</v>
      </c>
      <c r="D40" s="15" t="s">
        <v>43</v>
      </c>
      <c r="E40" s="50" t="s">
        <v>44</v>
      </c>
      <c r="F40" s="17">
        <v>17.207</v>
      </c>
      <c r="G40" s="20"/>
      <c r="H40" s="20"/>
      <c r="I40" s="20"/>
      <c r="J40" s="20">
        <v>1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41">
        <f t="shared" si="1"/>
        <v>1</v>
      </c>
    </row>
    <row r="41" spans="1:32" s="10" customFormat="1" ht="16.5" hidden="1">
      <c r="A41" s="26" t="s">
        <v>41</v>
      </c>
      <c r="B41" s="17" t="s">
        <v>17</v>
      </c>
      <c r="C41" s="50" t="s">
        <v>42</v>
      </c>
      <c r="D41" s="15" t="s">
        <v>43</v>
      </c>
      <c r="E41" s="50" t="s">
        <v>44</v>
      </c>
      <c r="F41" s="17">
        <v>17.207</v>
      </c>
      <c r="G41" s="20"/>
      <c r="H41" s="20"/>
      <c r="I41" s="20"/>
      <c r="J41" s="20">
        <v>1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41">
        <f t="shared" si="1"/>
        <v>1</v>
      </c>
    </row>
    <row r="42" spans="1:32" s="10" customFormat="1" ht="16.5" hidden="1">
      <c r="A42" s="26"/>
      <c r="B42" s="17"/>
      <c r="C42" s="50"/>
      <c r="D42" s="15"/>
      <c r="E42" s="50"/>
      <c r="F42" s="17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41">
        <f t="shared" si="1"/>
        <v>0</v>
      </c>
    </row>
    <row r="43" spans="1:32" s="10" customFormat="1" ht="16.5" hidden="1">
      <c r="A43" s="51" t="s">
        <v>66</v>
      </c>
      <c r="B43" s="17" t="s">
        <v>13</v>
      </c>
      <c r="C43" s="50" t="s">
        <v>42</v>
      </c>
      <c r="D43" s="15" t="s">
        <v>43</v>
      </c>
      <c r="E43" s="50" t="s">
        <v>44</v>
      </c>
      <c r="F43" s="17">
        <v>17.207</v>
      </c>
      <c r="G43" s="20"/>
      <c r="H43" s="20"/>
      <c r="I43" s="20"/>
      <c r="J43" s="20"/>
      <c r="K43" s="20"/>
      <c r="L43" s="20"/>
      <c r="M43" s="20">
        <f>30000-2</f>
        <v>29998</v>
      </c>
      <c r="N43" s="20"/>
      <c r="O43" s="20"/>
      <c r="P43" s="20"/>
      <c r="Q43" s="20"/>
      <c r="R43" s="20"/>
      <c r="S43" s="20"/>
      <c r="T43" s="20"/>
      <c r="U43" s="20">
        <v>2700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41">
        <f t="shared" si="1"/>
        <v>32698</v>
      </c>
    </row>
    <row r="44" spans="1:32" s="10" customFormat="1" ht="16.5" hidden="1">
      <c r="A44" s="51" t="s">
        <v>66</v>
      </c>
      <c r="B44" s="17" t="s">
        <v>16</v>
      </c>
      <c r="C44" s="50" t="s">
        <v>42</v>
      </c>
      <c r="D44" s="15" t="s">
        <v>43</v>
      </c>
      <c r="E44" s="50" t="s">
        <v>44</v>
      </c>
      <c r="F44" s="17">
        <v>17.207</v>
      </c>
      <c r="G44" s="20"/>
      <c r="H44" s="20"/>
      <c r="I44" s="20"/>
      <c r="J44" s="20"/>
      <c r="K44" s="20"/>
      <c r="L44" s="20"/>
      <c r="M44" s="20">
        <v>1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41">
        <f t="shared" si="1"/>
        <v>1</v>
      </c>
    </row>
    <row r="45" spans="1:32" s="10" customFormat="1" ht="16.5" hidden="1">
      <c r="A45" s="51" t="s">
        <v>66</v>
      </c>
      <c r="B45" s="17" t="s">
        <v>17</v>
      </c>
      <c r="C45" s="50" t="s">
        <v>42</v>
      </c>
      <c r="D45" s="15" t="s">
        <v>43</v>
      </c>
      <c r="E45" s="50" t="s">
        <v>44</v>
      </c>
      <c r="F45" s="17">
        <v>17.207</v>
      </c>
      <c r="G45" s="20"/>
      <c r="H45" s="20"/>
      <c r="I45" s="20"/>
      <c r="J45" s="20"/>
      <c r="K45" s="20"/>
      <c r="L45" s="20"/>
      <c r="M45" s="20">
        <v>1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41">
        <f t="shared" si="1"/>
        <v>1</v>
      </c>
    </row>
    <row r="46" spans="1:32" s="10" customFormat="1" ht="16.5" hidden="1">
      <c r="A46" s="26"/>
      <c r="B46" s="17"/>
      <c r="C46" s="50"/>
      <c r="D46" s="15"/>
      <c r="E46" s="50"/>
      <c r="F46" s="1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41">
        <f t="shared" si="1"/>
        <v>0</v>
      </c>
    </row>
    <row r="47" spans="1:32" s="10" customFormat="1" ht="16.5" hidden="1">
      <c r="A47" s="51" t="s">
        <v>45</v>
      </c>
      <c r="B47" s="17" t="s">
        <v>13</v>
      </c>
      <c r="C47" s="50" t="s">
        <v>42</v>
      </c>
      <c r="D47" s="15" t="s">
        <v>43</v>
      </c>
      <c r="E47" s="50" t="s">
        <v>46</v>
      </c>
      <c r="F47" s="17">
        <v>17.207</v>
      </c>
      <c r="G47" s="20"/>
      <c r="H47" s="20"/>
      <c r="I47" s="20"/>
      <c r="J47" s="20">
        <f>59798-2</f>
        <v>59796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41">
        <f t="shared" si="1"/>
        <v>59796</v>
      </c>
    </row>
    <row r="48" spans="1:32" s="10" customFormat="1" ht="16.5" hidden="1">
      <c r="A48" s="51" t="s">
        <v>45</v>
      </c>
      <c r="B48" s="17" t="s">
        <v>16</v>
      </c>
      <c r="C48" s="50" t="s">
        <v>42</v>
      </c>
      <c r="D48" s="15" t="s">
        <v>43</v>
      </c>
      <c r="E48" s="50" t="s">
        <v>46</v>
      </c>
      <c r="F48" s="17">
        <v>17.207</v>
      </c>
      <c r="G48" s="20"/>
      <c r="H48" s="20"/>
      <c r="I48" s="20"/>
      <c r="J48" s="20">
        <v>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41">
        <f t="shared" si="1"/>
        <v>1</v>
      </c>
    </row>
    <row r="49" spans="1:32" s="10" customFormat="1" ht="16.5" hidden="1">
      <c r="A49" s="51" t="s">
        <v>45</v>
      </c>
      <c r="B49" s="17" t="s">
        <v>17</v>
      </c>
      <c r="C49" s="50" t="s">
        <v>42</v>
      </c>
      <c r="D49" s="15" t="s">
        <v>43</v>
      </c>
      <c r="E49" s="50" t="s">
        <v>46</v>
      </c>
      <c r="F49" s="17">
        <v>17.207</v>
      </c>
      <c r="G49" s="20"/>
      <c r="H49" s="20"/>
      <c r="I49" s="20"/>
      <c r="J49" s="20">
        <v>1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41">
        <f t="shared" si="1"/>
        <v>1</v>
      </c>
    </row>
    <row r="50" spans="1:32" s="10" customFormat="1" ht="16.5" hidden="1">
      <c r="A50" s="47"/>
      <c r="B50" s="17"/>
      <c r="C50" s="48"/>
      <c r="D50" s="27"/>
      <c r="E50" s="27"/>
      <c r="F50" s="17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41">
        <f t="shared" si="1"/>
        <v>0</v>
      </c>
    </row>
    <row r="51" spans="1:32" s="10" customFormat="1" ht="16.5" hidden="1">
      <c r="A51" s="9" t="s">
        <v>8</v>
      </c>
      <c r="B51" s="17"/>
      <c r="C51" s="48"/>
      <c r="D51" s="27"/>
      <c r="E51" s="27"/>
      <c r="F51" s="17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41">
        <f t="shared" si="1"/>
        <v>0</v>
      </c>
    </row>
    <row r="52" spans="1:32" s="10" customFormat="1" ht="16.5" hidden="1">
      <c r="A52" s="26" t="s">
        <v>57</v>
      </c>
      <c r="B52" s="17"/>
      <c r="C52" s="48"/>
      <c r="D52" s="27"/>
      <c r="E52" s="27"/>
      <c r="F52" s="17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41">
        <f t="shared" si="1"/>
        <v>0</v>
      </c>
    </row>
    <row r="53" spans="1:32" s="10" customFormat="1" ht="16.5" hidden="1">
      <c r="A53" s="47" t="s">
        <v>47</v>
      </c>
      <c r="B53" s="17" t="s">
        <v>13</v>
      </c>
      <c r="C53" s="15" t="s">
        <v>48</v>
      </c>
      <c r="D53" s="15" t="s">
        <v>49</v>
      </c>
      <c r="E53" s="52" t="s">
        <v>50</v>
      </c>
      <c r="F53" s="15" t="s">
        <v>51</v>
      </c>
      <c r="G53" s="20"/>
      <c r="H53" s="20"/>
      <c r="I53" s="20"/>
      <c r="J53" s="20"/>
      <c r="K53" s="20">
        <v>107830.5</v>
      </c>
      <c r="L53" s="20">
        <v>92220</v>
      </c>
      <c r="M53" s="20"/>
      <c r="N53" s="20"/>
      <c r="O53" s="20"/>
      <c r="P53" s="20"/>
      <c r="Q53" s="20"/>
      <c r="R53" s="20">
        <v>107830.5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41">
        <f t="shared" si="1"/>
        <v>307881</v>
      </c>
    </row>
    <row r="54" spans="1:32" s="10" customFormat="1" ht="16.5" hidden="1">
      <c r="A54" s="47" t="s">
        <v>52</v>
      </c>
      <c r="B54" s="17" t="s">
        <v>13</v>
      </c>
      <c r="C54" s="27" t="s">
        <v>53</v>
      </c>
      <c r="D54" s="27" t="s">
        <v>54</v>
      </c>
      <c r="E54" s="27" t="s">
        <v>55</v>
      </c>
      <c r="F54" s="15" t="s">
        <v>51</v>
      </c>
      <c r="G54" s="20"/>
      <c r="H54" s="20"/>
      <c r="I54" s="20"/>
      <c r="J54" s="20">
        <v>95000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41">
        <f t="shared" si="1"/>
        <v>95000</v>
      </c>
    </row>
    <row r="55" spans="1:32" s="10" customFormat="1" ht="16.5" hidden="1">
      <c r="A55" s="47" t="s">
        <v>145</v>
      </c>
      <c r="B55" s="17" t="s">
        <v>146</v>
      </c>
      <c r="C55" s="27" t="s">
        <v>147</v>
      </c>
      <c r="D55" s="27" t="s">
        <v>148</v>
      </c>
      <c r="E55" s="27" t="s">
        <v>149</v>
      </c>
      <c r="F55" s="17" t="s">
        <v>51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>
        <f>69395.04</f>
        <v>69395.04</v>
      </c>
      <c r="X55" s="20"/>
      <c r="Y55" s="20"/>
      <c r="Z55" s="20"/>
      <c r="AA55" s="20"/>
      <c r="AB55" s="20"/>
      <c r="AC55" s="20"/>
      <c r="AD55" s="20"/>
      <c r="AE55" s="20"/>
      <c r="AF55" s="41">
        <f t="shared" si="1"/>
        <v>69395.04</v>
      </c>
    </row>
    <row r="56" spans="1:32" s="10" customFormat="1" ht="16.5" hidden="1">
      <c r="A56" s="47"/>
      <c r="B56" s="17"/>
      <c r="C56" s="27"/>
      <c r="D56" s="27"/>
      <c r="E56" s="27"/>
      <c r="F56" s="15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41">
        <f t="shared" si="1"/>
        <v>0</v>
      </c>
    </row>
    <row r="57" spans="1:32" s="10" customFormat="1" ht="16.5" hidden="1">
      <c r="A57" s="9" t="s">
        <v>8</v>
      </c>
      <c r="B57" s="17"/>
      <c r="C57" s="27"/>
      <c r="D57" s="27"/>
      <c r="E57" s="27"/>
      <c r="F57" s="15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41">
        <f t="shared" si="1"/>
        <v>0</v>
      </c>
    </row>
    <row r="58" spans="1:32" s="10" customFormat="1" ht="16.5" hidden="1">
      <c r="A58" s="26" t="s">
        <v>108</v>
      </c>
      <c r="B58" s="17"/>
      <c r="C58" s="27"/>
      <c r="D58" s="27"/>
      <c r="E58" s="27"/>
      <c r="F58" s="15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41">
        <f t="shared" si="1"/>
        <v>0</v>
      </c>
    </row>
    <row r="59" spans="1:32" s="10" customFormat="1" ht="16.5" hidden="1">
      <c r="A59" s="47" t="s">
        <v>109</v>
      </c>
      <c r="B59" s="17" t="s">
        <v>110</v>
      </c>
      <c r="C59" s="27" t="s">
        <v>111</v>
      </c>
      <c r="D59" s="27" t="s">
        <v>112</v>
      </c>
      <c r="E59" s="58" t="s">
        <v>113</v>
      </c>
      <c r="F59" s="48">
        <v>17.801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>
        <v>31499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41">
        <f t="shared" si="1"/>
        <v>31499</v>
      </c>
    </row>
    <row r="60" spans="1:32" s="10" customFormat="1" ht="16.5" hidden="1">
      <c r="A60" s="47"/>
      <c r="B60" s="17"/>
      <c r="C60" s="27"/>
      <c r="D60" s="27"/>
      <c r="E60" s="27"/>
      <c r="F60" s="15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41">
        <f t="shared" si="1"/>
        <v>0</v>
      </c>
    </row>
    <row r="61" spans="1:32" s="10" customFormat="1" ht="16.5">
      <c r="A61" s="47"/>
      <c r="B61" s="17"/>
      <c r="C61" s="48"/>
      <c r="D61" s="27"/>
      <c r="E61" s="27"/>
      <c r="F61" s="17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41">
        <f t="shared" si="1"/>
        <v>0</v>
      </c>
    </row>
    <row r="62" spans="1:32" s="10" customFormat="1" ht="16.5">
      <c r="A62" s="9" t="s">
        <v>8</v>
      </c>
      <c r="B62" s="17"/>
      <c r="C62" s="48"/>
      <c r="D62" s="27"/>
      <c r="E62" s="27"/>
      <c r="F62" s="17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41">
        <f t="shared" si="1"/>
        <v>0</v>
      </c>
    </row>
    <row r="63" spans="1:32" s="10" customFormat="1" ht="16.5">
      <c r="A63" s="26" t="s">
        <v>70</v>
      </c>
      <c r="B63" s="17"/>
      <c r="C63" s="48"/>
      <c r="D63" s="27"/>
      <c r="E63" s="27"/>
      <c r="F63" s="17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41">
        <f t="shared" si="1"/>
        <v>0</v>
      </c>
    </row>
    <row r="64" spans="1:32" s="10" customFormat="1" ht="16.5" hidden="1">
      <c r="A64" s="47" t="s">
        <v>74</v>
      </c>
      <c r="B64" s="17" t="s">
        <v>73</v>
      </c>
      <c r="C64" s="27" t="s">
        <v>72</v>
      </c>
      <c r="D64" s="56" t="s">
        <v>77</v>
      </c>
      <c r="E64" s="27" t="s">
        <v>71</v>
      </c>
      <c r="F64" s="27">
        <v>17.281</v>
      </c>
      <c r="G64" s="20"/>
      <c r="H64" s="20"/>
      <c r="I64" s="20"/>
      <c r="J64" s="20"/>
      <c r="K64" s="20"/>
      <c r="L64" s="20"/>
      <c r="M64" s="20"/>
      <c r="N64" s="53">
        <v>1564.36</v>
      </c>
      <c r="O64" s="53"/>
      <c r="P64" s="53"/>
      <c r="Q64" s="53">
        <v>39.8</v>
      </c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41">
        <f t="shared" si="1"/>
        <v>1604.1599999999999</v>
      </c>
    </row>
    <row r="65" spans="1:32" s="10" customFormat="1" ht="16.5" hidden="1">
      <c r="A65" s="47" t="s">
        <v>74</v>
      </c>
      <c r="B65" s="17" t="s">
        <v>164</v>
      </c>
      <c r="C65" s="27" t="s">
        <v>72</v>
      </c>
      <c r="D65" s="56" t="s">
        <v>77</v>
      </c>
      <c r="E65" s="27" t="s">
        <v>71</v>
      </c>
      <c r="F65" s="27">
        <v>17.281</v>
      </c>
      <c r="G65" s="20"/>
      <c r="H65" s="20"/>
      <c r="I65" s="20"/>
      <c r="J65" s="20"/>
      <c r="K65" s="20"/>
      <c r="L65" s="20"/>
      <c r="M65" s="20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>
        <f>3677+104.14</f>
        <v>3781.14</v>
      </c>
      <c r="AB65" s="53"/>
      <c r="AC65" s="53"/>
      <c r="AD65" s="53"/>
      <c r="AE65" s="53"/>
      <c r="AF65" s="41">
        <f t="shared" si="1"/>
        <v>3781.14</v>
      </c>
    </row>
    <row r="66" spans="1:32" s="10" customFormat="1" ht="16.5" hidden="1">
      <c r="A66" s="54" t="s">
        <v>79</v>
      </c>
      <c r="B66" s="17" t="s">
        <v>80</v>
      </c>
      <c r="C66" s="50" t="s">
        <v>95</v>
      </c>
      <c r="D66" s="50" t="s">
        <v>43</v>
      </c>
      <c r="E66" s="50" t="s">
        <v>81</v>
      </c>
      <c r="F66" s="50">
        <v>17.207</v>
      </c>
      <c r="G66" s="20"/>
      <c r="H66" s="20"/>
      <c r="I66" s="20"/>
      <c r="J66" s="20"/>
      <c r="K66" s="20"/>
      <c r="L66" s="20"/>
      <c r="M66" s="20"/>
      <c r="N66" s="53"/>
      <c r="O66" s="53">
        <f>1000000-3</f>
        <v>999997</v>
      </c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>
        <v>-803317.39</v>
      </c>
      <c r="AA66" s="53"/>
      <c r="AB66" s="53"/>
      <c r="AC66" s="53"/>
      <c r="AD66" s="53"/>
      <c r="AE66" s="53"/>
      <c r="AF66" s="41">
        <f t="shared" si="1"/>
        <v>196679.61</v>
      </c>
    </row>
    <row r="67" spans="1:32" s="10" customFormat="1" ht="16.5" hidden="1">
      <c r="A67" s="54" t="s">
        <v>79</v>
      </c>
      <c r="B67" s="17" t="s">
        <v>16</v>
      </c>
      <c r="C67" s="50" t="s">
        <v>95</v>
      </c>
      <c r="D67" s="50" t="s">
        <v>43</v>
      </c>
      <c r="E67" s="50" t="s">
        <v>81</v>
      </c>
      <c r="F67" s="50">
        <v>17.207</v>
      </c>
      <c r="G67" s="20"/>
      <c r="H67" s="20"/>
      <c r="I67" s="20"/>
      <c r="J67" s="20"/>
      <c r="K67" s="20"/>
      <c r="L67" s="20"/>
      <c r="M67" s="20"/>
      <c r="N67" s="53"/>
      <c r="O67" s="53">
        <v>1</v>
      </c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>
        <v>803317.39</v>
      </c>
      <c r="AA67" s="53"/>
      <c r="AB67" s="53"/>
      <c r="AC67" s="53"/>
      <c r="AD67" s="53"/>
      <c r="AE67" s="53"/>
      <c r="AF67" s="41">
        <f t="shared" si="1"/>
        <v>803318.39</v>
      </c>
    </row>
    <row r="68" spans="1:32" s="10" customFormat="1" ht="16.5" hidden="1">
      <c r="A68" s="54" t="s">
        <v>79</v>
      </c>
      <c r="B68" s="17" t="s">
        <v>17</v>
      </c>
      <c r="C68" s="50" t="s">
        <v>95</v>
      </c>
      <c r="D68" s="50" t="s">
        <v>43</v>
      </c>
      <c r="E68" s="50" t="s">
        <v>81</v>
      </c>
      <c r="F68" s="50">
        <v>17.207</v>
      </c>
      <c r="G68" s="20"/>
      <c r="H68" s="20"/>
      <c r="I68" s="20"/>
      <c r="J68" s="20"/>
      <c r="K68" s="20"/>
      <c r="L68" s="20"/>
      <c r="M68" s="20"/>
      <c r="N68" s="53"/>
      <c r="O68" s="53">
        <v>1</v>
      </c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41">
        <f t="shared" si="1"/>
        <v>1</v>
      </c>
    </row>
    <row r="69" spans="1:32" s="10" customFormat="1" ht="16.5" hidden="1">
      <c r="A69" s="54" t="s">
        <v>79</v>
      </c>
      <c r="B69" s="17" t="s">
        <v>82</v>
      </c>
      <c r="C69" s="50" t="s">
        <v>95</v>
      </c>
      <c r="D69" s="50" t="s">
        <v>43</v>
      </c>
      <c r="E69" s="50" t="s">
        <v>81</v>
      </c>
      <c r="F69" s="50">
        <v>17.207</v>
      </c>
      <c r="G69" s="20"/>
      <c r="H69" s="20"/>
      <c r="I69" s="20"/>
      <c r="J69" s="20"/>
      <c r="K69" s="20"/>
      <c r="L69" s="20"/>
      <c r="M69" s="20"/>
      <c r="N69" s="53"/>
      <c r="O69" s="53">
        <v>1</v>
      </c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41">
        <f t="shared" si="1"/>
        <v>1</v>
      </c>
    </row>
    <row r="70" spans="1:32" s="10" customFormat="1" ht="16.5" hidden="1">
      <c r="A70" s="54" t="s">
        <v>98</v>
      </c>
      <c r="B70" s="17" t="s">
        <v>100</v>
      </c>
      <c r="C70" s="50" t="s">
        <v>96</v>
      </c>
      <c r="D70" s="50" t="s">
        <v>94</v>
      </c>
      <c r="E70" s="50" t="s">
        <v>97</v>
      </c>
      <c r="F70" s="50">
        <v>17.277</v>
      </c>
      <c r="G70" s="20"/>
      <c r="H70" s="20"/>
      <c r="I70" s="20"/>
      <c r="J70" s="20"/>
      <c r="K70" s="20"/>
      <c r="L70" s="20"/>
      <c r="M70" s="20"/>
      <c r="N70" s="53"/>
      <c r="O70" s="53"/>
      <c r="P70" s="53"/>
      <c r="Q70" s="53">
        <f>500000-1</f>
        <v>499999</v>
      </c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1">
        <f t="shared" si="1"/>
        <v>499999</v>
      </c>
    </row>
    <row r="71" spans="1:32" s="10" customFormat="1" ht="16.5">
      <c r="A71" s="54" t="s">
        <v>98</v>
      </c>
      <c r="B71" s="17" t="s">
        <v>16</v>
      </c>
      <c r="C71" s="50" t="s">
        <v>96</v>
      </c>
      <c r="D71" s="50" t="s">
        <v>94</v>
      </c>
      <c r="E71" s="50" t="s">
        <v>97</v>
      </c>
      <c r="F71" s="50">
        <v>17.277</v>
      </c>
      <c r="G71" s="20"/>
      <c r="H71" s="20"/>
      <c r="I71" s="20"/>
      <c r="J71" s="20"/>
      <c r="K71" s="20"/>
      <c r="L71" s="20"/>
      <c r="M71" s="20"/>
      <c r="N71" s="53"/>
      <c r="O71" s="53"/>
      <c r="P71" s="53"/>
      <c r="Q71" s="53">
        <v>1</v>
      </c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>
        <v>-1</v>
      </c>
      <c r="AF71" s="16">
        <f>SUM(Q71:AE71)</f>
        <v>0</v>
      </c>
    </row>
    <row r="72" spans="1:32" s="10" customFormat="1" ht="16.5" hidden="1">
      <c r="A72" s="59" t="s">
        <v>116</v>
      </c>
      <c r="B72" s="17" t="s">
        <v>125</v>
      </c>
      <c r="C72" s="50" t="s">
        <v>117</v>
      </c>
      <c r="D72" s="50" t="s">
        <v>118</v>
      </c>
      <c r="E72" s="50" t="s">
        <v>119</v>
      </c>
      <c r="F72" s="50">
        <v>17.285</v>
      </c>
      <c r="G72" s="20"/>
      <c r="H72" s="20"/>
      <c r="I72" s="20"/>
      <c r="J72" s="20"/>
      <c r="K72" s="20"/>
      <c r="L72" s="20"/>
      <c r="M72" s="20"/>
      <c r="N72" s="53"/>
      <c r="O72" s="53"/>
      <c r="P72" s="53"/>
      <c r="Q72" s="53"/>
      <c r="R72" s="53"/>
      <c r="S72" s="53"/>
      <c r="T72" s="53">
        <f>765973-2</f>
        <v>765971</v>
      </c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41">
        <f t="shared" si="1"/>
        <v>765971</v>
      </c>
    </row>
    <row r="73" spans="1:32" s="10" customFormat="1" ht="16.5" hidden="1">
      <c r="A73" s="59" t="s">
        <v>116</v>
      </c>
      <c r="B73" s="17" t="s">
        <v>120</v>
      </c>
      <c r="C73" s="50" t="s">
        <v>117</v>
      </c>
      <c r="D73" s="50" t="s">
        <v>118</v>
      </c>
      <c r="E73" s="50" t="s">
        <v>119</v>
      </c>
      <c r="F73" s="50">
        <v>17.285</v>
      </c>
      <c r="G73" s="20"/>
      <c r="H73" s="20"/>
      <c r="I73" s="20"/>
      <c r="J73" s="20"/>
      <c r="K73" s="20"/>
      <c r="L73" s="20"/>
      <c r="M73" s="20"/>
      <c r="N73" s="53"/>
      <c r="O73" s="53"/>
      <c r="P73" s="53"/>
      <c r="Q73" s="53"/>
      <c r="R73" s="53"/>
      <c r="S73" s="53"/>
      <c r="T73" s="53">
        <v>1</v>
      </c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41">
        <f t="shared" si="1"/>
        <v>1</v>
      </c>
    </row>
    <row r="74" spans="1:32" s="10" customFormat="1" ht="16.5" hidden="1">
      <c r="A74" s="59" t="s">
        <v>116</v>
      </c>
      <c r="B74" s="17" t="s">
        <v>124</v>
      </c>
      <c r="C74" s="50" t="s">
        <v>117</v>
      </c>
      <c r="D74" s="50" t="s">
        <v>118</v>
      </c>
      <c r="E74" s="50" t="s">
        <v>119</v>
      </c>
      <c r="F74" s="50">
        <v>17.285</v>
      </c>
      <c r="G74" s="20"/>
      <c r="H74" s="20"/>
      <c r="I74" s="20"/>
      <c r="J74" s="20"/>
      <c r="K74" s="20"/>
      <c r="L74" s="20"/>
      <c r="M74" s="20"/>
      <c r="N74" s="53"/>
      <c r="O74" s="53"/>
      <c r="P74" s="53"/>
      <c r="Q74" s="53"/>
      <c r="R74" s="53"/>
      <c r="S74" s="53"/>
      <c r="T74" s="53">
        <v>1</v>
      </c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41">
        <f t="shared" si="1"/>
        <v>1</v>
      </c>
    </row>
    <row r="75" spans="1:32" s="10" customFormat="1" ht="16.5" hidden="1">
      <c r="A75" s="47" t="s">
        <v>134</v>
      </c>
      <c r="B75" s="17" t="s">
        <v>135</v>
      </c>
      <c r="C75" s="50" t="s">
        <v>136</v>
      </c>
      <c r="D75" s="60" t="s">
        <v>137</v>
      </c>
      <c r="E75" s="60" t="s">
        <v>138</v>
      </c>
      <c r="F75" s="50">
        <v>17.225</v>
      </c>
      <c r="G75" s="20"/>
      <c r="H75" s="20"/>
      <c r="I75" s="20"/>
      <c r="J75" s="20"/>
      <c r="K75" s="20"/>
      <c r="L75" s="20"/>
      <c r="M75" s="20"/>
      <c r="N75" s="53"/>
      <c r="O75" s="53"/>
      <c r="P75" s="53"/>
      <c r="Q75" s="53"/>
      <c r="R75" s="53"/>
      <c r="S75" s="53"/>
      <c r="T75" s="53"/>
      <c r="U75" s="53"/>
      <c r="V75" s="53">
        <f>193172.39-2</f>
        <v>193170.39</v>
      </c>
      <c r="W75" s="53"/>
      <c r="X75" s="53"/>
      <c r="Y75" s="53"/>
      <c r="Z75" s="53">
        <v>-150672</v>
      </c>
      <c r="AA75" s="53"/>
      <c r="AB75" s="53"/>
      <c r="AC75" s="53"/>
      <c r="AD75" s="53">
        <v>142566.59833353182</v>
      </c>
      <c r="AE75" s="53"/>
      <c r="AF75" s="41">
        <f aca="true" t="shared" si="2" ref="AF75:AF80">SUM(G75:AD75)</f>
        <v>185064.98833353183</v>
      </c>
    </row>
    <row r="76" spans="1:32" s="10" customFormat="1" ht="16.5" hidden="1">
      <c r="A76" s="47" t="s">
        <v>134</v>
      </c>
      <c r="B76" s="15" t="s">
        <v>139</v>
      </c>
      <c r="C76" s="50" t="s">
        <v>136</v>
      </c>
      <c r="D76" s="60" t="s">
        <v>137</v>
      </c>
      <c r="E76" s="60" t="s">
        <v>138</v>
      </c>
      <c r="F76" s="50">
        <v>17.225</v>
      </c>
      <c r="G76" s="20"/>
      <c r="H76" s="20"/>
      <c r="I76" s="20"/>
      <c r="J76" s="20"/>
      <c r="K76" s="20"/>
      <c r="L76" s="20"/>
      <c r="M76" s="20"/>
      <c r="N76" s="53"/>
      <c r="O76" s="53"/>
      <c r="P76" s="53"/>
      <c r="Q76" s="53"/>
      <c r="R76" s="53"/>
      <c r="S76" s="53"/>
      <c r="T76" s="53"/>
      <c r="U76" s="53"/>
      <c r="V76" s="53">
        <v>1</v>
      </c>
      <c r="W76" s="53"/>
      <c r="X76" s="53"/>
      <c r="Y76" s="53"/>
      <c r="Z76" s="53">
        <v>150672</v>
      </c>
      <c r="AA76" s="53"/>
      <c r="AB76" s="53"/>
      <c r="AC76" s="53"/>
      <c r="AD76" s="53"/>
      <c r="AE76" s="53"/>
      <c r="AF76" s="41">
        <f t="shared" si="2"/>
        <v>150673</v>
      </c>
    </row>
    <row r="77" spans="1:32" s="10" customFormat="1" ht="16.5" hidden="1">
      <c r="A77" s="47" t="s">
        <v>134</v>
      </c>
      <c r="B77" s="17" t="s">
        <v>17</v>
      </c>
      <c r="C77" s="50" t="s">
        <v>136</v>
      </c>
      <c r="D77" s="60" t="s">
        <v>137</v>
      </c>
      <c r="E77" s="60" t="s">
        <v>138</v>
      </c>
      <c r="F77" s="50">
        <v>17.225</v>
      </c>
      <c r="G77" s="20"/>
      <c r="H77" s="20"/>
      <c r="I77" s="20"/>
      <c r="J77" s="20"/>
      <c r="K77" s="20"/>
      <c r="L77" s="20"/>
      <c r="M77" s="20"/>
      <c r="N77" s="53"/>
      <c r="O77" s="53"/>
      <c r="P77" s="53"/>
      <c r="Q77" s="53"/>
      <c r="R77" s="53"/>
      <c r="S77" s="53"/>
      <c r="T77" s="53"/>
      <c r="U77" s="53"/>
      <c r="V77" s="53">
        <v>1</v>
      </c>
      <c r="W77" s="53"/>
      <c r="X77" s="53"/>
      <c r="Y77" s="53"/>
      <c r="Z77" s="53"/>
      <c r="AA77" s="53"/>
      <c r="AB77" s="53"/>
      <c r="AC77" s="53"/>
      <c r="AD77" s="53"/>
      <c r="AE77" s="53"/>
      <c r="AF77" s="41">
        <f t="shared" si="2"/>
        <v>1</v>
      </c>
    </row>
    <row r="78" spans="1:32" s="10" customFormat="1" ht="16.5">
      <c r="A78" s="59"/>
      <c r="B78" s="17"/>
      <c r="C78" s="50"/>
      <c r="D78" s="50"/>
      <c r="E78" s="50"/>
      <c r="F78" s="50"/>
      <c r="G78" s="20"/>
      <c r="H78" s="20"/>
      <c r="I78" s="20"/>
      <c r="J78" s="20"/>
      <c r="K78" s="20"/>
      <c r="L78" s="20"/>
      <c r="M78" s="20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41">
        <f t="shared" si="2"/>
        <v>0</v>
      </c>
    </row>
    <row r="79" spans="1:32" s="10" customFormat="1" ht="16.5">
      <c r="A79" s="47"/>
      <c r="B79" s="17"/>
      <c r="C79" s="48"/>
      <c r="D79" s="27"/>
      <c r="E79" s="27"/>
      <c r="F79" s="17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41">
        <f t="shared" si="2"/>
        <v>0</v>
      </c>
    </row>
    <row r="80" spans="1:32" s="10" customFormat="1" ht="16.5">
      <c r="A80" s="21"/>
      <c r="B80" s="21"/>
      <c r="C80" s="15"/>
      <c r="D80" s="15"/>
      <c r="E80" s="15"/>
      <c r="F80" s="15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41">
        <f t="shared" si="2"/>
        <v>0</v>
      </c>
    </row>
    <row r="81" spans="1:32" s="10" customFormat="1" ht="16.5">
      <c r="A81" s="29" t="s">
        <v>0</v>
      </c>
      <c r="B81" s="29"/>
      <c r="C81" s="30"/>
      <c r="D81" s="30"/>
      <c r="E81" s="30"/>
      <c r="F81" s="31"/>
      <c r="G81" s="32">
        <f>SUM(G8:G80)</f>
        <v>1635787</v>
      </c>
      <c r="H81" s="32">
        <f>SUM(H8:H80)</f>
        <v>370000</v>
      </c>
      <c r="I81" s="32">
        <f aca="true" t="shared" si="3" ref="I81:N81">SUM(I6:I80)</f>
        <v>339025</v>
      </c>
      <c r="J81" s="32">
        <f t="shared" si="3"/>
        <v>849230</v>
      </c>
      <c r="K81" s="32">
        <f t="shared" si="3"/>
        <v>107830.5</v>
      </c>
      <c r="L81" s="32">
        <f t="shared" si="3"/>
        <v>92220</v>
      </c>
      <c r="M81" s="32">
        <f t="shared" si="3"/>
        <v>30000</v>
      </c>
      <c r="N81" s="32">
        <f t="shared" si="3"/>
        <v>1564.36</v>
      </c>
      <c r="O81" s="32">
        <f>SUM(O61:O80)</f>
        <v>1000000</v>
      </c>
      <c r="P81" s="32">
        <f>SUM(P6:P80)</f>
        <v>13500</v>
      </c>
      <c r="Q81" s="32">
        <f>SUM(Q6:Q80)</f>
        <v>2593763.8</v>
      </c>
      <c r="R81" s="32">
        <f>SUM(R6:R80)</f>
        <v>107830.5</v>
      </c>
      <c r="S81" s="32">
        <f>SUM(S50:S80)</f>
        <v>31499</v>
      </c>
      <c r="T81" s="32">
        <f>SUM(T57:T80)</f>
        <v>765973</v>
      </c>
      <c r="U81" s="32">
        <f>SUM(U7:U80)</f>
        <v>16200</v>
      </c>
      <c r="V81" s="32">
        <f>SUM(V60:V80)</f>
        <v>193172.39</v>
      </c>
      <c r="W81" s="32">
        <f>SUM(W50:W56)</f>
        <v>69395.04</v>
      </c>
      <c r="X81" s="32">
        <f>SUM(X6:X20)</f>
        <v>7270</v>
      </c>
      <c r="Y81" s="32">
        <f>SUM(Y6:Y36)</f>
        <v>40000</v>
      </c>
      <c r="Z81" s="32">
        <f>SUM(Z6:Z80)</f>
        <v>0</v>
      </c>
      <c r="AA81" s="32">
        <f>SUM(AA62:AA80)</f>
        <v>3781.14</v>
      </c>
      <c r="AB81" s="32">
        <f>SUM(AB6:AB80)</f>
        <v>5437</v>
      </c>
      <c r="AC81" s="32">
        <f>SUM(AC6:AC80)</f>
        <v>0</v>
      </c>
      <c r="AD81" s="32">
        <f>SUM(AD61:AD80)</f>
        <v>142566.59833353182</v>
      </c>
      <c r="AE81" s="32">
        <f>SUM(AE61:AE80)</f>
        <v>-1</v>
      </c>
      <c r="AF81" s="46">
        <f>SUM(AF6:AF80)</f>
        <v>8046044.3283335315</v>
      </c>
    </row>
    <row r="82" spans="1:32" s="10" customFormat="1" ht="16.5">
      <c r="A82" s="33"/>
      <c r="B82" s="33"/>
      <c r="C82" s="34"/>
      <c r="D82" s="34"/>
      <c r="E82" s="34"/>
      <c r="F82" s="35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7"/>
    </row>
    <row r="83" spans="1:31" s="10" customFormat="1" ht="16.5">
      <c r="A83" s="28" t="s">
        <v>9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0" customFormat="1" ht="16.5" hidden="1">
      <c r="A84" s="22" t="s">
        <v>22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0" customFormat="1" ht="16.5" hidden="1">
      <c r="A85" s="23" t="s">
        <v>19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0" customFormat="1" ht="30.75" hidden="1">
      <c r="A86" s="24" t="s">
        <v>18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0" customFormat="1" ht="16.5" hidden="1">
      <c r="A87" s="42" t="s">
        <v>25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0" customFormat="1" ht="16.5" hidden="1">
      <c r="A88" s="28" t="s">
        <v>26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0" customFormat="1" ht="16.5" hidden="1">
      <c r="A89" s="28" t="s">
        <v>33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0" customFormat="1" ht="30.75" hidden="1">
      <c r="A90" s="42" t="s">
        <v>32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0" customFormat="1" ht="16.5" hidden="1">
      <c r="A91" s="28" t="s">
        <v>58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0" customFormat="1" ht="16.5" hidden="1">
      <c r="A92" s="28" t="s">
        <v>56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0" customFormat="1" ht="16.5" hidden="1">
      <c r="A93" s="28" t="s">
        <v>61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10" customFormat="1" ht="16.5" hidden="1">
      <c r="A94" s="28" t="s">
        <v>60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0" customFormat="1" ht="16.5" hidden="1">
      <c r="A95" s="28" t="s">
        <v>63</v>
      </c>
      <c r="C95" s="38"/>
      <c r="D95" s="38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0" customFormat="1" ht="16.5" hidden="1">
      <c r="A96" s="28" t="s">
        <v>64</v>
      </c>
      <c r="C96" s="38"/>
      <c r="D96" s="38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0" customFormat="1" ht="16.5" hidden="1">
      <c r="A97" s="28" t="s">
        <v>68</v>
      </c>
      <c r="C97" s="38"/>
      <c r="D97" s="38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0" customFormat="1" ht="16.5" hidden="1">
      <c r="A98" s="28" t="s">
        <v>67</v>
      </c>
      <c r="C98" s="38"/>
      <c r="D98" s="38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10" customFormat="1" ht="16.5" hidden="1">
      <c r="A99" s="28" t="s">
        <v>75</v>
      </c>
      <c r="C99" s="38"/>
      <c r="D99" s="38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10" customFormat="1" ht="16.5" hidden="1">
      <c r="A100" s="28" t="s">
        <v>76</v>
      </c>
      <c r="C100" s="38"/>
      <c r="D100" s="38"/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10" customFormat="1" ht="16.5" hidden="1">
      <c r="A101" s="22" t="s">
        <v>84</v>
      </c>
      <c r="C101" s="38"/>
      <c r="D101" s="38"/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ht="16.5" hidden="1">
      <c r="A102" s="55" t="s">
        <v>83</v>
      </c>
    </row>
    <row r="103" ht="15" hidden="1">
      <c r="A103" s="22" t="s">
        <v>85</v>
      </c>
    </row>
    <row r="104" ht="15" hidden="1">
      <c r="A104" s="28" t="s">
        <v>90</v>
      </c>
    </row>
    <row r="105" spans="1:3" ht="20.25" hidden="1">
      <c r="A105" s="28" t="s">
        <v>89</v>
      </c>
      <c r="C105" s="57"/>
    </row>
    <row r="106" ht="15" hidden="1">
      <c r="A106" s="28" t="s">
        <v>102</v>
      </c>
    </row>
    <row r="107" ht="15" hidden="1">
      <c r="A107" s="28" t="s">
        <v>99</v>
      </c>
    </row>
    <row r="108" ht="15" hidden="1">
      <c r="A108" s="28" t="s">
        <v>101</v>
      </c>
    </row>
    <row r="109" ht="15" hidden="1">
      <c r="A109" s="28" t="s">
        <v>106</v>
      </c>
    </row>
    <row r="110" ht="15" hidden="1">
      <c r="A110" s="28" t="s">
        <v>104</v>
      </c>
    </row>
    <row r="111" ht="15" hidden="1">
      <c r="A111" s="28" t="s">
        <v>105</v>
      </c>
    </row>
    <row r="112" ht="15" hidden="1">
      <c r="A112" s="28" t="s">
        <v>115</v>
      </c>
    </row>
    <row r="113" ht="15" hidden="1">
      <c r="A113" s="28" t="s">
        <v>114</v>
      </c>
    </row>
    <row r="114" ht="15" hidden="1">
      <c r="A114" s="28" t="s">
        <v>123</v>
      </c>
    </row>
    <row r="115" ht="15" hidden="1">
      <c r="A115" s="28" t="s">
        <v>122</v>
      </c>
    </row>
    <row r="116" ht="15" hidden="1">
      <c r="A116" s="28" t="s">
        <v>132</v>
      </c>
    </row>
    <row r="117" ht="30" hidden="1">
      <c r="A117" s="42" t="s">
        <v>127</v>
      </c>
    </row>
    <row r="118" ht="15" hidden="1">
      <c r="A118" s="28" t="s">
        <v>141</v>
      </c>
    </row>
    <row r="119" ht="15" hidden="1">
      <c r="A119" s="28" t="s">
        <v>140</v>
      </c>
    </row>
    <row r="120" ht="15" hidden="1">
      <c r="A120" s="28" t="s">
        <v>143</v>
      </c>
    </row>
    <row r="121" ht="15" hidden="1">
      <c r="A121" s="28" t="s">
        <v>142</v>
      </c>
    </row>
    <row r="122" ht="15" hidden="1">
      <c r="A122" s="28" t="s">
        <v>152</v>
      </c>
    </row>
    <row r="123" ht="15" hidden="1">
      <c r="A123" s="28" t="s">
        <v>151</v>
      </c>
    </row>
    <row r="124" ht="15" hidden="1">
      <c r="A124" s="28" t="s">
        <v>159</v>
      </c>
    </row>
    <row r="125" ht="30" hidden="1">
      <c r="A125" s="62" t="s">
        <v>158</v>
      </c>
    </row>
    <row r="126" ht="15" hidden="1">
      <c r="A126" s="28" t="s">
        <v>162</v>
      </c>
    </row>
    <row r="127" ht="15" hidden="1">
      <c r="A127" s="28" t="s">
        <v>161</v>
      </c>
    </row>
    <row r="128" ht="15" hidden="1">
      <c r="A128" s="28" t="s">
        <v>165</v>
      </c>
    </row>
    <row r="129" ht="15" hidden="1">
      <c r="A129" s="28" t="s">
        <v>166</v>
      </c>
    </row>
    <row r="130" ht="15" hidden="1">
      <c r="A130" s="28" t="s">
        <v>169</v>
      </c>
    </row>
    <row r="131" ht="15" hidden="1">
      <c r="A131" s="28" t="s">
        <v>168</v>
      </c>
    </row>
    <row r="132" ht="15" hidden="1">
      <c r="A132" s="28" t="s">
        <v>171</v>
      </c>
    </row>
    <row r="133" ht="15" hidden="1">
      <c r="A133" s="28" t="s">
        <v>172</v>
      </c>
    </row>
    <row r="134" ht="15" hidden="1">
      <c r="A134" s="28" t="s">
        <v>173</v>
      </c>
    </row>
    <row r="135" ht="15" hidden="1">
      <c r="A135" s="28" t="s">
        <v>176</v>
      </c>
    </row>
    <row r="136" ht="15" hidden="1">
      <c r="A136" s="28" t="s">
        <v>175</v>
      </c>
    </row>
    <row r="137" ht="15">
      <c r="A137" s="28" t="s">
        <v>178</v>
      </c>
    </row>
    <row r="138" ht="15">
      <c r="A138" s="28" t="s">
        <v>179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2016-08-18T11:47:00Z</cp:lastPrinted>
  <dcterms:created xsi:type="dcterms:W3CDTF">2000-04-13T13:33:42Z</dcterms:created>
  <dcterms:modified xsi:type="dcterms:W3CDTF">2018-02-02T15:09:09Z</dcterms:modified>
  <cp:category/>
  <cp:version/>
  <cp:contentType/>
  <cp:contentStatus/>
</cp:coreProperties>
</file>