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25" windowWidth="12120" windowHeight="4080" activeTab="0"/>
  </bookViews>
  <sheets>
    <sheet name="METRO SOUTH WEST" sheetId="1" r:id="rId1"/>
  </sheets>
  <definedNames/>
  <calcPr fullCalcOnLoad="1"/>
</workbook>
</file>

<file path=xl/sharedStrings.xml><?xml version="1.0" encoding="utf-8"?>
<sst xmlns="http://schemas.openxmlformats.org/spreadsheetml/2006/main" count="195" uniqueCount="99">
  <si>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</si>
  <si>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</si>
  <si>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</si>
  <si>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</si>
  <si>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</si>
  <si>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</si>
  <si>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</si>
  <si>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</si>
  <si>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</si>
  <si>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</si>
  <si>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</si>
  <si>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>7003-1631</t>
  </si>
  <si>
    <t xml:space="preserve"> </t>
  </si>
  <si>
    <t>JULY 1, 2016- JUNE 30, 2017</t>
  </si>
  <si>
    <t>INITIAL AWARD</t>
  </si>
  <si>
    <t xml:space="preserve">FY17 YOUTH </t>
  </si>
  <si>
    <t>JULY 1, 2017- JUNE 30, 2018</t>
  </si>
  <si>
    <t>JULY 1, 2018- JUNE 30, 2019</t>
  </si>
  <si>
    <t>TO EXTEND CONTRACT SERVICE DATE TO END 6/30/19</t>
  </si>
  <si>
    <t>TO ADD FY17 YOUTH FUNDS</t>
  </si>
  <si>
    <t>METRO SOUTH WEST E &amp; T</t>
  </si>
  <si>
    <t>INITIAL AWARD MAY 31,2016</t>
  </si>
  <si>
    <t>CT EOL 17CCMESWWIA</t>
  </si>
  <si>
    <t>BUDGET SHEET #1</t>
  </si>
  <si>
    <t>TO ADD FY17 ADULT &amp; DISLOCATED WORKER FUNDS</t>
  </si>
  <si>
    <t>BUDGET SHEET #1 AUGUST 18, 2016</t>
  </si>
  <si>
    <t>FY17 ADULT</t>
  </si>
  <si>
    <t xml:space="preserve"> FWIAADT17A  </t>
  </si>
  <si>
    <t>7003-1630</t>
  </si>
  <si>
    <t>FY17 DISLOCATED WORKER</t>
  </si>
  <si>
    <t>FWIADWK17A</t>
  </si>
  <si>
    <t>7003-1778</t>
  </si>
  <si>
    <t>BUDGET SHEET #2</t>
  </si>
  <si>
    <t>BUDGET SHEET #2  SEPTEMBER 1, 2016</t>
  </si>
  <si>
    <t>CT EOL 17CCMESWWP</t>
  </si>
  <si>
    <t>WP 90%</t>
  </si>
  <si>
    <t>FES2017</t>
  </si>
  <si>
    <t>7002-6626</t>
  </si>
  <si>
    <t xml:space="preserve">J105 </t>
  </si>
  <si>
    <t>WP 10%</t>
  </si>
  <si>
    <t>J107</t>
  </si>
  <si>
    <t>STATE ONE STOP</t>
  </si>
  <si>
    <t>STOSCC2017</t>
  </si>
  <si>
    <t>7003-0803</t>
  </si>
  <si>
    <t>J184</t>
  </si>
  <si>
    <t>N/A</t>
  </si>
  <si>
    <t>TO ADD WP 90% &amp; WP 10%,  FUNDS</t>
  </si>
  <si>
    <t>BUDGET SHEET #3</t>
  </si>
  <si>
    <t>TO ADD SOS FUNDS</t>
  </si>
  <si>
    <t>CT EOL 17CCMESWSOSWTF</t>
  </si>
  <si>
    <t>BUDGET SHEET #3  SEPTEMBER 29, 2016</t>
  </si>
  <si>
    <t>BUDGET SHEET #4</t>
  </si>
  <si>
    <t>WP 90% (UI)</t>
  </si>
  <si>
    <t xml:space="preserve">TO ADD UI FUNDS </t>
  </si>
  <si>
    <t>BUDGET SHEET #4 OCTOBER 12, 2016</t>
  </si>
  <si>
    <t>BUDGET SHEET #5</t>
  </si>
  <si>
    <r>
      <t>FWIAYTH17</t>
    </r>
    <r>
      <rPr>
        <sz val="11"/>
        <rFont val="Book Antiqua"/>
        <family val="1"/>
      </rPr>
      <t>      </t>
    </r>
  </si>
  <si>
    <t>FWIAADT17B </t>
  </si>
  <si>
    <t>FWIADWK17B</t>
  </si>
  <si>
    <t xml:space="preserve">TO INCREASE WIOA FUNDS </t>
  </si>
  <si>
    <t>BUDGET SHEET #5 NOVEMBER 3, 2016</t>
  </si>
  <si>
    <t>BUDGET SHEET #6</t>
  </si>
  <si>
    <t>TO ADD BALANCE OF SOS FUNDS</t>
  </si>
  <si>
    <t>BUDGET SHEET #6 NOVEMBER 15, 2016</t>
  </si>
  <si>
    <t>BUDGET SHEET #7</t>
  </si>
  <si>
    <t>CT EOL 17CCMESWNEGREA</t>
  </si>
  <si>
    <t>7003-1777</t>
  </si>
  <si>
    <t>FEM63RTT16 </t>
  </si>
  <si>
    <t>RETAIL TECH</t>
  </si>
  <si>
    <t>BUDGET SHEET #7 NOVEMBER 17, 2016</t>
  </si>
  <si>
    <t>TO ADD NEG FUNDS (RETAIL TECH)</t>
  </si>
  <si>
    <t>BUDGET SHEET #8</t>
  </si>
  <si>
    <t>CT EOL 17CCMESWVETSUI</t>
  </si>
  <si>
    <t>DVOP</t>
  </si>
  <si>
    <t>FVETS2017</t>
  </si>
  <si>
    <t>7002-6628  </t>
  </si>
  <si>
    <t>J109</t>
  </si>
  <si>
    <t xml:space="preserve">TO ADD DVOP FUNDS </t>
  </si>
  <si>
    <t>JULY 1, 2017-JUNE 30, 2018</t>
  </si>
  <si>
    <t>JULY 1, 2018-JUNE 30, 2019</t>
  </si>
  <si>
    <t>BUDGET SHEET #8 MARCH 21, 2017</t>
  </si>
  <si>
    <t>JULY 1, 2016-JUNE 30, 2017</t>
  </si>
  <si>
    <t>BUDGET SHEET #9</t>
  </si>
  <si>
    <t>REA7</t>
  </si>
  <si>
    <t>JAN 1, 2017-DEC 31, 2017</t>
  </si>
  <si>
    <t>FUIREA17</t>
  </si>
  <si>
    <t xml:space="preserve">    7002-6624                </t>
  </si>
  <si>
    <t xml:space="preserve">   REA7</t>
  </si>
  <si>
    <t>JAN 1, 2018-JUNE 30, 2018</t>
  </si>
  <si>
    <t>BUDGET SHEET #9 APRIL 21, 2017</t>
  </si>
  <si>
    <t>TO ADD REA7 FUNDS</t>
  </si>
  <si>
    <t>BUDGET SHEET #10 APRIL 25, 2017</t>
  </si>
  <si>
    <t>TO ADD DTA FUNDING</t>
  </si>
  <si>
    <t>BUDGET SHEET #10</t>
  </si>
  <si>
    <t>DTA FUNDING</t>
  </si>
  <si>
    <t>MARCH 16, 2017 - JUNE 30, 2017</t>
  </si>
  <si>
    <t>SPSS2017</t>
  </si>
  <si>
    <t xml:space="preserve">4400-1979 </t>
  </si>
  <si>
    <t>J127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</si>
</sst>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9.5"/>
      <name val="Book Antiqua"/>
      <family val="1"/>
    </font>
    <font>
      <sz val="11.5"/>
      <name val="Book Antiqua"/>
      <family val="1"/>
    </font>
    <font>
      <b/>
      <sz val="11.5"/>
      <name val="Book Antiqua"/>
      <family val="1"/>
    </font>
    <font>
      <b/>
      <sz val="14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3"/>
      <name val="Book Antiqua"/>
      <family val="1"/>
    </font>
    <font>
      <b/>
      <sz val="15.5"/>
      <name val="Book Antiqua"/>
      <family val="1"/>
    </font>
    <font>
      <b/>
      <sz val="1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10" xfId="0" applyFont="1" applyFill="1" applyBorder="1" applyAlignment="1">
      <alignment wrapText="1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3" fillId="0" borderId="11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2" fillId="0" borderId="10" xfId="0" applyFont="1" applyFill="1" applyBorder="1" applyAlignment="1" quotePrefix="1">
      <alignment horizontal="center"/>
    </xf>
    <xf numFmtId="0" fontId="12" fillId="0" borderId="10" xfId="0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/>
    </xf>
    <xf numFmtId="44" fontId="13" fillId="0" borderId="12" xfId="0" applyNumberFormat="1" applyFont="1" applyFill="1" applyBorder="1" applyAlignment="1">
      <alignment/>
    </xf>
    <xf numFmtId="0" fontId="13" fillId="0" borderId="10" xfId="0" applyFont="1" applyFill="1" applyBorder="1" applyAlignment="1">
      <alignment horizontal="center"/>
    </xf>
    <xf numFmtId="44" fontId="13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 quotePrefix="1">
      <alignment horizontal="center"/>
    </xf>
    <xf numFmtId="7" fontId="13" fillId="0" borderId="10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12" fillId="0" borderId="10" xfId="0" applyFont="1" applyBorder="1" applyAlignment="1">
      <alignment horizontal="center" wrapText="1"/>
    </xf>
    <xf numFmtId="7" fontId="13" fillId="0" borderId="10" xfId="0" applyNumberFormat="1" applyFont="1" applyFill="1" applyBorder="1" applyAlignment="1">
      <alignment horizontal="center" wrapText="1"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wrapText="1"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14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15" fillId="0" borderId="0" xfId="0" applyFont="1" applyAlignment="1">
      <alignment/>
    </xf>
    <xf numFmtId="0" fontId="5" fillId="0" borderId="0" xfId="0" applyFont="1" applyAlignment="1">
      <alignment/>
    </xf>
    <xf numFmtId="0" fontId="12" fillId="0" borderId="12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wrapText="1"/>
    </xf>
    <xf numFmtId="7" fontId="13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>
      <alignment horizontal="left"/>
    </xf>
    <xf numFmtId="0" fontId="13" fillId="0" borderId="10" xfId="0" applyFont="1" applyBorder="1" applyAlignment="1">
      <alignment/>
    </xf>
    <xf numFmtId="0" fontId="13" fillId="0" borderId="14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8" fillId="0" borderId="12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7" fontId="13" fillId="0" borderId="12" xfId="0" applyNumberFormat="1" applyFont="1" applyFill="1" applyBorder="1" applyAlignment="1">
      <alignment horizontal="center"/>
    </xf>
    <xf numFmtId="0" fontId="10" fillId="0" borderId="15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43" fontId="9" fillId="0" borderId="13" xfId="0" applyNumberFormat="1" applyFont="1" applyBorder="1" applyAlignment="1">
      <alignment horizontal="center"/>
    </xf>
    <xf numFmtId="43" fontId="9" fillId="0" borderId="13" xfId="0" applyNumberFormat="1" applyFont="1" applyFill="1" applyBorder="1" applyAlignment="1">
      <alignment horizontal="center"/>
    </xf>
    <xf numFmtId="7" fontId="14" fillId="0" borderId="13" xfId="44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left"/>
    </xf>
    <xf numFmtId="0" fontId="12" fillId="0" borderId="16" xfId="0" applyFont="1" applyFill="1" applyBorder="1" applyAlignment="1" quotePrefix="1">
      <alignment horizontal="center"/>
    </xf>
    <xf numFmtId="0" fontId="12" fillId="0" borderId="16" xfId="0" applyFont="1" applyFill="1" applyBorder="1" applyAlignment="1">
      <alignment horizontal="center" wrapText="1"/>
    </xf>
    <xf numFmtId="49" fontId="12" fillId="0" borderId="16" xfId="0" applyNumberFormat="1" applyFont="1" applyFill="1" applyBorder="1" applyAlignment="1">
      <alignment horizontal="center" wrapText="1"/>
    </xf>
    <xf numFmtId="0" fontId="12" fillId="0" borderId="16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44" fontId="13" fillId="0" borderId="17" xfId="0" applyNumberFormat="1" applyFont="1" applyFill="1" applyBorder="1" applyAlignment="1">
      <alignment/>
    </xf>
    <xf numFmtId="0" fontId="12" fillId="0" borderId="15" xfId="0" applyFont="1" applyFill="1" applyBorder="1" applyAlignment="1">
      <alignment horizontal="center" vertical="center" wrapText="1"/>
    </xf>
    <xf numFmtId="44" fontId="14" fillId="0" borderId="11" xfId="44" applyNumberFormat="1" applyFont="1" applyFill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3" fillId="0" borderId="10" xfId="0" applyFont="1" applyFill="1" applyBorder="1" applyAlignment="1">
      <alignment/>
    </xf>
    <xf numFmtId="0" fontId="13" fillId="0" borderId="10" xfId="0" applyFont="1" applyFill="1" applyBorder="1" applyAlignment="1">
      <alignment wrapText="1"/>
    </xf>
    <xf numFmtId="0" fontId="13" fillId="0" borderId="10" xfId="0" applyNumberFormat="1" applyFont="1" applyFill="1" applyBorder="1" applyAlignment="1">
      <alignment horizont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/>
    </xf>
    <xf numFmtId="0" fontId="8" fillId="0" borderId="12" xfId="0" applyFont="1" applyFill="1" applyBorder="1" applyAlignment="1">
      <alignment wrapText="1"/>
    </xf>
    <xf numFmtId="0" fontId="12" fillId="0" borderId="12" xfId="0" applyFont="1" applyBorder="1" applyAlignment="1">
      <alignment horizontal="center" wrapText="1"/>
    </xf>
    <xf numFmtId="7" fontId="13" fillId="0" borderId="12" xfId="0" applyNumberFormat="1" applyFont="1" applyFill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1"/>
  <sheetViews>
    <sheetView tabSelected="1" zoomScalePageLayoutView="0" workbookViewId="0" topLeftCell="A1">
      <selection activeCell="A40" sqref="A40:IV41"/>
    </sheetView>
  </sheetViews>
  <sheetFormatPr defaultColWidth="9.140625" defaultRowHeight="12.75"/>
  <cols>
    <col min="1" max="1" width="50.71093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9" width="15.00390625" style="4" hidden="1" customWidth="1"/>
    <col min="10" max="13" width="16.8515625" style="4" hidden="1" customWidth="1"/>
    <col min="14" max="16" width="24.8515625" style="4" hidden="1" customWidth="1"/>
    <col min="17" max="17" width="24.8515625" style="4" customWidth="1"/>
    <col min="18" max="18" width="17.8515625" style="3" hidden="1" customWidth="1"/>
    <col min="19" max="16384" width="9.140625" style="3" customWidth="1"/>
  </cols>
  <sheetData>
    <row r="1" spans="1:17" ht="20.25">
      <c r="A1" s="3" t="s">
        <v>12</v>
      </c>
      <c r="B1" s="79" t="s">
        <v>10</v>
      </c>
      <c r="C1" s="80"/>
      <c r="D1" s="80"/>
      <c r="E1" s="80"/>
      <c r="F1" s="80"/>
      <c r="G1" s="8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6" ht="20.25">
      <c r="A2" s="5"/>
      <c r="B2" s="13"/>
      <c r="C2" s="13"/>
      <c r="D2" s="13"/>
      <c r="E2" s="14"/>
      <c r="F2" s="14"/>
    </row>
    <row r="3" spans="1:3" ht="20.25">
      <c r="A3" s="39" t="s">
        <v>20</v>
      </c>
      <c r="B3" s="13" t="s">
        <v>7</v>
      </c>
      <c r="C3" s="1"/>
    </row>
    <row r="4" spans="1:3" ht="21" thickBot="1">
      <c r="A4" s="5"/>
      <c r="B4" s="6"/>
      <c r="C4" s="1"/>
    </row>
    <row r="5" spans="1:18" s="16" customFormat="1" ht="30.75" thickBot="1">
      <c r="A5" s="65"/>
      <c r="B5" s="42" t="s">
        <v>2</v>
      </c>
      <c r="C5" s="42" t="s">
        <v>3</v>
      </c>
      <c r="D5" s="42" t="s">
        <v>4</v>
      </c>
      <c r="E5" s="42" t="s">
        <v>5</v>
      </c>
      <c r="F5" s="42" t="s">
        <v>1</v>
      </c>
      <c r="G5" s="42" t="s">
        <v>14</v>
      </c>
      <c r="H5" s="42" t="s">
        <v>23</v>
      </c>
      <c r="I5" s="42" t="s">
        <v>32</v>
      </c>
      <c r="J5" s="42" t="s">
        <v>47</v>
      </c>
      <c r="K5" s="42" t="s">
        <v>51</v>
      </c>
      <c r="L5" s="42" t="s">
        <v>55</v>
      </c>
      <c r="M5" s="42" t="s">
        <v>61</v>
      </c>
      <c r="N5" s="42" t="s">
        <v>64</v>
      </c>
      <c r="O5" s="42" t="s">
        <v>71</v>
      </c>
      <c r="P5" s="42" t="s">
        <v>82</v>
      </c>
      <c r="Q5" s="42" t="s">
        <v>93</v>
      </c>
      <c r="R5" s="15" t="s">
        <v>6</v>
      </c>
    </row>
    <row r="6" spans="1:18" s="7" customFormat="1" ht="16.5" hidden="1">
      <c r="A6" s="71" t="s">
        <v>8</v>
      </c>
      <c r="B6" s="59"/>
      <c r="C6" s="60"/>
      <c r="D6" s="60"/>
      <c r="E6" s="61"/>
      <c r="F6" s="62"/>
      <c r="G6" s="62"/>
      <c r="H6" s="63"/>
      <c r="I6" s="63"/>
      <c r="J6" s="63"/>
      <c r="K6" s="63"/>
      <c r="L6" s="63"/>
      <c r="M6" s="63"/>
      <c r="N6" s="63"/>
      <c r="O6" s="63"/>
      <c r="P6" s="63"/>
      <c r="Q6" s="63"/>
      <c r="R6" s="64"/>
    </row>
    <row r="7" spans="1:18" s="8" customFormat="1" ht="16.5" hidden="1">
      <c r="A7" s="46" t="s">
        <v>22</v>
      </c>
      <c r="B7" s="17"/>
      <c r="C7" s="18"/>
      <c r="D7" s="18"/>
      <c r="E7" s="19"/>
      <c r="F7" s="20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3"/>
    </row>
    <row r="8" spans="1:18" s="8" customFormat="1" ht="16.5" hidden="1">
      <c r="A8" s="58" t="s">
        <v>15</v>
      </c>
      <c r="B8" s="24" t="s">
        <v>13</v>
      </c>
      <c r="C8" s="49" t="s">
        <v>56</v>
      </c>
      <c r="D8" s="22" t="s">
        <v>11</v>
      </c>
      <c r="E8" s="49">
        <v>6101</v>
      </c>
      <c r="F8" s="24">
        <v>17.259</v>
      </c>
      <c r="G8" s="25">
        <f>983593-2</f>
        <v>983591</v>
      </c>
      <c r="H8" s="25"/>
      <c r="I8" s="25"/>
      <c r="J8" s="25"/>
      <c r="K8" s="25"/>
      <c r="L8" s="25"/>
      <c r="M8" s="25"/>
      <c r="N8" s="25"/>
      <c r="O8" s="25"/>
      <c r="P8" s="25"/>
      <c r="Q8" s="25"/>
      <c r="R8" s="45">
        <f>SUM(G8:L8)</f>
        <v>983591</v>
      </c>
    </row>
    <row r="9" spans="1:18" s="10" customFormat="1" ht="16.5" hidden="1">
      <c r="A9" s="27" t="s">
        <v>15</v>
      </c>
      <c r="B9" s="24" t="s">
        <v>16</v>
      </c>
      <c r="C9" s="49" t="s">
        <v>56</v>
      </c>
      <c r="D9" s="22" t="s">
        <v>11</v>
      </c>
      <c r="E9" s="49">
        <v>6101</v>
      </c>
      <c r="F9" s="24">
        <v>17.259</v>
      </c>
      <c r="G9" s="25">
        <v>1</v>
      </c>
      <c r="H9" s="25"/>
      <c r="I9" s="25"/>
      <c r="J9" s="25"/>
      <c r="K9" s="25"/>
      <c r="L9" s="25"/>
      <c r="M9" s="25"/>
      <c r="N9" s="25"/>
      <c r="O9" s="25"/>
      <c r="P9" s="25"/>
      <c r="Q9" s="25"/>
      <c r="R9" s="45">
        <f aca="true" t="shared" si="0" ref="R9:R37">SUM(G9:L9)</f>
        <v>1</v>
      </c>
    </row>
    <row r="10" spans="1:18" s="10" customFormat="1" ht="16.5" hidden="1">
      <c r="A10" s="27" t="s">
        <v>15</v>
      </c>
      <c r="B10" s="24" t="s">
        <v>17</v>
      </c>
      <c r="C10" s="49" t="s">
        <v>56</v>
      </c>
      <c r="D10" s="22" t="s">
        <v>11</v>
      </c>
      <c r="E10" s="49">
        <v>6101</v>
      </c>
      <c r="F10" s="24">
        <v>17.259</v>
      </c>
      <c r="G10" s="25">
        <v>1</v>
      </c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45">
        <f t="shared" si="0"/>
        <v>1</v>
      </c>
    </row>
    <row r="11" spans="1:18" s="11" customFormat="1" ht="16.5" hidden="1">
      <c r="A11" s="9"/>
      <c r="B11" s="17"/>
      <c r="C11" s="26"/>
      <c r="D11" s="20"/>
      <c r="E11" s="17"/>
      <c r="F11" s="17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45">
        <f t="shared" si="0"/>
        <v>0</v>
      </c>
    </row>
    <row r="12" spans="1:18" s="11" customFormat="1" ht="15" hidden="1">
      <c r="A12" s="46" t="s">
        <v>26</v>
      </c>
      <c r="B12" s="24" t="s">
        <v>13</v>
      </c>
      <c r="C12" s="49" t="s">
        <v>27</v>
      </c>
      <c r="D12" s="48" t="s">
        <v>28</v>
      </c>
      <c r="E12" s="49">
        <v>6102</v>
      </c>
      <c r="F12" s="49">
        <v>17.258</v>
      </c>
      <c r="G12" s="29"/>
      <c r="H12" s="29">
        <v>104047</v>
      </c>
      <c r="I12" s="29"/>
      <c r="J12" s="29"/>
      <c r="K12" s="29"/>
      <c r="L12" s="29"/>
      <c r="M12" s="29"/>
      <c r="N12" s="29"/>
      <c r="O12" s="29"/>
      <c r="P12" s="29"/>
      <c r="Q12" s="29"/>
      <c r="R12" s="45">
        <f t="shared" si="0"/>
        <v>104047</v>
      </c>
    </row>
    <row r="13" spans="1:18" s="11" customFormat="1" ht="16.5" hidden="1">
      <c r="A13" s="46" t="s">
        <v>26</v>
      </c>
      <c r="B13" s="24" t="s">
        <v>13</v>
      </c>
      <c r="C13" s="67" t="s">
        <v>57</v>
      </c>
      <c r="D13" s="48" t="s">
        <v>28</v>
      </c>
      <c r="E13" s="49">
        <v>6102</v>
      </c>
      <c r="F13" s="49">
        <v>17.258</v>
      </c>
      <c r="G13" s="29"/>
      <c r="H13" s="29"/>
      <c r="I13" s="29"/>
      <c r="J13" s="29"/>
      <c r="K13" s="29"/>
      <c r="L13" s="29">
        <f>709496-2</f>
        <v>709494</v>
      </c>
      <c r="M13" s="29"/>
      <c r="N13" s="29"/>
      <c r="O13" s="29"/>
      <c r="P13" s="29"/>
      <c r="Q13" s="29"/>
      <c r="R13" s="45">
        <f t="shared" si="0"/>
        <v>709494</v>
      </c>
    </row>
    <row r="14" spans="1:18" s="11" customFormat="1" ht="16.5" hidden="1">
      <c r="A14" s="46" t="s">
        <v>26</v>
      </c>
      <c r="B14" s="24" t="s">
        <v>16</v>
      </c>
      <c r="C14" s="67" t="s">
        <v>57</v>
      </c>
      <c r="D14" s="48" t="s">
        <v>28</v>
      </c>
      <c r="E14" s="49">
        <v>6102</v>
      </c>
      <c r="F14" s="49">
        <v>17.258</v>
      </c>
      <c r="G14" s="29"/>
      <c r="H14" s="29"/>
      <c r="I14" s="29"/>
      <c r="J14" s="29"/>
      <c r="K14" s="29"/>
      <c r="L14" s="29">
        <v>1</v>
      </c>
      <c r="M14" s="29"/>
      <c r="N14" s="29"/>
      <c r="O14" s="29"/>
      <c r="P14" s="29"/>
      <c r="Q14" s="29"/>
      <c r="R14" s="45">
        <f t="shared" si="0"/>
        <v>1</v>
      </c>
    </row>
    <row r="15" spans="1:18" s="11" customFormat="1" ht="16.5" hidden="1">
      <c r="A15" s="46" t="s">
        <v>26</v>
      </c>
      <c r="B15" s="24" t="s">
        <v>17</v>
      </c>
      <c r="C15" s="67" t="s">
        <v>57</v>
      </c>
      <c r="D15" s="48" t="s">
        <v>28</v>
      </c>
      <c r="E15" s="49">
        <v>6102</v>
      </c>
      <c r="F15" s="49">
        <v>17.258</v>
      </c>
      <c r="G15" s="29"/>
      <c r="H15" s="29"/>
      <c r="I15" s="29"/>
      <c r="J15" s="29"/>
      <c r="K15" s="29"/>
      <c r="L15" s="29">
        <v>1</v>
      </c>
      <c r="M15" s="29"/>
      <c r="N15" s="29"/>
      <c r="O15" s="29"/>
      <c r="P15" s="29"/>
      <c r="Q15" s="29"/>
      <c r="R15" s="45">
        <f t="shared" si="0"/>
        <v>1</v>
      </c>
    </row>
    <row r="16" spans="1:18" s="10" customFormat="1" ht="16.5" hidden="1">
      <c r="A16" s="12"/>
      <c r="B16" s="17"/>
      <c r="C16" s="28"/>
      <c r="D16" s="20"/>
      <c r="E16" s="28"/>
      <c r="F16" s="20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45">
        <f t="shared" si="0"/>
        <v>0</v>
      </c>
    </row>
    <row r="17" spans="1:18" s="10" customFormat="1" ht="16.5" hidden="1">
      <c r="A17" s="46" t="s">
        <v>29</v>
      </c>
      <c r="B17" s="24" t="s">
        <v>13</v>
      </c>
      <c r="C17" s="49" t="s">
        <v>30</v>
      </c>
      <c r="D17" s="48" t="s">
        <v>31</v>
      </c>
      <c r="E17" s="49">
        <v>6103</v>
      </c>
      <c r="F17" s="49">
        <v>17.278</v>
      </c>
      <c r="G17" s="29"/>
      <c r="H17" s="29">
        <v>159233</v>
      </c>
      <c r="I17" s="29"/>
      <c r="J17" s="29"/>
      <c r="K17" s="29"/>
      <c r="L17" s="29"/>
      <c r="M17" s="29"/>
      <c r="N17" s="29"/>
      <c r="O17" s="29"/>
      <c r="P17" s="29"/>
      <c r="Q17" s="29"/>
      <c r="R17" s="45">
        <f t="shared" si="0"/>
        <v>159233</v>
      </c>
    </row>
    <row r="18" spans="1:18" s="10" customFormat="1" ht="16.5" hidden="1">
      <c r="A18" s="46" t="s">
        <v>29</v>
      </c>
      <c r="B18" s="24" t="s">
        <v>13</v>
      </c>
      <c r="C18" s="67" t="s">
        <v>58</v>
      </c>
      <c r="D18" s="48" t="s">
        <v>31</v>
      </c>
      <c r="E18" s="49">
        <v>6103</v>
      </c>
      <c r="F18" s="49">
        <v>17.278</v>
      </c>
      <c r="G18" s="29"/>
      <c r="H18" s="29"/>
      <c r="I18" s="29"/>
      <c r="J18" s="29"/>
      <c r="K18" s="29"/>
      <c r="L18" s="29">
        <f>844203-2</f>
        <v>844201</v>
      </c>
      <c r="M18" s="29"/>
      <c r="N18" s="29"/>
      <c r="O18" s="29"/>
      <c r="P18" s="29"/>
      <c r="Q18" s="29"/>
      <c r="R18" s="45">
        <f t="shared" si="0"/>
        <v>844201</v>
      </c>
    </row>
    <row r="19" spans="1:18" s="10" customFormat="1" ht="16.5" hidden="1">
      <c r="A19" s="46" t="s">
        <v>29</v>
      </c>
      <c r="B19" s="24" t="s">
        <v>16</v>
      </c>
      <c r="C19" s="67" t="s">
        <v>58</v>
      </c>
      <c r="D19" s="48" t="s">
        <v>31</v>
      </c>
      <c r="E19" s="49">
        <v>6103</v>
      </c>
      <c r="F19" s="49">
        <v>17.278</v>
      </c>
      <c r="G19" s="29"/>
      <c r="H19" s="29"/>
      <c r="I19" s="29"/>
      <c r="J19" s="29"/>
      <c r="K19" s="29"/>
      <c r="L19" s="29">
        <v>1</v>
      </c>
      <c r="M19" s="29"/>
      <c r="N19" s="29"/>
      <c r="O19" s="29"/>
      <c r="P19" s="29"/>
      <c r="Q19" s="29"/>
      <c r="R19" s="45">
        <f t="shared" si="0"/>
        <v>1</v>
      </c>
    </row>
    <row r="20" spans="1:18" s="10" customFormat="1" ht="16.5" hidden="1">
      <c r="A20" s="46" t="s">
        <v>29</v>
      </c>
      <c r="B20" s="24" t="s">
        <v>17</v>
      </c>
      <c r="C20" s="67" t="s">
        <v>58</v>
      </c>
      <c r="D20" s="48" t="s">
        <v>31</v>
      </c>
      <c r="E20" s="49">
        <v>6103</v>
      </c>
      <c r="F20" s="49">
        <v>17.278</v>
      </c>
      <c r="G20" s="29"/>
      <c r="H20" s="29"/>
      <c r="I20" s="29"/>
      <c r="J20" s="29"/>
      <c r="K20" s="29"/>
      <c r="L20" s="29">
        <v>1</v>
      </c>
      <c r="M20" s="29"/>
      <c r="N20" s="29"/>
      <c r="O20" s="29"/>
      <c r="P20" s="29"/>
      <c r="Q20" s="29"/>
      <c r="R20" s="45">
        <f t="shared" si="0"/>
        <v>1</v>
      </c>
    </row>
    <row r="21" spans="1:18" s="10" customFormat="1" ht="16.5" hidden="1">
      <c r="A21" s="46"/>
      <c r="B21" s="24"/>
      <c r="C21" s="47"/>
      <c r="D21" s="48"/>
      <c r="E21" s="49"/>
      <c r="F21" s="4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45">
        <f t="shared" si="0"/>
        <v>0</v>
      </c>
    </row>
    <row r="22" spans="1:18" s="10" customFormat="1" ht="16.5" hidden="1">
      <c r="A22" s="71" t="s">
        <v>8</v>
      </c>
      <c r="B22" s="24"/>
      <c r="C22" s="47"/>
      <c r="D22" s="48"/>
      <c r="E22" s="49"/>
      <c r="F22" s="4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45">
        <f t="shared" si="0"/>
        <v>0</v>
      </c>
    </row>
    <row r="23" spans="1:18" s="10" customFormat="1" ht="16.5" hidden="1">
      <c r="A23" s="46" t="s">
        <v>34</v>
      </c>
      <c r="B23" s="24"/>
      <c r="C23" s="47"/>
      <c r="D23" s="48"/>
      <c r="E23" s="49"/>
      <c r="F23" s="4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45">
        <f t="shared" si="0"/>
        <v>0</v>
      </c>
    </row>
    <row r="24" spans="1:18" s="10" customFormat="1" ht="16.5" hidden="1">
      <c r="A24" s="46" t="s">
        <v>35</v>
      </c>
      <c r="B24" s="24" t="s">
        <v>13</v>
      </c>
      <c r="C24" s="67" t="s">
        <v>36</v>
      </c>
      <c r="D24" s="22" t="s">
        <v>37</v>
      </c>
      <c r="E24" s="67" t="s">
        <v>38</v>
      </c>
      <c r="F24" s="24">
        <v>17.207</v>
      </c>
      <c r="G24" s="29"/>
      <c r="H24" s="29"/>
      <c r="I24" s="29">
        <f>378149-2</f>
        <v>378147</v>
      </c>
      <c r="J24" s="29"/>
      <c r="K24" s="29"/>
      <c r="L24" s="29"/>
      <c r="M24" s="29"/>
      <c r="N24" s="29"/>
      <c r="O24" s="29"/>
      <c r="P24" s="29"/>
      <c r="Q24" s="29"/>
      <c r="R24" s="45">
        <f t="shared" si="0"/>
        <v>378147</v>
      </c>
    </row>
    <row r="25" spans="1:18" s="10" customFormat="1" ht="16.5" hidden="1">
      <c r="A25" s="46" t="s">
        <v>35</v>
      </c>
      <c r="B25" s="24" t="s">
        <v>16</v>
      </c>
      <c r="C25" s="67" t="s">
        <v>36</v>
      </c>
      <c r="D25" s="22" t="s">
        <v>37</v>
      </c>
      <c r="E25" s="67" t="s">
        <v>38</v>
      </c>
      <c r="F25" s="24">
        <v>17.207</v>
      </c>
      <c r="G25" s="29"/>
      <c r="H25" s="29"/>
      <c r="I25" s="29">
        <v>1</v>
      </c>
      <c r="J25" s="29"/>
      <c r="K25" s="29"/>
      <c r="L25" s="29"/>
      <c r="M25" s="29"/>
      <c r="N25" s="29"/>
      <c r="O25" s="29"/>
      <c r="P25" s="29"/>
      <c r="Q25" s="29"/>
      <c r="R25" s="45">
        <f t="shared" si="0"/>
        <v>1</v>
      </c>
    </row>
    <row r="26" spans="1:18" s="10" customFormat="1" ht="16.5" hidden="1">
      <c r="A26" s="46" t="s">
        <v>35</v>
      </c>
      <c r="B26" s="24" t="s">
        <v>17</v>
      </c>
      <c r="C26" s="67" t="s">
        <v>36</v>
      </c>
      <c r="D26" s="22" t="s">
        <v>37</v>
      </c>
      <c r="E26" s="67" t="s">
        <v>38</v>
      </c>
      <c r="F26" s="24">
        <v>17.207</v>
      </c>
      <c r="G26" s="29"/>
      <c r="H26" s="29"/>
      <c r="I26" s="29">
        <v>1</v>
      </c>
      <c r="J26" s="29"/>
      <c r="K26" s="29"/>
      <c r="L26" s="29"/>
      <c r="M26" s="29"/>
      <c r="N26" s="29"/>
      <c r="O26" s="29"/>
      <c r="P26" s="29"/>
      <c r="Q26" s="29"/>
      <c r="R26" s="45">
        <f t="shared" si="0"/>
        <v>1</v>
      </c>
    </row>
    <row r="27" spans="1:18" s="10" customFormat="1" ht="16.5" hidden="1">
      <c r="A27" s="46"/>
      <c r="B27" s="24"/>
      <c r="C27" s="67"/>
      <c r="D27" s="22"/>
      <c r="E27" s="67"/>
      <c r="F27" s="24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45">
        <f t="shared" si="0"/>
        <v>0</v>
      </c>
    </row>
    <row r="28" spans="1:18" s="10" customFormat="1" ht="16.5" hidden="1">
      <c r="A28" s="68" t="s">
        <v>52</v>
      </c>
      <c r="B28" s="24" t="s">
        <v>13</v>
      </c>
      <c r="C28" s="67" t="s">
        <v>36</v>
      </c>
      <c r="D28" s="22" t="s">
        <v>37</v>
      </c>
      <c r="E28" s="67" t="s">
        <v>38</v>
      </c>
      <c r="F28" s="24">
        <v>17.207</v>
      </c>
      <c r="G28" s="29"/>
      <c r="H28" s="29"/>
      <c r="I28" s="29"/>
      <c r="J28" s="29"/>
      <c r="K28" s="29">
        <f>25861-2</f>
        <v>25859</v>
      </c>
      <c r="L28" s="29"/>
      <c r="M28" s="29"/>
      <c r="N28" s="29"/>
      <c r="O28" s="29"/>
      <c r="P28" s="29"/>
      <c r="Q28" s="29"/>
      <c r="R28" s="45">
        <f t="shared" si="0"/>
        <v>25859</v>
      </c>
    </row>
    <row r="29" spans="1:18" s="10" customFormat="1" ht="16.5" hidden="1">
      <c r="A29" s="68" t="s">
        <v>52</v>
      </c>
      <c r="B29" s="24" t="s">
        <v>16</v>
      </c>
      <c r="C29" s="67" t="s">
        <v>36</v>
      </c>
      <c r="D29" s="22" t="s">
        <v>37</v>
      </c>
      <c r="E29" s="67" t="s">
        <v>38</v>
      </c>
      <c r="F29" s="24">
        <v>17.207</v>
      </c>
      <c r="G29" s="29"/>
      <c r="H29" s="29"/>
      <c r="I29" s="29"/>
      <c r="J29" s="29"/>
      <c r="K29" s="29">
        <v>1</v>
      </c>
      <c r="L29" s="29"/>
      <c r="M29" s="29"/>
      <c r="N29" s="29"/>
      <c r="O29" s="29"/>
      <c r="P29" s="29"/>
      <c r="Q29" s="29"/>
      <c r="R29" s="45">
        <f t="shared" si="0"/>
        <v>1</v>
      </c>
    </row>
    <row r="30" spans="1:18" s="10" customFormat="1" ht="16.5" hidden="1">
      <c r="A30" s="68" t="s">
        <v>52</v>
      </c>
      <c r="B30" s="24" t="s">
        <v>17</v>
      </c>
      <c r="C30" s="67" t="s">
        <v>36</v>
      </c>
      <c r="D30" s="22" t="s">
        <v>37</v>
      </c>
      <c r="E30" s="67" t="s">
        <v>38</v>
      </c>
      <c r="F30" s="24">
        <v>17.207</v>
      </c>
      <c r="G30" s="29"/>
      <c r="H30" s="29"/>
      <c r="I30" s="29"/>
      <c r="J30" s="29"/>
      <c r="K30" s="29">
        <v>1</v>
      </c>
      <c r="L30" s="29"/>
      <c r="M30" s="29"/>
      <c r="N30" s="29"/>
      <c r="O30" s="29"/>
      <c r="P30" s="29"/>
      <c r="Q30" s="29"/>
      <c r="R30" s="45">
        <f t="shared" si="0"/>
        <v>1</v>
      </c>
    </row>
    <row r="31" spans="1:18" s="10" customFormat="1" ht="16.5" hidden="1">
      <c r="A31" s="46"/>
      <c r="B31" s="24"/>
      <c r="C31" s="67"/>
      <c r="D31" s="22"/>
      <c r="E31" s="67"/>
      <c r="F31" s="24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45">
        <f t="shared" si="0"/>
        <v>0</v>
      </c>
    </row>
    <row r="32" spans="1:18" s="10" customFormat="1" ht="16.5" hidden="1">
      <c r="A32" s="68" t="s">
        <v>39</v>
      </c>
      <c r="B32" s="24" t="s">
        <v>13</v>
      </c>
      <c r="C32" s="67" t="s">
        <v>36</v>
      </c>
      <c r="D32" s="22" t="s">
        <v>37</v>
      </c>
      <c r="E32" s="67" t="s">
        <v>40</v>
      </c>
      <c r="F32" s="24">
        <v>17.207</v>
      </c>
      <c r="G32" s="29"/>
      <c r="H32" s="29"/>
      <c r="I32" s="29">
        <f>111842-2</f>
        <v>111840</v>
      </c>
      <c r="J32" s="29"/>
      <c r="K32" s="29"/>
      <c r="L32" s="29"/>
      <c r="M32" s="29"/>
      <c r="N32" s="29"/>
      <c r="O32" s="29"/>
      <c r="P32" s="29"/>
      <c r="Q32" s="29"/>
      <c r="R32" s="45">
        <f t="shared" si="0"/>
        <v>111840</v>
      </c>
    </row>
    <row r="33" spans="1:18" s="10" customFormat="1" ht="16.5" hidden="1">
      <c r="A33" s="68" t="s">
        <v>39</v>
      </c>
      <c r="B33" s="24" t="s">
        <v>16</v>
      </c>
      <c r="C33" s="67" t="s">
        <v>36</v>
      </c>
      <c r="D33" s="22" t="s">
        <v>37</v>
      </c>
      <c r="E33" s="67" t="s">
        <v>40</v>
      </c>
      <c r="F33" s="24">
        <v>17.207</v>
      </c>
      <c r="G33" s="29"/>
      <c r="H33" s="29"/>
      <c r="I33" s="29">
        <v>1</v>
      </c>
      <c r="J33" s="29"/>
      <c r="K33" s="29"/>
      <c r="L33" s="29"/>
      <c r="M33" s="29"/>
      <c r="N33" s="29"/>
      <c r="O33" s="29"/>
      <c r="P33" s="29"/>
      <c r="Q33" s="29"/>
      <c r="R33" s="45">
        <f t="shared" si="0"/>
        <v>1</v>
      </c>
    </row>
    <row r="34" spans="1:18" s="10" customFormat="1" ht="16.5" hidden="1">
      <c r="A34" s="68" t="s">
        <v>39</v>
      </c>
      <c r="B34" s="24" t="s">
        <v>17</v>
      </c>
      <c r="C34" s="67" t="s">
        <v>36</v>
      </c>
      <c r="D34" s="22" t="s">
        <v>37</v>
      </c>
      <c r="E34" s="67" t="s">
        <v>40</v>
      </c>
      <c r="F34" s="24">
        <v>17.207</v>
      </c>
      <c r="G34" s="29"/>
      <c r="H34" s="29"/>
      <c r="I34" s="29">
        <v>1</v>
      </c>
      <c r="J34" s="29"/>
      <c r="K34" s="29"/>
      <c r="L34" s="29"/>
      <c r="M34" s="29"/>
      <c r="N34" s="29"/>
      <c r="O34" s="29"/>
      <c r="P34" s="29"/>
      <c r="Q34" s="29"/>
      <c r="R34" s="45">
        <f t="shared" si="0"/>
        <v>1</v>
      </c>
    </row>
    <row r="35" spans="1:18" s="10" customFormat="1" ht="16.5">
      <c r="A35" s="46"/>
      <c r="B35" s="24"/>
      <c r="C35" s="47"/>
      <c r="D35" s="48"/>
      <c r="E35" s="49"/>
      <c r="F35" s="4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45">
        <f t="shared" si="0"/>
        <v>0</v>
      </c>
    </row>
    <row r="36" spans="1:18" s="10" customFormat="1" ht="16.5">
      <c r="A36" s="71" t="s">
        <v>8</v>
      </c>
      <c r="B36" s="24"/>
      <c r="C36" s="47"/>
      <c r="D36" s="48"/>
      <c r="E36" s="49"/>
      <c r="F36" s="4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45">
        <f t="shared" si="0"/>
        <v>0</v>
      </c>
    </row>
    <row r="37" spans="1:18" s="10" customFormat="1" ht="16.5">
      <c r="A37" s="46" t="s">
        <v>49</v>
      </c>
      <c r="B37" s="24"/>
      <c r="C37" s="47"/>
      <c r="D37" s="48"/>
      <c r="E37" s="49"/>
      <c r="F37" s="4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45">
        <f t="shared" si="0"/>
        <v>0</v>
      </c>
    </row>
    <row r="38" spans="1:18" s="10" customFormat="1" ht="16.5" hidden="1">
      <c r="A38" s="69" t="s">
        <v>41</v>
      </c>
      <c r="B38" s="24" t="s">
        <v>13</v>
      </c>
      <c r="C38" s="22" t="s">
        <v>42</v>
      </c>
      <c r="D38" s="22" t="s">
        <v>43</v>
      </c>
      <c r="E38" s="70" t="s">
        <v>44</v>
      </c>
      <c r="F38" s="22" t="s">
        <v>45</v>
      </c>
      <c r="G38" s="29"/>
      <c r="H38" s="29"/>
      <c r="I38" s="29"/>
      <c r="J38" s="29">
        <v>176871.5</v>
      </c>
      <c r="K38" s="29"/>
      <c r="L38" s="29"/>
      <c r="M38" s="29">
        <v>176871.5</v>
      </c>
      <c r="N38" s="29"/>
      <c r="O38" s="29"/>
      <c r="P38" s="29"/>
      <c r="Q38" s="29"/>
      <c r="R38" s="45">
        <f>SUM(G38:M38)</f>
        <v>353743</v>
      </c>
    </row>
    <row r="39" spans="1:18" s="10" customFormat="1" ht="16.5">
      <c r="A39" s="69" t="s">
        <v>94</v>
      </c>
      <c r="B39" s="24" t="s">
        <v>95</v>
      </c>
      <c r="C39" s="49" t="s">
        <v>96</v>
      </c>
      <c r="D39" s="49" t="s">
        <v>97</v>
      </c>
      <c r="E39" s="49" t="s">
        <v>98</v>
      </c>
      <c r="F39" s="24" t="s">
        <v>45</v>
      </c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>
        <f>18209.64</f>
        <v>18209.64</v>
      </c>
      <c r="R39" s="45">
        <f>SUM(P39:Q39)</f>
        <v>18209.64</v>
      </c>
    </row>
    <row r="40" spans="1:18" s="10" customFormat="1" ht="16.5">
      <c r="A40" s="69"/>
      <c r="B40" s="24"/>
      <c r="C40" s="22"/>
      <c r="D40" s="72"/>
      <c r="E40" s="70"/>
      <c r="F40" s="22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45">
        <f>SUM(P40:Q40)</f>
        <v>0</v>
      </c>
    </row>
    <row r="41" spans="1:18" s="10" customFormat="1" ht="16.5" hidden="1">
      <c r="A41" s="71" t="s">
        <v>8</v>
      </c>
      <c r="B41" s="24"/>
      <c r="C41" s="22"/>
      <c r="D41" s="72"/>
      <c r="E41" s="70"/>
      <c r="F41" s="22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45">
        <f aca="true" t="shared" si="1" ref="R41:R46">SUM(N41:O41)</f>
        <v>0</v>
      </c>
    </row>
    <row r="42" spans="1:18" s="10" customFormat="1" ht="16.5" hidden="1">
      <c r="A42" s="46" t="s">
        <v>72</v>
      </c>
      <c r="B42" s="24"/>
      <c r="C42" s="22"/>
      <c r="D42" s="72"/>
      <c r="E42" s="70"/>
      <c r="F42" s="22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45">
        <f t="shared" si="1"/>
        <v>0</v>
      </c>
    </row>
    <row r="43" spans="1:18" s="10" customFormat="1" ht="16.5" hidden="1">
      <c r="A43" s="69" t="s">
        <v>73</v>
      </c>
      <c r="B43" s="24" t="s">
        <v>81</v>
      </c>
      <c r="C43" s="49" t="s">
        <v>74</v>
      </c>
      <c r="D43" s="49" t="s">
        <v>75</v>
      </c>
      <c r="E43" s="76" t="s">
        <v>76</v>
      </c>
      <c r="F43" s="77">
        <v>17.801</v>
      </c>
      <c r="G43" s="29"/>
      <c r="H43" s="29"/>
      <c r="I43" s="29"/>
      <c r="J43" s="29"/>
      <c r="K43" s="29"/>
      <c r="L43" s="29"/>
      <c r="M43" s="29"/>
      <c r="N43" s="29"/>
      <c r="O43" s="29">
        <f>38404-2</f>
        <v>38402</v>
      </c>
      <c r="P43" s="29"/>
      <c r="Q43" s="29"/>
      <c r="R43" s="45">
        <f t="shared" si="1"/>
        <v>38402</v>
      </c>
    </row>
    <row r="44" spans="1:18" s="10" customFormat="1" ht="16.5" hidden="1">
      <c r="A44" s="69" t="s">
        <v>73</v>
      </c>
      <c r="B44" s="24" t="s">
        <v>78</v>
      </c>
      <c r="C44" s="49" t="s">
        <v>74</v>
      </c>
      <c r="D44" s="49" t="s">
        <v>75</v>
      </c>
      <c r="E44" s="76" t="s">
        <v>76</v>
      </c>
      <c r="F44" s="77">
        <v>17.801</v>
      </c>
      <c r="G44" s="29"/>
      <c r="H44" s="29"/>
      <c r="I44" s="29"/>
      <c r="J44" s="29"/>
      <c r="K44" s="29"/>
      <c r="L44" s="29"/>
      <c r="M44" s="29"/>
      <c r="N44" s="29"/>
      <c r="O44" s="29">
        <v>1</v>
      </c>
      <c r="P44" s="29"/>
      <c r="Q44" s="29"/>
      <c r="R44" s="45">
        <f t="shared" si="1"/>
        <v>1</v>
      </c>
    </row>
    <row r="45" spans="1:18" s="10" customFormat="1" ht="16.5" hidden="1">
      <c r="A45" s="69" t="s">
        <v>73</v>
      </c>
      <c r="B45" s="24" t="s">
        <v>79</v>
      </c>
      <c r="C45" s="49" t="s">
        <v>74</v>
      </c>
      <c r="D45" s="49" t="s">
        <v>75</v>
      </c>
      <c r="E45" s="76" t="s">
        <v>76</v>
      </c>
      <c r="F45" s="77">
        <v>17.801</v>
      </c>
      <c r="G45" s="29"/>
      <c r="H45" s="29"/>
      <c r="I45" s="29"/>
      <c r="J45" s="29"/>
      <c r="K45" s="29"/>
      <c r="L45" s="29"/>
      <c r="M45" s="29"/>
      <c r="N45" s="29"/>
      <c r="O45" s="29">
        <v>1</v>
      </c>
      <c r="P45" s="29"/>
      <c r="Q45" s="29"/>
      <c r="R45" s="45">
        <f t="shared" si="1"/>
        <v>1</v>
      </c>
    </row>
    <row r="46" spans="1:18" s="10" customFormat="1" ht="16.5" hidden="1">
      <c r="A46" s="69"/>
      <c r="B46" s="24"/>
      <c r="C46" s="22"/>
      <c r="D46" s="72"/>
      <c r="E46" s="70"/>
      <c r="F46" s="22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45">
        <f t="shared" si="1"/>
        <v>0</v>
      </c>
    </row>
    <row r="47" spans="1:18" s="10" customFormat="1" ht="16.5" hidden="1">
      <c r="A47" s="71" t="s">
        <v>8</v>
      </c>
      <c r="B47" s="24"/>
      <c r="C47" s="22"/>
      <c r="D47" s="72"/>
      <c r="E47" s="70"/>
      <c r="F47" s="22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45">
        <f>SUM(G47:N47)</f>
        <v>0</v>
      </c>
    </row>
    <row r="48" spans="1:18" s="10" customFormat="1" ht="16.5" hidden="1">
      <c r="A48" s="46" t="s">
        <v>65</v>
      </c>
      <c r="B48" s="24"/>
      <c r="C48" s="22"/>
      <c r="D48" s="72"/>
      <c r="E48" s="70"/>
      <c r="F48" s="22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45">
        <f>SUM(G48:N48)</f>
        <v>0</v>
      </c>
    </row>
    <row r="49" spans="1:18" s="10" customFormat="1" ht="16.5" hidden="1">
      <c r="A49" s="46" t="s">
        <v>68</v>
      </c>
      <c r="B49" s="24" t="s">
        <v>13</v>
      </c>
      <c r="C49" s="49" t="s">
        <v>67</v>
      </c>
      <c r="D49" s="49" t="s">
        <v>66</v>
      </c>
      <c r="E49" s="49">
        <v>5660</v>
      </c>
      <c r="F49" s="49">
        <v>17.277</v>
      </c>
      <c r="G49" s="29"/>
      <c r="H49" s="29"/>
      <c r="I49" s="29"/>
      <c r="J49" s="29"/>
      <c r="K49" s="29"/>
      <c r="L49" s="29"/>
      <c r="M49" s="29"/>
      <c r="N49" s="29">
        <f>2229294-1</f>
        <v>2229293</v>
      </c>
      <c r="O49" s="29"/>
      <c r="P49" s="29"/>
      <c r="Q49" s="29"/>
      <c r="R49" s="45">
        <f>SUM(G49:N49)</f>
        <v>2229293</v>
      </c>
    </row>
    <row r="50" spans="1:18" s="10" customFormat="1" ht="16.5" hidden="1">
      <c r="A50" s="69" t="s">
        <v>68</v>
      </c>
      <c r="B50" s="24" t="s">
        <v>16</v>
      </c>
      <c r="C50" s="49" t="s">
        <v>67</v>
      </c>
      <c r="D50" s="49" t="s">
        <v>66</v>
      </c>
      <c r="E50" s="49">
        <v>5660</v>
      </c>
      <c r="F50" s="49">
        <v>17.277</v>
      </c>
      <c r="G50" s="29"/>
      <c r="H50" s="29"/>
      <c r="I50" s="29"/>
      <c r="J50" s="29"/>
      <c r="K50" s="29"/>
      <c r="L50" s="29"/>
      <c r="M50" s="29"/>
      <c r="N50" s="29">
        <v>1</v>
      </c>
      <c r="O50" s="29"/>
      <c r="P50" s="29"/>
      <c r="Q50" s="29"/>
      <c r="R50" s="45">
        <f>SUM(G50:N50)</f>
        <v>1</v>
      </c>
    </row>
    <row r="51" spans="1:18" s="10" customFormat="1" ht="16.5" hidden="1">
      <c r="A51" s="69" t="s">
        <v>83</v>
      </c>
      <c r="B51" s="24" t="s">
        <v>84</v>
      </c>
      <c r="C51" s="67" t="s">
        <v>85</v>
      </c>
      <c r="D51" s="78" t="s">
        <v>86</v>
      </c>
      <c r="E51" s="78" t="s">
        <v>87</v>
      </c>
      <c r="F51" s="67">
        <v>17.225</v>
      </c>
      <c r="G51" s="75"/>
      <c r="H51" s="75"/>
      <c r="I51" s="75"/>
      <c r="J51" s="75"/>
      <c r="K51" s="75"/>
      <c r="L51" s="75"/>
      <c r="M51" s="75"/>
      <c r="N51" s="75"/>
      <c r="O51" s="75"/>
      <c r="P51" s="75">
        <f>104320.4-2</f>
        <v>104318.4</v>
      </c>
      <c r="Q51" s="75"/>
      <c r="R51" s="45">
        <f>SUM(O51:P51)</f>
        <v>104318.4</v>
      </c>
    </row>
    <row r="52" spans="1:18" s="10" customFormat="1" ht="16.5" hidden="1">
      <c r="A52" s="69" t="s">
        <v>83</v>
      </c>
      <c r="B52" s="22" t="s">
        <v>88</v>
      </c>
      <c r="C52" s="67" t="s">
        <v>85</v>
      </c>
      <c r="D52" s="78" t="s">
        <v>86</v>
      </c>
      <c r="E52" s="78" t="s">
        <v>87</v>
      </c>
      <c r="F52" s="67">
        <v>17.225</v>
      </c>
      <c r="G52" s="75"/>
      <c r="H52" s="75"/>
      <c r="I52" s="75"/>
      <c r="J52" s="75"/>
      <c r="K52" s="75"/>
      <c r="L52" s="75"/>
      <c r="M52" s="75"/>
      <c r="N52" s="75"/>
      <c r="O52" s="75"/>
      <c r="P52" s="75">
        <v>1</v>
      </c>
      <c r="Q52" s="75"/>
      <c r="R52" s="45">
        <f>SUM(O52:P52)</f>
        <v>1</v>
      </c>
    </row>
    <row r="53" spans="1:18" s="10" customFormat="1" ht="16.5" hidden="1">
      <c r="A53" s="69" t="s">
        <v>83</v>
      </c>
      <c r="B53" s="24" t="s">
        <v>17</v>
      </c>
      <c r="C53" s="67" t="s">
        <v>85</v>
      </c>
      <c r="D53" s="78" t="s">
        <v>86</v>
      </c>
      <c r="E53" s="78" t="s">
        <v>87</v>
      </c>
      <c r="F53" s="67">
        <v>17.225</v>
      </c>
      <c r="G53" s="75"/>
      <c r="H53" s="75"/>
      <c r="I53" s="75"/>
      <c r="J53" s="75"/>
      <c r="K53" s="75"/>
      <c r="L53" s="75"/>
      <c r="M53" s="75"/>
      <c r="N53" s="75"/>
      <c r="O53" s="75"/>
      <c r="P53" s="75">
        <v>1</v>
      </c>
      <c r="Q53" s="75"/>
      <c r="R53" s="45">
        <f>SUM(O53:P53)</f>
        <v>1</v>
      </c>
    </row>
    <row r="54" spans="1:18" s="10" customFormat="1" ht="16.5" hidden="1">
      <c r="A54" s="73"/>
      <c r="B54" s="41"/>
      <c r="C54" s="74"/>
      <c r="D54" s="41"/>
      <c r="E54" s="74"/>
      <c r="F54" s="41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45">
        <f>SUM(O54:P54)</f>
        <v>0</v>
      </c>
    </row>
    <row r="55" spans="1:18" s="10" customFormat="1" ht="17.25" thickBot="1">
      <c r="A55" s="50"/>
      <c r="B55" s="51"/>
      <c r="C55" s="51"/>
      <c r="D55" s="41"/>
      <c r="E55" s="41"/>
      <c r="F55" s="41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21">
        <f>SUM(G55:G55)</f>
        <v>0</v>
      </c>
    </row>
    <row r="56" spans="1:18" s="10" customFormat="1" ht="19.5" thickBot="1">
      <c r="A56" s="53" t="s">
        <v>0</v>
      </c>
      <c r="B56" s="54"/>
      <c r="C56" s="55"/>
      <c r="D56" s="55"/>
      <c r="E56" s="55"/>
      <c r="F56" s="56"/>
      <c r="G56" s="57">
        <f>SUM(G8:G17)</f>
        <v>983593</v>
      </c>
      <c r="H56" s="57">
        <f>SUM(H6:H55)</f>
        <v>263280</v>
      </c>
      <c r="I56" s="57">
        <f>SUM(I6:I55)</f>
        <v>489991</v>
      </c>
      <c r="J56" s="57">
        <f>SUM(J6:J55)</f>
        <v>176871.5</v>
      </c>
      <c r="K56" s="57">
        <f>SUM(K22:K55)</f>
        <v>25861</v>
      </c>
      <c r="L56" s="57">
        <f>SUM(L6:L55)</f>
        <v>1553699</v>
      </c>
      <c r="M56" s="57">
        <f>SUM(M6:M55)</f>
        <v>176871.5</v>
      </c>
      <c r="N56" s="57">
        <f>SUM(N35:N55)</f>
        <v>2229294</v>
      </c>
      <c r="O56" s="57">
        <f>SUM(O35:O46)</f>
        <v>38404</v>
      </c>
      <c r="P56" s="57">
        <f>SUM(P40:P55)</f>
        <v>104320.4</v>
      </c>
      <c r="Q56" s="57">
        <f>SUM(Q6:Q55)</f>
        <v>18209.64</v>
      </c>
      <c r="R56" s="66">
        <f>SUM(R6:R55)</f>
        <v>6060395.040000001</v>
      </c>
    </row>
    <row r="57" spans="1:18" s="10" customFormat="1" ht="18.75">
      <c r="A57" s="33"/>
      <c r="B57" s="34"/>
      <c r="C57" s="35"/>
      <c r="D57" s="35"/>
      <c r="E57" s="35"/>
      <c r="F57" s="36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8"/>
    </row>
    <row r="58" spans="1:2" ht="16.5">
      <c r="A58" s="11" t="s">
        <v>9</v>
      </c>
      <c r="B58" s="10"/>
    </row>
    <row r="59" ht="15" hidden="1">
      <c r="A59" s="30" t="s">
        <v>21</v>
      </c>
    </row>
    <row r="60" ht="15" hidden="1">
      <c r="A60" s="31" t="s">
        <v>19</v>
      </c>
    </row>
    <row r="61" ht="30" hidden="1">
      <c r="A61" s="32" t="s">
        <v>18</v>
      </c>
    </row>
    <row r="62" ht="15" hidden="1">
      <c r="A62" s="43" t="s">
        <v>25</v>
      </c>
    </row>
    <row r="63" ht="30" hidden="1">
      <c r="A63" s="44" t="s">
        <v>24</v>
      </c>
    </row>
    <row r="64" ht="15" hidden="1">
      <c r="A64" s="43" t="s">
        <v>33</v>
      </c>
    </row>
    <row r="65" ht="15" hidden="1">
      <c r="A65" s="43" t="s">
        <v>46</v>
      </c>
    </row>
    <row r="66" ht="15" hidden="1">
      <c r="A66" s="43" t="s">
        <v>50</v>
      </c>
    </row>
    <row r="67" ht="15" hidden="1">
      <c r="A67" s="43" t="s">
        <v>48</v>
      </c>
    </row>
    <row r="68" ht="15" hidden="1">
      <c r="A68" s="43" t="s">
        <v>54</v>
      </c>
    </row>
    <row r="69" ht="15" hidden="1">
      <c r="A69" s="43" t="s">
        <v>53</v>
      </c>
    </row>
    <row r="70" ht="15" hidden="1">
      <c r="A70" s="43" t="s">
        <v>60</v>
      </c>
    </row>
    <row r="71" ht="15" hidden="1">
      <c r="A71" s="43" t="s">
        <v>59</v>
      </c>
    </row>
    <row r="72" ht="15" hidden="1">
      <c r="A72" s="43" t="s">
        <v>63</v>
      </c>
    </row>
    <row r="73" ht="15" hidden="1">
      <c r="A73" s="43" t="s">
        <v>62</v>
      </c>
    </row>
    <row r="74" ht="15" hidden="1">
      <c r="A74" s="43" t="s">
        <v>69</v>
      </c>
    </row>
    <row r="75" ht="15" hidden="1">
      <c r="A75" s="43" t="s">
        <v>70</v>
      </c>
    </row>
    <row r="76" ht="15" hidden="1">
      <c r="A76" s="43" t="s">
        <v>80</v>
      </c>
    </row>
    <row r="77" ht="15" hidden="1">
      <c r="A77" s="43" t="s">
        <v>77</v>
      </c>
    </row>
    <row r="78" ht="15" hidden="1">
      <c r="A78" s="43" t="s">
        <v>89</v>
      </c>
    </row>
    <row r="79" ht="15" hidden="1">
      <c r="A79" s="43" t="s">
        <v>90</v>
      </c>
    </row>
    <row r="80" ht="15">
      <c r="A80" s="43" t="s">
        <v>91</v>
      </c>
    </row>
    <row r="81" ht="15">
      <c r="A81" s="43" t="s">
        <v>92</v>
      </c>
    </row>
  </sheetData>
  <sheetProtection/>
  <mergeCells count="1">
    <mergeCell ref="B1:G1"/>
  </mergeCells>
  <printOptions/>
  <pageMargins left="0.5" right="0" top="0.25" bottom="0.25" header="0" footer="0"/>
  <pageSetup fitToHeight="0" fitToWidth="1" horizontalDpi="600" verticalDpi="600" orientation="landscape" scale="78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(DWD)</cp:lastModifiedBy>
  <cp:lastPrinted>2016-12-09T15:45:41Z</cp:lastPrinted>
  <dcterms:created xsi:type="dcterms:W3CDTF">2000-04-13T13:33:42Z</dcterms:created>
  <dcterms:modified xsi:type="dcterms:W3CDTF">2017-04-27T12:47:59Z</dcterms:modified>
  <cp:category/>
  <cp:version/>
  <cp:contentType/>
  <cp:contentStatus/>
</cp:coreProperties>
</file>