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PITTSFIELD" sheetId="1" r:id="rId1"/>
  </sheets>
  <definedNames>
    <definedName name="_xlnm.Print_Area" localSheetId="0">'PITTSFIELD'!$A$1:$G$73</definedName>
  </definedNames>
  <calcPr fullCalcOnLoad="1"/>
</workbook>
</file>

<file path=xl/sharedStrings.xml><?xml version="1.0" encoding="utf-8"?>
<sst xmlns="http://schemas.openxmlformats.org/spreadsheetml/2006/main" count="261" uniqueCount="137">
  <si>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</si>
  <si>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</si>
  <si>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</si>
  <si>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</si>
  <si>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</si>
  <si>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</si>
  <si>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</si>
  <si>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</si>
  <si>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</si>
  <si>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</si>
  <si>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</si>
  <si>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</si>
  <si>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</si>
  <si>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BERKSHIRE - PITTSFIELD</t>
  </si>
  <si>
    <t>INITIAL AWARD</t>
  </si>
  <si>
    <t>JULY 1, 2017- JUNE 30, 2018</t>
  </si>
  <si>
    <t>JULY 1, 2018- JUNE 30, 2019</t>
  </si>
  <si>
    <t>TO ADD FY18 YOUTH FUNDS</t>
  </si>
  <si>
    <t>CT EOL 18CCPITTWIA</t>
  </si>
  <si>
    <t xml:space="preserve">FY18 YOUTH </t>
  </si>
  <si>
    <t>JULY 1, 2019- JUNE 30, 2020</t>
  </si>
  <si>
    <t>FWIAYTH18</t>
  </si>
  <si>
    <t>INITIAL AWARD JULY 11, 2017</t>
  </si>
  <si>
    <t>BUDGET SHEET #1</t>
  </si>
  <si>
    <t>BUDGET SHEET #1 JULY 18, 2017</t>
  </si>
  <si>
    <t>TO ADD FY18 ADULT &amp; DISLOCATED WORKER FUNDS</t>
  </si>
  <si>
    <t>APRIL 1, 2017- JUNE 30, 2018</t>
  </si>
  <si>
    <t>FY18 ADULT</t>
  </si>
  <si>
    <t>FY18 DISLOCATED WORKER</t>
  </si>
  <si>
    <t>7003-1630</t>
  </si>
  <si>
    <t>7003-1778</t>
  </si>
  <si>
    <t>FWIAADT18A</t>
  </si>
  <si>
    <t>FWIADWK18A</t>
  </si>
  <si>
    <t>CT EOL 18CCPITTSOSWTF</t>
  </si>
  <si>
    <t>BUDGET SHEET #2</t>
  </si>
  <si>
    <t>DTA FUNDING</t>
  </si>
  <si>
    <t xml:space="preserve">4400-1979 </t>
  </si>
  <si>
    <t>N/A</t>
  </si>
  <si>
    <t>SPSS2018</t>
  </si>
  <si>
    <t>J227</t>
  </si>
  <si>
    <t>JULY 24, 2017 - JUNE 30, 2018</t>
  </si>
  <si>
    <t>BUDGET SHEET #2 SEPTEMBER 12, 2017</t>
  </si>
  <si>
    <t>TO ADD DTA FUNDS</t>
  </si>
  <si>
    <t>CT EOL 18CCPITTTRADE</t>
  </si>
  <si>
    <t>BUDGET SHEET #3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</si>
  <si>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</si>
  <si>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</si>
  <si>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</si>
  <si>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</si>
  <si>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</si>
  <si>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</si>
  <si>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STATE ONE STOP</t>
  </si>
  <si>
    <t>JULY 1, 2017 - JUNE 30, 2018</t>
  </si>
  <si>
    <t>STOSCC2018</t>
  </si>
  <si>
    <t>7003-0803</t>
  </si>
  <si>
    <t>J284</t>
  </si>
  <si>
    <t>BUDGET SHEET #4</t>
  </si>
  <si>
    <t>CT EOL 18CCPITTWP</t>
  </si>
  <si>
    <t>WP 90%</t>
  </si>
  <si>
    <t>WP 10%</t>
  </si>
  <si>
    <t>BUDGET SHEET #4 OCTOBER 11, 2017</t>
  </si>
  <si>
    <t>FES2018</t>
  </si>
  <si>
    <t>J205</t>
  </si>
  <si>
    <t>7002-6626</t>
  </si>
  <si>
    <t>17.207</t>
  </si>
  <si>
    <t>J207</t>
  </si>
  <si>
    <t>TO ADD SOS FUNDS</t>
  </si>
  <si>
    <t>FWIAADT18B</t>
  </si>
  <si>
    <t>FWIADWK18B</t>
  </si>
  <si>
    <t>OCT 1, 2017- JUNE 30, 2018</t>
  </si>
  <si>
    <t>BUDGET SHEET #5</t>
  </si>
  <si>
    <t>TO ADD ADULT &amp; DISLOCATED WKR FUNDS</t>
  </si>
  <si>
    <t>BUDGET SHEET #5 OCTOBER 25, 2017</t>
  </si>
  <si>
    <t>BUDGET SHEET #6</t>
  </si>
  <si>
    <t xml:space="preserve">BUDGET SHEET #6 NOVEMBER 7 </t>
  </si>
  <si>
    <t>TO MODIFY TRADE FUNDS</t>
  </si>
  <si>
    <t>BUDGET SHEET #7</t>
  </si>
  <si>
    <t>ADMINISTRATIVE ADJUSTMENT</t>
  </si>
  <si>
    <t>BUDGET SHEET #7 NOVEMBER 14, 2017</t>
  </si>
  <si>
    <t>BUDGET SHEET #8</t>
  </si>
  <si>
    <t>CT EOL 18CCPITTVETSUI</t>
  </si>
  <si>
    <t>DVOP</t>
  </si>
  <si>
    <t>FVETS2018</t>
  </si>
  <si>
    <t>7002-6628</t>
  </si>
  <si>
    <t>J209</t>
  </si>
  <si>
    <t>BUDGET SHEET #8 NOVEMBER 28, 2017</t>
  </si>
  <si>
    <t>TO ADD WP 90%, WP 10% &amp; DVOP FUNDS</t>
  </si>
  <si>
    <t>BUDGET SHEET #9</t>
  </si>
  <si>
    <t>JULY 27, 2017-JUNE 30,2018</t>
  </si>
  <si>
    <t>4110-3021</t>
  </si>
  <si>
    <t>J222</t>
  </si>
  <si>
    <t>DOE / ADULT COMMUNITY LEARNING SERVICES (ACLS)</t>
  </si>
  <si>
    <t>DECEMBER 29, 2017-JUNE 30, 2018</t>
  </si>
  <si>
    <t>7038-0107</t>
  </si>
  <si>
    <t>FV002A1722</t>
  </si>
  <si>
    <t>J223</t>
  </si>
  <si>
    <t>4120-0020</t>
  </si>
  <si>
    <t>F100VR0017</t>
  </si>
  <si>
    <t>J221</t>
  </si>
  <si>
    <t>DECEMBER 28, 2017-JUNE 30, 2018</t>
  </si>
  <si>
    <t>ELDER AFFAIRS</t>
  </si>
  <si>
    <t>DECEMBER 18, 2017-JUNE 30, 2018</t>
  </si>
  <si>
    <t>9110-1178</t>
  </si>
  <si>
    <t>FAD304129K</t>
  </si>
  <si>
    <t>J216</t>
  </si>
  <si>
    <t>TO ADD FUNDS FOR INFRASTRUCTURE COSTS</t>
  </si>
  <si>
    <t>BUDGET SHEET #9 FEBRUARY 21, 2018</t>
  </si>
  <si>
    <t>MA REHABILITATION COMMISSION (MRC)</t>
  </si>
  <si>
    <t>MA COMMISSION FOR THE BLIND (MCB)</t>
  </si>
  <si>
    <t>FH126A17VR</t>
  </si>
  <si>
    <t>BUDGET SHEET #10</t>
  </si>
  <si>
    <t>RAPID RESPONSE IN HOUSE</t>
  </si>
  <si>
    <t>WIOA OVERHEAD</t>
  </si>
  <si>
    <t>6208</t>
  </si>
  <si>
    <t>6209</t>
  </si>
  <si>
    <t>CT EOL 18CCPITTNEGREA</t>
  </si>
  <si>
    <t xml:space="preserve">    7002-6624                </t>
  </si>
  <si>
    <t>FUIREA18</t>
  </si>
  <si>
    <t xml:space="preserve">   REA8</t>
  </si>
  <si>
    <t>BUDGET SHEET #10 MAY 11, 2018</t>
  </si>
  <si>
    <t xml:space="preserve">TO ADD RESEA FUNDS </t>
  </si>
  <si>
    <t>JULY 1, 2018-JUNE 30, 2019</t>
  </si>
  <si>
    <t>RESEA (JAN 1, 2018-DEC 31, 2018)</t>
  </si>
  <si>
    <t>JULY 1, 2017-JUNE 30, 2018</t>
  </si>
  <si>
    <t>BUDGET SHEET #11</t>
  </si>
  <si>
    <t>BUDGET SHEET #11 JUNE 12, 2018</t>
  </si>
  <si>
    <t>TO ADD RAPID RESPONSE AND WIOA OVERHEAD</t>
  </si>
  <si>
    <t>BUDGET SHEET #12</t>
  </si>
  <si>
    <t>BUDGET SHEET #12 JUNE 14, 2018</t>
  </si>
  <si>
    <t>TO MOVE FUNDS TO FY19 LINE</t>
  </si>
  <si>
    <t>BUDGET SHEET #13</t>
  </si>
  <si>
    <t>BRANDING</t>
  </si>
  <si>
    <t>TO ADD BRANDING FUNDS</t>
  </si>
  <si>
    <t>BUDGET SHEET #13 JULY 6, 2018</t>
  </si>
  <si>
    <t>BUDGET SHEET #14</t>
  </si>
  <si>
    <t>BUDGET SHEET #14 JULY 30, 2018</t>
  </si>
  <si>
    <t>FUNDS WERE ADDED IN ERROR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</si>
</sst>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1" fillId="0" borderId="0" xfId="0" applyFont="1" applyAlignment="1" quotePrefix="1">
      <alignment/>
    </xf>
    <xf numFmtId="0" fontId="8" fillId="33" borderId="16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12" fillId="34" borderId="18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0" fontId="5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50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20" width="18.57421875" style="4" hidden="1" customWidth="1"/>
    <col min="21" max="21" width="18.57421875" style="4" customWidth="1"/>
    <col min="22" max="22" width="14.00390625" style="3" hidden="1" customWidth="1"/>
    <col min="23" max="23" width="15.00390625" style="3" customWidth="1"/>
    <col min="24" max="16384" width="9.140625" style="3" customWidth="1"/>
  </cols>
  <sheetData>
    <row r="1" spans="1:21" ht="20.25">
      <c r="A1" s="3" t="s">
        <v>12</v>
      </c>
      <c r="B1" s="83" t="s">
        <v>10</v>
      </c>
      <c r="C1" s="84"/>
      <c r="D1" s="84"/>
      <c r="E1" s="84"/>
      <c r="F1" s="84"/>
      <c r="G1" s="84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1" thickBot="1">
      <c r="A4" s="5"/>
      <c r="B4" s="6"/>
      <c r="C4" s="1"/>
    </row>
    <row r="5" spans="1:22" s="10" customFormat="1" ht="30.75" thickBot="1">
      <c r="A5" s="59"/>
      <c r="B5" s="60" t="s">
        <v>2</v>
      </c>
      <c r="C5" s="60" t="s">
        <v>3</v>
      </c>
      <c r="D5" s="60" t="s">
        <v>4</v>
      </c>
      <c r="E5" s="60" t="s">
        <v>5</v>
      </c>
      <c r="F5" s="60" t="s">
        <v>1</v>
      </c>
      <c r="G5" s="60" t="s">
        <v>14</v>
      </c>
      <c r="H5" s="41" t="s">
        <v>23</v>
      </c>
      <c r="I5" s="41" t="s">
        <v>34</v>
      </c>
      <c r="J5" s="41" t="s">
        <v>44</v>
      </c>
      <c r="K5" s="41" t="s">
        <v>56</v>
      </c>
      <c r="L5" s="41" t="s">
        <v>70</v>
      </c>
      <c r="M5" s="41" t="s">
        <v>73</v>
      </c>
      <c r="N5" s="41" t="s">
        <v>76</v>
      </c>
      <c r="O5" s="41" t="s">
        <v>79</v>
      </c>
      <c r="P5" s="41" t="s">
        <v>87</v>
      </c>
      <c r="Q5" s="41" t="s">
        <v>110</v>
      </c>
      <c r="R5" s="41" t="s">
        <v>124</v>
      </c>
      <c r="S5" s="41" t="s">
        <v>127</v>
      </c>
      <c r="T5" s="41" t="s">
        <v>130</v>
      </c>
      <c r="U5" s="41" t="s">
        <v>134</v>
      </c>
      <c r="V5" s="9" t="s">
        <v>6</v>
      </c>
    </row>
    <row r="6" spans="1:22" s="25" customFormat="1" ht="16.5">
      <c r="A6" s="52" t="s">
        <v>8</v>
      </c>
      <c r="B6" s="53"/>
      <c r="C6" s="54"/>
      <c r="D6" s="54"/>
      <c r="E6" s="55"/>
      <c r="F6" s="56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</row>
    <row r="7" spans="1:22" s="25" customFormat="1" ht="16.5">
      <c r="A7" s="15" t="s">
        <v>18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s="25" customFormat="1" ht="16.5" hidden="1">
      <c r="A8" s="26" t="s">
        <v>19</v>
      </c>
      <c r="B8" s="17" t="s">
        <v>26</v>
      </c>
      <c r="C8" s="39" t="s">
        <v>21</v>
      </c>
      <c r="D8" s="15" t="s">
        <v>11</v>
      </c>
      <c r="E8" s="39">
        <v>6201</v>
      </c>
      <c r="F8" s="17">
        <v>17.259</v>
      </c>
      <c r="G8" s="18">
        <f>273022-2</f>
        <v>273020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>
        <v>-15000</v>
      </c>
      <c r="T8" s="18"/>
      <c r="U8" s="18"/>
      <c r="V8" s="42">
        <f>SUM(G8:S8)</f>
        <v>258020</v>
      </c>
    </row>
    <row r="9" spans="1:22" s="10" customFormat="1" ht="16.5" hidden="1">
      <c r="A9" s="26" t="s">
        <v>19</v>
      </c>
      <c r="B9" s="17" t="s">
        <v>16</v>
      </c>
      <c r="C9" s="39" t="s">
        <v>21</v>
      </c>
      <c r="D9" s="15" t="s">
        <v>11</v>
      </c>
      <c r="E9" s="39">
        <v>6201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>
        <v>14999.999999999998</v>
      </c>
      <c r="T9" s="18"/>
      <c r="U9" s="18"/>
      <c r="V9" s="42">
        <f>SUM(H9:T9)</f>
        <v>14999.999999999998</v>
      </c>
    </row>
    <row r="10" spans="1:22" s="10" customFormat="1" ht="16.5" hidden="1">
      <c r="A10" s="26" t="s">
        <v>19</v>
      </c>
      <c r="B10" s="17" t="s">
        <v>20</v>
      </c>
      <c r="C10" s="39" t="s">
        <v>21</v>
      </c>
      <c r="D10" s="15" t="s">
        <v>11</v>
      </c>
      <c r="E10" s="39">
        <v>6201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2">
        <f aca="true" t="shared" si="0" ref="V10:V41">SUM(H10:T10)</f>
        <v>0</v>
      </c>
    </row>
    <row r="11" spans="1:22" s="28" customFormat="1" ht="16.5" hidden="1">
      <c r="A11" s="27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42">
        <f t="shared" si="0"/>
        <v>0</v>
      </c>
    </row>
    <row r="12" spans="1:22" s="10" customFormat="1" ht="16.5" hidden="1">
      <c r="A12" s="26" t="s">
        <v>27</v>
      </c>
      <c r="B12" s="17" t="s">
        <v>15</v>
      </c>
      <c r="C12" s="39" t="s">
        <v>31</v>
      </c>
      <c r="D12" s="39" t="s">
        <v>29</v>
      </c>
      <c r="E12" s="39">
        <v>6202</v>
      </c>
      <c r="F12" s="39">
        <v>17.258</v>
      </c>
      <c r="G12" s="18"/>
      <c r="H12" s="18">
        <f>33845-2</f>
        <v>33843</v>
      </c>
      <c r="I12" s="18"/>
      <c r="J12" s="18"/>
      <c r="K12" s="18"/>
      <c r="L12" s="18"/>
      <c r="M12" s="18"/>
      <c r="N12" s="18">
        <v>-17981.76</v>
      </c>
      <c r="O12" s="18"/>
      <c r="P12" s="18"/>
      <c r="Q12" s="18"/>
      <c r="R12" s="18"/>
      <c r="S12" s="18"/>
      <c r="T12" s="18"/>
      <c r="U12" s="18"/>
      <c r="V12" s="42">
        <f t="shared" si="0"/>
        <v>15861.240000000002</v>
      </c>
    </row>
    <row r="13" spans="1:22" s="28" customFormat="1" ht="16.5" hidden="1">
      <c r="A13" s="26" t="s">
        <v>27</v>
      </c>
      <c r="B13" s="17" t="s">
        <v>16</v>
      </c>
      <c r="C13" s="39" t="s">
        <v>31</v>
      </c>
      <c r="D13" s="39" t="s">
        <v>29</v>
      </c>
      <c r="E13" s="39">
        <v>6202</v>
      </c>
      <c r="F13" s="39">
        <v>17.258</v>
      </c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42">
        <f t="shared" si="0"/>
        <v>1</v>
      </c>
    </row>
    <row r="14" spans="1:22" s="28" customFormat="1" ht="16.5" hidden="1">
      <c r="A14" s="26" t="s">
        <v>27</v>
      </c>
      <c r="B14" s="17" t="s">
        <v>20</v>
      </c>
      <c r="C14" s="39" t="s">
        <v>31</v>
      </c>
      <c r="D14" s="39" t="s">
        <v>29</v>
      </c>
      <c r="E14" s="39">
        <v>6202</v>
      </c>
      <c r="F14" s="39">
        <v>17.258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42">
        <f t="shared" si="0"/>
        <v>1</v>
      </c>
    </row>
    <row r="15" spans="1:22" s="10" customFormat="1" ht="16.5" hidden="1">
      <c r="A15" s="27"/>
      <c r="B15" s="11"/>
      <c r="C15" s="12"/>
      <c r="D15" s="12"/>
      <c r="E15" s="13"/>
      <c r="F15" s="1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42">
        <f t="shared" si="0"/>
        <v>0</v>
      </c>
    </row>
    <row r="16" spans="1:22" s="10" customFormat="1" ht="16.5" hidden="1">
      <c r="A16" s="26" t="s">
        <v>28</v>
      </c>
      <c r="B16" s="17" t="s">
        <v>15</v>
      </c>
      <c r="C16" s="39" t="s">
        <v>32</v>
      </c>
      <c r="D16" s="39" t="s">
        <v>30</v>
      </c>
      <c r="E16" s="39">
        <v>6203</v>
      </c>
      <c r="F16" s="39">
        <v>17.278</v>
      </c>
      <c r="G16" s="18"/>
      <c r="H16" s="18">
        <f>52431-2</f>
        <v>52429</v>
      </c>
      <c r="I16" s="18"/>
      <c r="J16" s="18"/>
      <c r="K16" s="18"/>
      <c r="L16" s="18"/>
      <c r="M16" s="18"/>
      <c r="N16" s="18">
        <v>-22874.22</v>
      </c>
      <c r="O16" s="18"/>
      <c r="P16" s="18"/>
      <c r="Q16" s="18"/>
      <c r="R16" s="18"/>
      <c r="S16" s="18"/>
      <c r="T16" s="18"/>
      <c r="U16" s="18"/>
      <c r="V16" s="42">
        <f t="shared" si="0"/>
        <v>29554.78</v>
      </c>
    </row>
    <row r="17" spans="1:22" s="25" customFormat="1" ht="16.5" hidden="1">
      <c r="A17" s="26" t="s">
        <v>28</v>
      </c>
      <c r="B17" s="17" t="s">
        <v>16</v>
      </c>
      <c r="C17" s="39" t="s">
        <v>32</v>
      </c>
      <c r="D17" s="39" t="s">
        <v>30</v>
      </c>
      <c r="E17" s="39">
        <v>6203</v>
      </c>
      <c r="F17" s="39">
        <v>17.278</v>
      </c>
      <c r="G17" s="18"/>
      <c r="H17" s="18">
        <v>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2">
        <f t="shared" si="0"/>
        <v>1</v>
      </c>
    </row>
    <row r="18" spans="1:22" s="25" customFormat="1" ht="16.5" hidden="1">
      <c r="A18" s="26" t="s">
        <v>28</v>
      </c>
      <c r="B18" s="17" t="s">
        <v>20</v>
      </c>
      <c r="C18" s="39" t="s">
        <v>32</v>
      </c>
      <c r="D18" s="39" t="s">
        <v>30</v>
      </c>
      <c r="E18" s="39">
        <v>6203</v>
      </c>
      <c r="F18" s="39">
        <v>17.278</v>
      </c>
      <c r="G18" s="18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42">
        <f t="shared" si="0"/>
        <v>1</v>
      </c>
    </row>
    <row r="19" spans="1:22" s="25" customFormat="1" ht="16.5" hidden="1">
      <c r="A19" s="26"/>
      <c r="B19" s="17"/>
      <c r="C19" s="39"/>
      <c r="D19" s="39"/>
      <c r="E19" s="39"/>
      <c r="F19" s="3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42">
        <f t="shared" si="0"/>
        <v>0</v>
      </c>
    </row>
    <row r="20" spans="1:22" s="25" customFormat="1" ht="16.5" hidden="1">
      <c r="A20" s="26" t="s">
        <v>27</v>
      </c>
      <c r="B20" s="17" t="s">
        <v>69</v>
      </c>
      <c r="C20" s="39" t="s">
        <v>67</v>
      </c>
      <c r="D20" s="39" t="s">
        <v>29</v>
      </c>
      <c r="E20" s="39">
        <v>6202</v>
      </c>
      <c r="F20" s="39">
        <v>17.258</v>
      </c>
      <c r="G20" s="18"/>
      <c r="H20" s="18"/>
      <c r="I20" s="18"/>
      <c r="J20" s="18"/>
      <c r="K20" s="18"/>
      <c r="L20" s="18">
        <f>230348-2</f>
        <v>230346</v>
      </c>
      <c r="M20" s="18"/>
      <c r="N20" s="18">
        <v>17981.76</v>
      </c>
      <c r="O20" s="18"/>
      <c r="P20" s="18"/>
      <c r="Q20" s="18"/>
      <c r="R20" s="18"/>
      <c r="S20" s="18">
        <v>-50000</v>
      </c>
      <c r="T20" s="18"/>
      <c r="U20" s="18"/>
      <c r="V20" s="42">
        <f t="shared" si="0"/>
        <v>198327.76</v>
      </c>
    </row>
    <row r="21" spans="1:22" s="25" customFormat="1" ht="16.5" hidden="1">
      <c r="A21" s="26" t="s">
        <v>27</v>
      </c>
      <c r="B21" s="17" t="s">
        <v>16</v>
      </c>
      <c r="C21" s="39" t="s">
        <v>67</v>
      </c>
      <c r="D21" s="39" t="s">
        <v>29</v>
      </c>
      <c r="E21" s="39">
        <v>6202</v>
      </c>
      <c r="F21" s="39">
        <v>17.258</v>
      </c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>
        <v>50000</v>
      </c>
      <c r="T21" s="18"/>
      <c r="U21" s="18"/>
      <c r="V21" s="42">
        <f t="shared" si="0"/>
        <v>50001</v>
      </c>
    </row>
    <row r="22" spans="1:22" s="25" customFormat="1" ht="16.5" hidden="1">
      <c r="A22" s="26" t="s">
        <v>27</v>
      </c>
      <c r="B22" s="17" t="s">
        <v>20</v>
      </c>
      <c r="C22" s="39" t="s">
        <v>67</v>
      </c>
      <c r="D22" s="39" t="s">
        <v>29</v>
      </c>
      <c r="E22" s="39">
        <v>6202</v>
      </c>
      <c r="F22" s="39">
        <v>17.258</v>
      </c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42">
        <f t="shared" si="0"/>
        <v>1</v>
      </c>
    </row>
    <row r="23" spans="1:22" s="25" customFormat="1" ht="16.5" hidden="1">
      <c r="A23" s="27"/>
      <c r="B23" s="11"/>
      <c r="C23" s="12"/>
      <c r="D23" s="12"/>
      <c r="E23" s="13"/>
      <c r="F23" s="1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2">
        <f t="shared" si="0"/>
        <v>0</v>
      </c>
    </row>
    <row r="24" spans="1:22" s="25" customFormat="1" ht="16.5" hidden="1">
      <c r="A24" s="26" t="s">
        <v>28</v>
      </c>
      <c r="B24" s="17" t="s">
        <v>69</v>
      </c>
      <c r="C24" s="39" t="s">
        <v>68</v>
      </c>
      <c r="D24" s="39" t="s">
        <v>30</v>
      </c>
      <c r="E24" s="39">
        <v>6203</v>
      </c>
      <c r="F24" s="39">
        <v>17.278</v>
      </c>
      <c r="G24" s="18"/>
      <c r="H24" s="18"/>
      <c r="I24" s="18"/>
      <c r="J24" s="18"/>
      <c r="K24" s="18"/>
      <c r="L24" s="18">
        <f>277445-2</f>
        <v>277443</v>
      </c>
      <c r="M24" s="18"/>
      <c r="N24" s="18">
        <v>22874.22</v>
      </c>
      <c r="O24" s="18"/>
      <c r="P24" s="18"/>
      <c r="Q24" s="18"/>
      <c r="R24" s="18"/>
      <c r="S24" s="18"/>
      <c r="T24" s="18"/>
      <c r="U24" s="18"/>
      <c r="V24" s="42">
        <f t="shared" si="0"/>
        <v>300317.22</v>
      </c>
    </row>
    <row r="25" spans="1:22" s="25" customFormat="1" ht="16.5" hidden="1">
      <c r="A25" s="26" t="s">
        <v>28</v>
      </c>
      <c r="B25" s="17" t="s">
        <v>16</v>
      </c>
      <c r="C25" s="39" t="s">
        <v>68</v>
      </c>
      <c r="D25" s="39" t="s">
        <v>30</v>
      </c>
      <c r="E25" s="39">
        <v>6203</v>
      </c>
      <c r="F25" s="39">
        <v>17.278</v>
      </c>
      <c r="G25" s="18"/>
      <c r="H25" s="18"/>
      <c r="I25" s="18"/>
      <c r="J25" s="18"/>
      <c r="K25" s="18"/>
      <c r="L25" s="18">
        <v>1</v>
      </c>
      <c r="M25" s="18"/>
      <c r="N25" s="18"/>
      <c r="O25" s="18"/>
      <c r="P25" s="18"/>
      <c r="Q25" s="18"/>
      <c r="R25" s="18"/>
      <c r="S25" s="18"/>
      <c r="T25" s="18"/>
      <c r="U25" s="18"/>
      <c r="V25" s="42">
        <f t="shared" si="0"/>
        <v>1</v>
      </c>
    </row>
    <row r="26" spans="1:22" s="25" customFormat="1" ht="16.5" hidden="1">
      <c r="A26" s="26" t="s">
        <v>28</v>
      </c>
      <c r="B26" s="17" t="s">
        <v>20</v>
      </c>
      <c r="C26" s="39" t="s">
        <v>68</v>
      </c>
      <c r="D26" s="39" t="s">
        <v>30</v>
      </c>
      <c r="E26" s="39">
        <v>6203</v>
      </c>
      <c r="F26" s="39">
        <v>17.278</v>
      </c>
      <c r="G26" s="18"/>
      <c r="H26" s="18"/>
      <c r="I26" s="18"/>
      <c r="J26" s="18"/>
      <c r="K26" s="18"/>
      <c r="L26" s="18">
        <v>1</v>
      </c>
      <c r="M26" s="18"/>
      <c r="N26" s="18"/>
      <c r="O26" s="18"/>
      <c r="P26" s="18"/>
      <c r="Q26" s="18"/>
      <c r="R26" s="18"/>
      <c r="S26" s="18"/>
      <c r="T26" s="18"/>
      <c r="U26" s="18"/>
      <c r="V26" s="42">
        <f t="shared" si="0"/>
        <v>1</v>
      </c>
    </row>
    <row r="27" spans="1:22" s="25" customFormat="1" ht="16.5" hidden="1">
      <c r="A27" s="26" t="s">
        <v>111</v>
      </c>
      <c r="B27" s="17" t="s">
        <v>15</v>
      </c>
      <c r="C27" s="67" t="s">
        <v>32</v>
      </c>
      <c r="D27" s="67" t="s">
        <v>30</v>
      </c>
      <c r="E27" s="70">
        <v>6223</v>
      </c>
      <c r="F27" s="15">
        <v>17.278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v>31169</v>
      </c>
      <c r="S27" s="18"/>
      <c r="T27" s="18"/>
      <c r="U27" s="18"/>
      <c r="V27" s="42">
        <f t="shared" si="0"/>
        <v>31169</v>
      </c>
    </row>
    <row r="28" spans="1:22" s="25" customFormat="1" ht="16.5" hidden="1">
      <c r="A28" s="26"/>
      <c r="B28" s="17"/>
      <c r="C28" s="39"/>
      <c r="D28" s="39"/>
      <c r="E28" s="39"/>
      <c r="F28" s="3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42">
        <f t="shared" si="0"/>
        <v>0</v>
      </c>
    </row>
    <row r="29" spans="1:22" s="25" customFormat="1" ht="30.75" hidden="1">
      <c r="A29" s="78" t="s">
        <v>108</v>
      </c>
      <c r="B29" s="17" t="s">
        <v>88</v>
      </c>
      <c r="C29" s="81" t="s">
        <v>109</v>
      </c>
      <c r="D29" s="79" t="s">
        <v>89</v>
      </c>
      <c r="E29" s="79" t="s">
        <v>90</v>
      </c>
      <c r="F29" s="39"/>
      <c r="G29" s="18"/>
      <c r="H29" s="18"/>
      <c r="I29" s="18"/>
      <c r="J29" s="18"/>
      <c r="K29" s="18"/>
      <c r="L29" s="18"/>
      <c r="M29" s="18"/>
      <c r="N29" s="18"/>
      <c r="O29" s="18"/>
      <c r="P29" s="18">
        <v>4187.5</v>
      </c>
      <c r="Q29" s="18"/>
      <c r="R29" s="18"/>
      <c r="S29" s="18"/>
      <c r="T29" s="18"/>
      <c r="U29" s="18"/>
      <c r="V29" s="42">
        <f t="shared" si="0"/>
        <v>4187.5</v>
      </c>
    </row>
    <row r="30" spans="1:22" s="25" customFormat="1" ht="30.75" hidden="1">
      <c r="A30" s="78" t="s">
        <v>91</v>
      </c>
      <c r="B30" s="17" t="s">
        <v>92</v>
      </c>
      <c r="C30" s="79" t="s">
        <v>94</v>
      </c>
      <c r="D30" s="79" t="s">
        <v>93</v>
      </c>
      <c r="E30" s="79" t="s">
        <v>95</v>
      </c>
      <c r="F30" s="39"/>
      <c r="G30" s="18"/>
      <c r="H30" s="18"/>
      <c r="I30" s="18"/>
      <c r="J30" s="18"/>
      <c r="K30" s="18"/>
      <c r="L30" s="18"/>
      <c r="M30" s="18"/>
      <c r="N30" s="18"/>
      <c r="O30" s="18"/>
      <c r="P30" s="18">
        <v>3244.05</v>
      </c>
      <c r="Q30" s="18"/>
      <c r="R30" s="18"/>
      <c r="S30" s="18"/>
      <c r="T30" s="18"/>
      <c r="U30" s="18"/>
      <c r="V30" s="42">
        <f t="shared" si="0"/>
        <v>3244.05</v>
      </c>
    </row>
    <row r="31" spans="1:22" s="25" customFormat="1" ht="30.75" hidden="1">
      <c r="A31" s="78" t="s">
        <v>107</v>
      </c>
      <c r="B31" s="17" t="s">
        <v>99</v>
      </c>
      <c r="C31" s="77" t="s">
        <v>97</v>
      </c>
      <c r="D31" s="77" t="s">
        <v>96</v>
      </c>
      <c r="E31" s="77" t="s">
        <v>98</v>
      </c>
      <c r="F31" s="39"/>
      <c r="G31" s="18"/>
      <c r="H31" s="18"/>
      <c r="I31" s="18"/>
      <c r="J31" s="18"/>
      <c r="K31" s="18"/>
      <c r="L31" s="18"/>
      <c r="M31" s="18"/>
      <c r="N31" s="18"/>
      <c r="O31" s="18"/>
      <c r="P31" s="18">
        <v>8791.32</v>
      </c>
      <c r="Q31" s="18"/>
      <c r="R31" s="18"/>
      <c r="S31" s="18"/>
      <c r="T31" s="18"/>
      <c r="U31" s="18"/>
      <c r="V31" s="42">
        <f t="shared" si="0"/>
        <v>8791.32</v>
      </c>
    </row>
    <row r="32" spans="1:22" s="25" customFormat="1" ht="16.5" hidden="1">
      <c r="A32" s="26" t="s">
        <v>100</v>
      </c>
      <c r="B32" s="17" t="s">
        <v>101</v>
      </c>
      <c r="C32" s="77" t="s">
        <v>103</v>
      </c>
      <c r="D32" s="77" t="s">
        <v>102</v>
      </c>
      <c r="E32" s="77" t="s">
        <v>104</v>
      </c>
      <c r="F32" s="39"/>
      <c r="G32" s="18"/>
      <c r="H32" s="18"/>
      <c r="I32" s="18"/>
      <c r="J32" s="18"/>
      <c r="K32" s="18"/>
      <c r="L32" s="18"/>
      <c r="M32" s="18"/>
      <c r="N32" s="18"/>
      <c r="O32" s="18"/>
      <c r="P32" s="18">
        <v>1334.86</v>
      </c>
      <c r="Q32" s="18"/>
      <c r="R32" s="18"/>
      <c r="S32" s="18"/>
      <c r="T32" s="18"/>
      <c r="U32" s="18"/>
      <c r="V32" s="42">
        <f t="shared" si="0"/>
        <v>1334.86</v>
      </c>
    </row>
    <row r="33" spans="1:22" s="25" customFormat="1" ht="16.5" hidden="1">
      <c r="A33" s="26" t="s">
        <v>112</v>
      </c>
      <c r="B33" s="17" t="s">
        <v>15</v>
      </c>
      <c r="C33" s="67" t="s">
        <v>68</v>
      </c>
      <c r="D33" s="67" t="s">
        <v>30</v>
      </c>
      <c r="E33" s="70" t="s">
        <v>113</v>
      </c>
      <c r="F33" s="15">
        <v>17.278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5100</v>
      </c>
      <c r="S33" s="18"/>
      <c r="T33" s="18"/>
      <c r="U33" s="18"/>
      <c r="V33" s="42">
        <f t="shared" si="0"/>
        <v>5100</v>
      </c>
    </row>
    <row r="34" spans="1:22" s="25" customFormat="1" ht="16.5" hidden="1">
      <c r="A34" s="26" t="s">
        <v>112</v>
      </c>
      <c r="B34" s="17" t="s">
        <v>15</v>
      </c>
      <c r="C34" s="67" t="s">
        <v>68</v>
      </c>
      <c r="D34" s="67" t="s">
        <v>30</v>
      </c>
      <c r="E34" s="70" t="s">
        <v>114</v>
      </c>
      <c r="F34" s="15">
        <v>17.278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9900</v>
      </c>
      <c r="S34" s="18"/>
      <c r="T34" s="18"/>
      <c r="U34" s="18"/>
      <c r="V34" s="42">
        <f t="shared" si="0"/>
        <v>9900</v>
      </c>
    </row>
    <row r="35" spans="1:22" s="25" customFormat="1" ht="16.5">
      <c r="A35" s="26" t="s">
        <v>131</v>
      </c>
      <c r="B35" s="17" t="s">
        <v>16</v>
      </c>
      <c r="C35" s="67" t="s">
        <v>68</v>
      </c>
      <c r="D35" s="67" t="s">
        <v>30</v>
      </c>
      <c r="E35" s="70" t="s">
        <v>113</v>
      </c>
      <c r="F35" s="15">
        <v>17.278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>
        <f>17177.66*0.34</f>
        <v>5840.4044</v>
      </c>
      <c r="U35" s="18">
        <f>-17177.66*0.34</f>
        <v>-5840.4044</v>
      </c>
      <c r="V35" s="42">
        <f>SUM(T35:U35)</f>
        <v>0</v>
      </c>
    </row>
    <row r="36" spans="1:22" s="25" customFormat="1" ht="16.5">
      <c r="A36" s="26" t="s">
        <v>131</v>
      </c>
      <c r="B36" s="17" t="s">
        <v>16</v>
      </c>
      <c r="C36" s="67" t="s">
        <v>68</v>
      </c>
      <c r="D36" s="67" t="s">
        <v>30</v>
      </c>
      <c r="E36" s="70" t="s">
        <v>114</v>
      </c>
      <c r="F36" s="15">
        <v>17.278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>
        <f>17177.66*0.66</f>
        <v>11337.2556</v>
      </c>
      <c r="U36" s="18">
        <f>-17177.66*0.66</f>
        <v>-11337.2556</v>
      </c>
      <c r="V36" s="42">
        <f>SUM(T36:U36)</f>
        <v>0</v>
      </c>
    </row>
    <row r="37" spans="1:22" s="25" customFormat="1" ht="16.5">
      <c r="A37" s="82"/>
      <c r="B37" s="17"/>
      <c r="C37" s="67"/>
      <c r="D37" s="67"/>
      <c r="E37" s="70"/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42"/>
    </row>
    <row r="38" spans="1:22" s="25" customFormat="1" ht="16.5" hidden="1">
      <c r="A38" s="52" t="s">
        <v>8</v>
      </c>
      <c r="B38" s="17"/>
      <c r="C38" s="39"/>
      <c r="D38" s="39"/>
      <c r="E38" s="39"/>
      <c r="F38" s="3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42">
        <f t="shared" si="0"/>
        <v>0</v>
      </c>
    </row>
    <row r="39" spans="1:22" s="25" customFormat="1" ht="16.5" hidden="1">
      <c r="A39" s="15" t="s">
        <v>57</v>
      </c>
      <c r="B39" s="17"/>
      <c r="C39" s="39"/>
      <c r="D39" s="39"/>
      <c r="E39" s="39"/>
      <c r="F39" s="3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42">
        <f t="shared" si="0"/>
        <v>0</v>
      </c>
    </row>
    <row r="40" spans="1:22" s="25" customFormat="1" ht="16.5" hidden="1">
      <c r="A40" s="26" t="s">
        <v>58</v>
      </c>
      <c r="B40" s="17" t="s">
        <v>15</v>
      </c>
      <c r="C40" s="67" t="s">
        <v>61</v>
      </c>
      <c r="D40" s="67" t="s">
        <v>63</v>
      </c>
      <c r="E40" s="70" t="s">
        <v>62</v>
      </c>
      <c r="F40" s="17" t="s">
        <v>64</v>
      </c>
      <c r="G40" s="18"/>
      <c r="H40" s="18"/>
      <c r="I40" s="18"/>
      <c r="J40" s="18"/>
      <c r="K40" s="18"/>
      <c r="L40" s="18"/>
      <c r="M40" s="18"/>
      <c r="N40" s="18"/>
      <c r="O40" s="18">
        <f>11417-2</f>
        <v>11415</v>
      </c>
      <c r="P40" s="18"/>
      <c r="Q40" s="18"/>
      <c r="R40" s="18"/>
      <c r="S40" s="18"/>
      <c r="T40" s="18"/>
      <c r="U40" s="18"/>
      <c r="V40" s="42">
        <f t="shared" si="0"/>
        <v>11415</v>
      </c>
    </row>
    <row r="41" spans="1:22" s="25" customFormat="1" ht="16.5" hidden="1">
      <c r="A41" s="26" t="s">
        <v>58</v>
      </c>
      <c r="B41" s="17" t="s">
        <v>16</v>
      </c>
      <c r="C41" s="67" t="s">
        <v>61</v>
      </c>
      <c r="D41" s="67" t="s">
        <v>63</v>
      </c>
      <c r="E41" s="70" t="s">
        <v>62</v>
      </c>
      <c r="F41" s="17" t="s">
        <v>64</v>
      </c>
      <c r="G41" s="18"/>
      <c r="H41" s="18"/>
      <c r="I41" s="18"/>
      <c r="J41" s="18"/>
      <c r="K41" s="18"/>
      <c r="L41" s="18"/>
      <c r="M41" s="18"/>
      <c r="N41" s="18"/>
      <c r="O41" s="18">
        <v>1</v>
      </c>
      <c r="P41" s="18"/>
      <c r="Q41" s="18"/>
      <c r="R41" s="18"/>
      <c r="S41" s="18"/>
      <c r="T41" s="18"/>
      <c r="U41" s="18"/>
      <c r="V41" s="42">
        <f t="shared" si="0"/>
        <v>1</v>
      </c>
    </row>
    <row r="42" spans="1:22" s="25" customFormat="1" ht="16.5" hidden="1">
      <c r="A42" s="26" t="s">
        <v>58</v>
      </c>
      <c r="B42" s="17" t="s">
        <v>20</v>
      </c>
      <c r="C42" s="67" t="s">
        <v>61</v>
      </c>
      <c r="D42" s="67" t="s">
        <v>63</v>
      </c>
      <c r="E42" s="70" t="s">
        <v>62</v>
      </c>
      <c r="F42" s="17" t="s">
        <v>64</v>
      </c>
      <c r="G42" s="18"/>
      <c r="H42" s="18"/>
      <c r="I42" s="18"/>
      <c r="J42" s="18"/>
      <c r="K42" s="18"/>
      <c r="L42" s="18"/>
      <c r="M42" s="18"/>
      <c r="N42" s="18"/>
      <c r="O42" s="18">
        <v>1</v>
      </c>
      <c r="P42" s="18"/>
      <c r="Q42" s="18"/>
      <c r="R42" s="18"/>
      <c r="S42" s="18"/>
      <c r="T42" s="18"/>
      <c r="U42" s="18"/>
      <c r="V42" s="42">
        <f aca="true" t="shared" si="1" ref="V42:V64">SUM(G42:O42)</f>
        <v>1</v>
      </c>
    </row>
    <row r="43" spans="1:22" s="25" customFormat="1" ht="16.5" hidden="1">
      <c r="A43" s="26" t="s">
        <v>59</v>
      </c>
      <c r="B43" s="17" t="s">
        <v>15</v>
      </c>
      <c r="C43" s="67" t="s">
        <v>61</v>
      </c>
      <c r="D43" s="67" t="s">
        <v>63</v>
      </c>
      <c r="E43" s="70" t="s">
        <v>65</v>
      </c>
      <c r="F43" s="17" t="s">
        <v>64</v>
      </c>
      <c r="G43" s="18"/>
      <c r="H43" s="18"/>
      <c r="I43" s="18"/>
      <c r="J43" s="18"/>
      <c r="K43" s="18"/>
      <c r="L43" s="18"/>
      <c r="M43" s="18"/>
      <c r="N43" s="18"/>
      <c r="O43" s="18">
        <f>3054-2</f>
        <v>3052</v>
      </c>
      <c r="P43" s="18"/>
      <c r="Q43" s="18"/>
      <c r="R43" s="18"/>
      <c r="S43" s="18"/>
      <c r="T43" s="18"/>
      <c r="U43" s="18"/>
      <c r="V43" s="42">
        <f t="shared" si="1"/>
        <v>3052</v>
      </c>
    </row>
    <row r="44" spans="1:22" s="25" customFormat="1" ht="16.5" hidden="1">
      <c r="A44" s="26" t="s">
        <v>59</v>
      </c>
      <c r="B44" s="17" t="s">
        <v>16</v>
      </c>
      <c r="C44" s="67" t="s">
        <v>61</v>
      </c>
      <c r="D44" s="67" t="s">
        <v>63</v>
      </c>
      <c r="E44" s="70" t="s">
        <v>65</v>
      </c>
      <c r="F44" s="17" t="s">
        <v>64</v>
      </c>
      <c r="G44" s="18"/>
      <c r="H44" s="18"/>
      <c r="I44" s="18"/>
      <c r="J44" s="18"/>
      <c r="K44" s="18"/>
      <c r="L44" s="18"/>
      <c r="M44" s="18"/>
      <c r="N44" s="18"/>
      <c r="O44" s="18">
        <v>1</v>
      </c>
      <c r="P44" s="18"/>
      <c r="Q44" s="18"/>
      <c r="R44" s="18"/>
      <c r="S44" s="18"/>
      <c r="T44" s="18"/>
      <c r="U44" s="18"/>
      <c r="V44" s="42">
        <f t="shared" si="1"/>
        <v>1</v>
      </c>
    </row>
    <row r="45" spans="1:22" s="25" customFormat="1" ht="16.5" hidden="1">
      <c r="A45" s="26" t="s">
        <v>59</v>
      </c>
      <c r="B45" s="17" t="s">
        <v>20</v>
      </c>
      <c r="C45" s="67" t="s">
        <v>61</v>
      </c>
      <c r="D45" s="67" t="s">
        <v>63</v>
      </c>
      <c r="E45" s="70" t="s">
        <v>65</v>
      </c>
      <c r="F45" s="17" t="s">
        <v>64</v>
      </c>
      <c r="G45" s="18"/>
      <c r="H45" s="18"/>
      <c r="I45" s="18"/>
      <c r="J45" s="18"/>
      <c r="K45" s="18"/>
      <c r="L45" s="18"/>
      <c r="M45" s="18"/>
      <c r="N45" s="18"/>
      <c r="O45" s="18">
        <v>1</v>
      </c>
      <c r="P45" s="18"/>
      <c r="Q45" s="18"/>
      <c r="R45" s="18"/>
      <c r="S45" s="18"/>
      <c r="T45" s="18"/>
      <c r="U45" s="18"/>
      <c r="V45" s="42">
        <f t="shared" si="1"/>
        <v>1</v>
      </c>
    </row>
    <row r="46" spans="1:22" s="28" customFormat="1" ht="16.5" hidden="1">
      <c r="A46" s="27"/>
      <c r="B46" s="11"/>
      <c r="C46" s="69"/>
      <c r="D46" s="69"/>
      <c r="E46" s="69"/>
      <c r="F46" s="6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42">
        <f t="shared" si="1"/>
        <v>0</v>
      </c>
    </row>
    <row r="47" spans="1:22" s="28" customFormat="1" ht="16.5" hidden="1">
      <c r="A47" s="52" t="s">
        <v>8</v>
      </c>
      <c r="B47" s="11"/>
      <c r="C47" s="20"/>
      <c r="D47" s="20"/>
      <c r="E47" s="20"/>
      <c r="F47" s="11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42">
        <f t="shared" si="1"/>
        <v>0</v>
      </c>
    </row>
    <row r="48" spans="1:22" s="28" customFormat="1" ht="16.5" hidden="1">
      <c r="A48" s="15" t="s">
        <v>33</v>
      </c>
      <c r="B48" s="11"/>
      <c r="C48" s="20"/>
      <c r="D48" s="20"/>
      <c r="E48" s="20"/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42">
        <f t="shared" si="1"/>
        <v>0</v>
      </c>
    </row>
    <row r="49" spans="1:22" s="10" customFormat="1" ht="16.5" hidden="1">
      <c r="A49" s="62" t="s">
        <v>35</v>
      </c>
      <c r="B49" s="17" t="s">
        <v>40</v>
      </c>
      <c r="C49" s="63" t="s">
        <v>38</v>
      </c>
      <c r="D49" s="63" t="s">
        <v>36</v>
      </c>
      <c r="E49" s="63" t="s">
        <v>39</v>
      </c>
      <c r="F49" s="17" t="s">
        <v>37</v>
      </c>
      <c r="G49" s="22"/>
      <c r="H49" s="22"/>
      <c r="I49" s="22">
        <v>34991.12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42">
        <f t="shared" si="1"/>
        <v>34991.12</v>
      </c>
    </row>
    <row r="50" spans="1:22" s="10" customFormat="1" ht="16.5" hidden="1">
      <c r="A50" s="62" t="s">
        <v>51</v>
      </c>
      <c r="B50" s="17" t="s">
        <v>52</v>
      </c>
      <c r="C50" s="67" t="s">
        <v>53</v>
      </c>
      <c r="D50" s="67" t="s">
        <v>54</v>
      </c>
      <c r="E50" s="67" t="s">
        <v>55</v>
      </c>
      <c r="F50" s="17" t="s">
        <v>37</v>
      </c>
      <c r="G50" s="22"/>
      <c r="H50" s="22"/>
      <c r="I50" s="22"/>
      <c r="J50" s="22"/>
      <c r="K50" s="22">
        <v>117120.788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42">
        <f t="shared" si="1"/>
        <v>117120.788</v>
      </c>
    </row>
    <row r="51" spans="1:22" s="10" customFormat="1" ht="16.5" hidden="1">
      <c r="A51" s="62"/>
      <c r="B51" s="17"/>
      <c r="C51" s="67"/>
      <c r="D51" s="67"/>
      <c r="E51" s="67"/>
      <c r="F51" s="17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42">
        <f t="shared" si="1"/>
        <v>0</v>
      </c>
    </row>
    <row r="52" spans="1:22" s="10" customFormat="1" ht="16.5" hidden="1">
      <c r="A52" s="52" t="s">
        <v>8</v>
      </c>
      <c r="B52" s="17"/>
      <c r="C52" s="67"/>
      <c r="D52" s="67"/>
      <c r="E52" s="67"/>
      <c r="F52" s="17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42">
        <f t="shared" si="1"/>
        <v>0</v>
      </c>
    </row>
    <row r="53" spans="1:22" s="10" customFormat="1" ht="16.5" hidden="1">
      <c r="A53" s="15" t="s">
        <v>80</v>
      </c>
      <c r="B53" s="17"/>
      <c r="C53" s="67"/>
      <c r="D53" s="67"/>
      <c r="E53" s="67"/>
      <c r="F53" s="17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42">
        <f t="shared" si="1"/>
        <v>0</v>
      </c>
    </row>
    <row r="54" spans="1:22" s="10" customFormat="1" ht="16.5" hidden="1">
      <c r="A54" s="62" t="s">
        <v>81</v>
      </c>
      <c r="B54" s="17" t="s">
        <v>15</v>
      </c>
      <c r="C54" s="73" t="s">
        <v>82</v>
      </c>
      <c r="D54" s="73" t="s">
        <v>83</v>
      </c>
      <c r="E54" s="74" t="s">
        <v>84</v>
      </c>
      <c r="F54" s="75">
        <v>17.801</v>
      </c>
      <c r="G54" s="22"/>
      <c r="H54" s="22"/>
      <c r="I54" s="22"/>
      <c r="J54" s="22"/>
      <c r="K54" s="22"/>
      <c r="L54" s="22"/>
      <c r="M54" s="22"/>
      <c r="N54" s="22"/>
      <c r="O54" s="22">
        <f>12171-2</f>
        <v>12169</v>
      </c>
      <c r="P54" s="22"/>
      <c r="Q54" s="22"/>
      <c r="R54" s="22"/>
      <c r="S54" s="22"/>
      <c r="T54" s="22"/>
      <c r="U54" s="22"/>
      <c r="V54" s="42">
        <f t="shared" si="1"/>
        <v>12169</v>
      </c>
    </row>
    <row r="55" spans="1:22" s="10" customFormat="1" ht="16.5" hidden="1">
      <c r="A55" s="62" t="s">
        <v>81</v>
      </c>
      <c r="B55" s="17" t="s">
        <v>16</v>
      </c>
      <c r="C55" s="73" t="s">
        <v>82</v>
      </c>
      <c r="D55" s="73" t="s">
        <v>83</v>
      </c>
      <c r="E55" s="74" t="s">
        <v>84</v>
      </c>
      <c r="F55" s="75">
        <v>17.801</v>
      </c>
      <c r="G55" s="22"/>
      <c r="H55" s="22"/>
      <c r="I55" s="22"/>
      <c r="J55" s="22"/>
      <c r="K55" s="22"/>
      <c r="L55" s="22"/>
      <c r="M55" s="22"/>
      <c r="N55" s="22"/>
      <c r="O55" s="22">
        <v>1</v>
      </c>
      <c r="P55" s="22"/>
      <c r="Q55" s="22"/>
      <c r="R55" s="22"/>
      <c r="S55" s="22"/>
      <c r="T55" s="22"/>
      <c r="U55" s="22"/>
      <c r="V55" s="42">
        <f t="shared" si="1"/>
        <v>1</v>
      </c>
    </row>
    <row r="56" spans="1:22" s="10" customFormat="1" ht="16.5" hidden="1">
      <c r="A56" s="62" t="s">
        <v>81</v>
      </c>
      <c r="B56" s="17" t="s">
        <v>20</v>
      </c>
      <c r="C56" s="73" t="s">
        <v>82</v>
      </c>
      <c r="D56" s="73" t="s">
        <v>83</v>
      </c>
      <c r="E56" s="74" t="s">
        <v>84</v>
      </c>
      <c r="F56" s="75">
        <v>17.801</v>
      </c>
      <c r="G56" s="22"/>
      <c r="H56" s="22"/>
      <c r="I56" s="22"/>
      <c r="J56" s="22"/>
      <c r="K56" s="22"/>
      <c r="L56" s="22"/>
      <c r="M56" s="22"/>
      <c r="N56" s="22"/>
      <c r="O56" s="22">
        <v>1</v>
      </c>
      <c r="P56" s="22"/>
      <c r="Q56" s="22"/>
      <c r="R56" s="22"/>
      <c r="S56" s="22"/>
      <c r="T56" s="22"/>
      <c r="U56" s="22"/>
      <c r="V56" s="42">
        <f t="shared" si="1"/>
        <v>1</v>
      </c>
    </row>
    <row r="57" spans="1:22" s="10" customFormat="1" ht="16.5" hidden="1">
      <c r="A57" s="15"/>
      <c r="B57" s="17"/>
      <c r="C57" s="67"/>
      <c r="D57" s="67"/>
      <c r="E57" s="67"/>
      <c r="F57" s="17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42">
        <f t="shared" si="1"/>
        <v>0</v>
      </c>
    </row>
    <row r="58" spans="1:22" s="10" customFormat="1" ht="16.5" hidden="1">
      <c r="A58" s="62"/>
      <c r="B58" s="17"/>
      <c r="C58" s="67"/>
      <c r="D58" s="67"/>
      <c r="E58" s="67"/>
      <c r="F58" s="17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42">
        <f t="shared" si="1"/>
        <v>0</v>
      </c>
    </row>
    <row r="59" spans="1:22" s="10" customFormat="1" ht="16.5" hidden="1">
      <c r="A59" s="29"/>
      <c r="B59" s="11"/>
      <c r="C59" s="21"/>
      <c r="D59" s="21"/>
      <c r="E59" s="12"/>
      <c r="F59" s="14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42">
        <f t="shared" si="1"/>
        <v>0</v>
      </c>
    </row>
    <row r="60" spans="1:22" s="25" customFormat="1" ht="16.5" hidden="1">
      <c r="A60" s="52" t="s">
        <v>8</v>
      </c>
      <c r="B60" s="11"/>
      <c r="C60" s="12"/>
      <c r="D60" s="12"/>
      <c r="E60" s="13"/>
      <c r="F60" s="14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42">
        <f t="shared" si="1"/>
        <v>0</v>
      </c>
    </row>
    <row r="61" spans="1:22" s="25" customFormat="1" ht="16.5" hidden="1">
      <c r="A61" s="26" t="s">
        <v>43</v>
      </c>
      <c r="B61" s="11"/>
      <c r="C61" s="12"/>
      <c r="D61" s="12"/>
      <c r="E61" s="13"/>
      <c r="F61" s="14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42">
        <f t="shared" si="1"/>
        <v>0</v>
      </c>
    </row>
    <row r="62" spans="1:22" s="28" customFormat="1" ht="15" hidden="1">
      <c r="A62" s="64" t="s">
        <v>45</v>
      </c>
      <c r="B62" s="17" t="s">
        <v>15</v>
      </c>
      <c r="C62" s="63" t="s">
        <v>46</v>
      </c>
      <c r="D62" s="65" t="s">
        <v>47</v>
      </c>
      <c r="E62" s="66" t="s">
        <v>48</v>
      </c>
      <c r="F62" s="65">
        <v>17.245</v>
      </c>
      <c r="G62" s="22"/>
      <c r="H62" s="22"/>
      <c r="I62" s="22"/>
      <c r="J62" s="22">
        <f>7301.1-2</f>
        <v>7299.1</v>
      </c>
      <c r="K62" s="22"/>
      <c r="L62" s="22"/>
      <c r="M62" s="22">
        <v>7918.302605442743</v>
      </c>
      <c r="N62" s="22"/>
      <c r="O62" s="22"/>
      <c r="P62" s="22"/>
      <c r="Q62" s="22"/>
      <c r="R62" s="22"/>
      <c r="S62" s="22"/>
      <c r="T62" s="22"/>
      <c r="U62" s="22"/>
      <c r="V62" s="42">
        <f t="shared" si="1"/>
        <v>15217.402605442743</v>
      </c>
    </row>
    <row r="63" spans="1:22" s="28" customFormat="1" ht="15" hidden="1">
      <c r="A63" s="64" t="s">
        <v>45</v>
      </c>
      <c r="B63" s="17" t="s">
        <v>16</v>
      </c>
      <c r="C63" s="63" t="s">
        <v>46</v>
      </c>
      <c r="D63" s="63" t="s">
        <v>47</v>
      </c>
      <c r="E63" s="15" t="s">
        <v>48</v>
      </c>
      <c r="F63" s="63">
        <v>17.245</v>
      </c>
      <c r="G63" s="22"/>
      <c r="H63" s="22"/>
      <c r="I63" s="22"/>
      <c r="J63" s="22">
        <v>1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42">
        <f t="shared" si="1"/>
        <v>1</v>
      </c>
    </row>
    <row r="64" spans="1:22" s="10" customFormat="1" ht="16.5" hidden="1">
      <c r="A64" s="64" t="s">
        <v>45</v>
      </c>
      <c r="B64" s="17" t="s">
        <v>20</v>
      </c>
      <c r="C64" s="63" t="s">
        <v>46</v>
      </c>
      <c r="D64" s="63" t="s">
        <v>47</v>
      </c>
      <c r="E64" s="15" t="s">
        <v>48</v>
      </c>
      <c r="F64" s="63">
        <v>17.245</v>
      </c>
      <c r="G64" s="22"/>
      <c r="H64" s="22"/>
      <c r="I64" s="22"/>
      <c r="J64" s="22">
        <v>1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42">
        <f t="shared" si="1"/>
        <v>1</v>
      </c>
    </row>
    <row r="65" spans="1:22" s="10" customFormat="1" ht="16.5" hidden="1">
      <c r="A65" s="64"/>
      <c r="B65" s="17"/>
      <c r="C65" s="63"/>
      <c r="D65" s="63"/>
      <c r="E65" s="15"/>
      <c r="F65" s="63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42"/>
    </row>
    <row r="66" spans="1:22" s="10" customFormat="1" ht="16.5" hidden="1">
      <c r="A66" s="52" t="s">
        <v>8</v>
      </c>
      <c r="B66" s="17"/>
      <c r="C66" s="63"/>
      <c r="D66" s="63"/>
      <c r="E66" s="15"/>
      <c r="F66" s="6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42"/>
    </row>
    <row r="67" spans="1:22" s="10" customFormat="1" ht="16.5" hidden="1">
      <c r="A67" s="26" t="s">
        <v>115</v>
      </c>
      <c r="B67" s="17"/>
      <c r="C67" s="63"/>
      <c r="D67" s="63"/>
      <c r="E67" s="15"/>
      <c r="F67" s="63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42"/>
    </row>
    <row r="68" spans="1:22" s="10" customFormat="1" ht="16.5" hidden="1">
      <c r="A68" s="62" t="s">
        <v>122</v>
      </c>
      <c r="B68" s="17" t="s">
        <v>123</v>
      </c>
      <c r="C68" s="39" t="s">
        <v>117</v>
      </c>
      <c r="D68" s="80" t="s">
        <v>116</v>
      </c>
      <c r="E68" s="80" t="s">
        <v>118</v>
      </c>
      <c r="F68" s="39">
        <v>17.225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>
        <f>4190.98-1</f>
        <v>4189.98</v>
      </c>
      <c r="R68" s="22"/>
      <c r="S68" s="22"/>
      <c r="T68" s="22"/>
      <c r="U68" s="22"/>
      <c r="V68" s="42">
        <f>SUM(P68:Q68)</f>
        <v>4189.98</v>
      </c>
    </row>
    <row r="69" spans="1:22" s="10" customFormat="1" ht="16.5" hidden="1">
      <c r="A69" s="62" t="s">
        <v>122</v>
      </c>
      <c r="B69" s="17" t="s">
        <v>121</v>
      </c>
      <c r="C69" s="39" t="s">
        <v>117</v>
      </c>
      <c r="D69" s="80" t="s">
        <v>116</v>
      </c>
      <c r="E69" s="80" t="s">
        <v>118</v>
      </c>
      <c r="F69" s="39">
        <v>17.225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>
        <v>1</v>
      </c>
      <c r="R69" s="22"/>
      <c r="S69" s="22"/>
      <c r="T69" s="22"/>
      <c r="U69" s="22"/>
      <c r="V69" s="42">
        <f>SUM(P69:Q69)</f>
        <v>1</v>
      </c>
    </row>
    <row r="70" spans="1:22" s="10" customFormat="1" ht="17.25" thickBot="1">
      <c r="A70" s="43"/>
      <c r="B70" s="43"/>
      <c r="C70" s="43"/>
      <c r="D70" s="40"/>
      <c r="E70" s="40"/>
      <c r="F70" s="40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5">
        <f>SUM(G70:H70)</f>
        <v>0</v>
      </c>
    </row>
    <row r="71" spans="1:22" s="10" customFormat="1" ht="17.25" thickBot="1">
      <c r="A71" s="46" t="s">
        <v>0</v>
      </c>
      <c r="B71" s="47"/>
      <c r="C71" s="48"/>
      <c r="D71" s="48"/>
      <c r="E71" s="48"/>
      <c r="F71" s="49"/>
      <c r="G71" s="50">
        <f>SUM(G8:G68)</f>
        <v>273022</v>
      </c>
      <c r="H71" s="51">
        <f>SUM(H6:H70)</f>
        <v>86276</v>
      </c>
      <c r="I71" s="51">
        <f>SUM(I6:I70)</f>
        <v>34991.12</v>
      </c>
      <c r="J71" s="51">
        <f>SUM(J46:J70)</f>
        <v>7301.1</v>
      </c>
      <c r="K71" s="51">
        <f>SUM(K34:K70)</f>
        <v>117120.788</v>
      </c>
      <c r="L71" s="51">
        <f>SUM(L6:L70)</f>
        <v>507793</v>
      </c>
      <c r="M71" s="51">
        <f>SUM(M59:M70)</f>
        <v>7918.302605442743</v>
      </c>
      <c r="N71" s="51">
        <f>SUM(N11:N69)</f>
        <v>0</v>
      </c>
      <c r="O71" s="51">
        <f>SUM(O6:O70)</f>
        <v>26642</v>
      </c>
      <c r="P71" s="51">
        <f>SUM(P7:P70)</f>
        <v>17557.73</v>
      </c>
      <c r="Q71" s="51">
        <f>SUM(Q65:Q70)</f>
        <v>4190.98</v>
      </c>
      <c r="R71" s="51">
        <f>SUM(R6:R70)</f>
        <v>46169</v>
      </c>
      <c r="S71" s="51">
        <f>SUM(S6:S70)</f>
        <v>0</v>
      </c>
      <c r="T71" s="51">
        <f>SUM(T6:T70)</f>
        <v>17177.66</v>
      </c>
      <c r="U71" s="51">
        <f>SUM(U7:U70)</f>
        <v>-17177.66</v>
      </c>
      <c r="V71" s="30">
        <f>SUM(G71:G71)</f>
        <v>273022</v>
      </c>
    </row>
    <row r="72" spans="1:22" s="10" customFormat="1" ht="16.5">
      <c r="A72" s="31"/>
      <c r="B72" s="31"/>
      <c r="C72" s="32"/>
      <c r="D72" s="32"/>
      <c r="E72" s="32"/>
      <c r="F72" s="33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5"/>
    </row>
    <row r="73" spans="1:21" s="10" customFormat="1" ht="16.5">
      <c r="A73" s="28" t="s">
        <v>9</v>
      </c>
      <c r="C73" s="61"/>
      <c r="D73" s="36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</row>
    <row r="74" spans="1:21" s="10" customFormat="1" ht="16.5" hidden="1">
      <c r="A74" s="23" t="s">
        <v>22</v>
      </c>
      <c r="C74" s="61"/>
      <c r="D74" s="36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1" s="10" customFormat="1" ht="16.5" hidden="1">
      <c r="A75" s="24" t="s">
        <v>17</v>
      </c>
      <c r="C75" s="61"/>
      <c r="D75" s="36"/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1" s="10" customFormat="1" ht="16.5" hidden="1">
      <c r="A76" s="28" t="s">
        <v>24</v>
      </c>
      <c r="C76" s="61"/>
      <c r="D76" s="36"/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</row>
    <row r="77" spans="1:21" s="10" customFormat="1" ht="16.5" hidden="1">
      <c r="A77" s="28" t="s">
        <v>25</v>
      </c>
      <c r="C77" s="61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s="10" customFormat="1" ht="16.5" hidden="1">
      <c r="A78" s="28" t="s">
        <v>41</v>
      </c>
      <c r="C78" s="61"/>
      <c r="D78" s="36"/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1" s="10" customFormat="1" ht="16.5" hidden="1">
      <c r="A79" s="28" t="s">
        <v>42</v>
      </c>
      <c r="C79" s="61"/>
      <c r="D79" s="36"/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1" s="10" customFormat="1" ht="16.5" hidden="1">
      <c r="A80" s="28" t="s">
        <v>49</v>
      </c>
      <c r="C80" s="61"/>
      <c r="D80" s="36"/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1" s="10" customFormat="1" ht="16.5" hidden="1">
      <c r="A81" s="28" t="s">
        <v>50</v>
      </c>
      <c r="C81" s="61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1" s="10" customFormat="1" ht="16.5" hidden="1">
      <c r="A82" s="28" t="s">
        <v>60</v>
      </c>
      <c r="C82" s="61"/>
      <c r="D82" s="36"/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</row>
    <row r="83" spans="1:21" s="10" customFormat="1" ht="16.5" hidden="1">
      <c r="A83" s="28" t="s">
        <v>66</v>
      </c>
      <c r="C83" s="36"/>
      <c r="D83" s="36"/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</row>
    <row r="84" spans="1:21" s="10" customFormat="1" ht="16.5" hidden="1">
      <c r="A84" s="28" t="s">
        <v>72</v>
      </c>
      <c r="C84" s="36"/>
      <c r="D84" s="36"/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</row>
    <row r="85" spans="1:21" s="10" customFormat="1" ht="16.5" hidden="1">
      <c r="A85" s="28" t="s">
        <v>71</v>
      </c>
      <c r="C85" s="71"/>
      <c r="D85" s="36"/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</row>
    <row r="86" spans="1:21" s="10" customFormat="1" ht="16.5" hidden="1">
      <c r="A86" s="28" t="s">
        <v>74</v>
      </c>
      <c r="C86" s="72"/>
      <c r="D86" s="36"/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</row>
    <row r="87" spans="1:21" s="10" customFormat="1" ht="16.5" hidden="1">
      <c r="A87" s="28" t="s">
        <v>75</v>
      </c>
      <c r="C87" s="36"/>
      <c r="D87" s="36"/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</row>
    <row r="88" spans="1:21" s="10" customFormat="1" ht="16.5" hidden="1">
      <c r="A88" s="28" t="s">
        <v>78</v>
      </c>
      <c r="C88" s="36"/>
      <c r="D88" s="36"/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</row>
    <row r="89" spans="1:21" s="10" customFormat="1" ht="16.5" hidden="1">
      <c r="A89" s="28" t="s">
        <v>77</v>
      </c>
      <c r="C89" s="36"/>
      <c r="D89" s="36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</row>
    <row r="90" spans="1:21" s="10" customFormat="1" ht="16.5" hidden="1">
      <c r="A90" s="28" t="s">
        <v>85</v>
      </c>
      <c r="C90" s="36"/>
      <c r="D90" s="36"/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</row>
    <row r="91" spans="1:21" s="10" customFormat="1" ht="16.5" hidden="1">
      <c r="A91" s="28" t="s">
        <v>86</v>
      </c>
      <c r="C91" s="36"/>
      <c r="D91" s="36"/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</row>
    <row r="92" spans="1:21" s="10" customFormat="1" ht="16.5" hidden="1">
      <c r="A92" s="28" t="s">
        <v>106</v>
      </c>
      <c r="C92" s="76"/>
      <c r="D92" s="76"/>
      <c r="E92" s="7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</row>
    <row r="93" spans="1:21" s="10" customFormat="1" ht="16.5" hidden="1">
      <c r="A93" s="28" t="s">
        <v>105</v>
      </c>
      <c r="C93" s="36"/>
      <c r="D93" s="36"/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</row>
    <row r="94" spans="1:21" s="10" customFormat="1" ht="16.5" hidden="1">
      <c r="A94" s="28" t="s">
        <v>119</v>
      </c>
      <c r="C94" s="36"/>
      <c r="D94" s="36"/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</row>
    <row r="95" spans="1:21" s="10" customFormat="1" ht="16.5" hidden="1">
      <c r="A95" s="28" t="s">
        <v>120</v>
      </c>
      <c r="C95" s="36"/>
      <c r="D95" s="36"/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s="10" customFormat="1" ht="16.5" hidden="1">
      <c r="A96" s="28" t="s">
        <v>125</v>
      </c>
      <c r="C96" s="36"/>
      <c r="D96" s="36"/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s="10" customFormat="1" ht="16.5" hidden="1">
      <c r="A97" s="28" t="s">
        <v>126</v>
      </c>
      <c r="C97" s="36"/>
      <c r="D97" s="36"/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s="10" customFormat="1" ht="16.5" hidden="1">
      <c r="A98" s="28" t="s">
        <v>128</v>
      </c>
      <c r="C98" s="36"/>
      <c r="D98" s="36"/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1" s="10" customFormat="1" ht="16.5" hidden="1">
      <c r="A99" s="28" t="s">
        <v>129</v>
      </c>
      <c r="C99" s="36"/>
      <c r="D99" s="36"/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</row>
    <row r="100" spans="1:21" s="10" customFormat="1" ht="16.5" hidden="1">
      <c r="A100" s="28" t="s">
        <v>133</v>
      </c>
      <c r="C100" s="36"/>
      <c r="D100" s="36"/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s="10" customFormat="1" ht="16.5" hidden="1">
      <c r="A101" s="28" t="s">
        <v>132</v>
      </c>
      <c r="C101" s="36"/>
      <c r="D101" s="36"/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s="10" customFormat="1" ht="16.5">
      <c r="A102" s="28" t="s">
        <v>135</v>
      </c>
      <c r="C102" s="36"/>
      <c r="D102" s="36"/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</row>
    <row r="103" spans="1:21" s="10" customFormat="1" ht="16.5">
      <c r="A103" s="28" t="s">
        <v>136</v>
      </c>
      <c r="C103" s="36"/>
      <c r="D103" s="36"/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</row>
    <row r="104" spans="3:21" s="10" customFormat="1" ht="16.5">
      <c r="C104" s="36"/>
      <c r="D104" s="36"/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</row>
    <row r="105" spans="3:21" s="10" customFormat="1" ht="16.5">
      <c r="C105" s="36"/>
      <c r="D105" s="36"/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</row>
    <row r="106" spans="3:21" s="10" customFormat="1" ht="16.5">
      <c r="C106" s="36"/>
      <c r="D106" s="36"/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</row>
    <row r="107" spans="3:21" s="10" customFormat="1" ht="16.5">
      <c r="C107" s="36"/>
      <c r="D107" s="36"/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3:21" s="10" customFormat="1" ht="16.5">
      <c r="C108" s="36"/>
      <c r="D108" s="36"/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3:21" s="10" customFormat="1" ht="16.5">
      <c r="C109" s="36"/>
      <c r="D109" s="36"/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3:21" s="10" customFormat="1" ht="16.5">
      <c r="C110" s="36"/>
      <c r="D110" s="36"/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3:21" s="10" customFormat="1" ht="16.5">
      <c r="C111" s="36"/>
      <c r="D111" s="36"/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2018-07-30T14:22:28Z</dcterms:modified>
  <cp:category/>
  <cp:version/>
  <cp:contentType/>
  <cp:contentStatus/>
</cp:coreProperties>
</file>