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APE" sheetId="1" r:id="rId1"/>
  </sheets>
  <definedNames>
    <definedName name="_xlnm.Print_Area" localSheetId="0">'CAPE'!$A$1:$G$87</definedName>
  </definedNames>
  <calcPr fullCalcOnLoad="1"/>
</workbook>
</file>

<file path=xl/sharedStrings.xml><?xml version="1.0" encoding="utf-8"?>
<sst xmlns="http://schemas.openxmlformats.org/spreadsheetml/2006/main" count="355" uniqueCount="127">
  <si>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</si>
  <si>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</si>
  <si>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</si>
  <si>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</si>
  <si>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</si>
  <si>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</si>
  <si>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</si>
  <si>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</si>
  <si>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</si>
  <si>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</si>
  <si>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</si>
  <si>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</si>
  <si>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</si>
  <si>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</si>
  <si>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</si>
  <si>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</si>
  <si>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CAPE  JTEC</t>
  </si>
  <si>
    <t>CT EOL 18CCJTECWIA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</si>
  <si>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</si>
  <si>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</si>
  <si>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</si>
  <si>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</si>
  <si>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</si>
  <si>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</si>
  <si>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</si>
  <si>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</si>
  <si>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</si>
  <si>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</si>
  <si>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</si>
  <si>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</si>
  <si>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</si>
  <si>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</si>
  <si>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</si>
  <si>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</si>
  <si>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18CCJTECSOSWTF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</si>
  <si>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</si>
  <si>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</si>
  <si>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</si>
  <si>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</si>
  <si>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</si>
  <si>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</si>
  <si>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</si>
  <si>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</si>
  <si>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</si>
  <si>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18CCJTECWP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</si>
  <si>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</si>
  <si>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</si>
  <si>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</si>
  <si>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</si>
  <si>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</si>
  <si>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</si>
  <si>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</si>
  <si>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</si>
  <si>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</si>
  <si>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</si>
  <si>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</si>
  <si>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</si>
  <si>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#3 OCTOBER 11, 2017</t>
  </si>
  <si>
    <t>TO ADD  SOS FUNDS</t>
  </si>
  <si>
    <t>BUDGET SHEET #4</t>
  </si>
  <si>
    <t>OCT 1, 2017- JUNE 30, 2018</t>
  </si>
  <si>
    <t>FWIAADT18B</t>
  </si>
  <si>
    <t>FWIADWK18B</t>
  </si>
  <si>
    <t>BUDGET SHEET #4 OCTOBER 25, 2017</t>
  </si>
  <si>
    <t>TO ADD ADULT &amp; DISLOCATED WKR FUNDS</t>
  </si>
  <si>
    <t>BUDGET SHEET #5</t>
  </si>
  <si>
    <t>ADMINISTRATIVE ADJUSTMENT</t>
  </si>
  <si>
    <t>BUDGET SHEET #5 NOVEMBER 14, 2017</t>
  </si>
  <si>
    <t>BUDGET SHEET #6</t>
  </si>
  <si>
    <t>CT EOL 18CCJTECVETSUI</t>
  </si>
  <si>
    <t>DVOP</t>
  </si>
  <si>
    <t>FVETS2018</t>
  </si>
  <si>
    <t>7002-6628</t>
  </si>
  <si>
    <t>J209</t>
  </si>
  <si>
    <t>BUDGET SHEET #6 JANUARY 17, 2018</t>
  </si>
  <si>
    <t>TO ADD WP 90%, WP 10%  &amp; DVOP FUNDS</t>
  </si>
  <si>
    <t>BUDGET SHEET #7</t>
  </si>
  <si>
    <t>STAFF ALLOCATION FOR UI SVS</t>
  </si>
  <si>
    <t>6208</t>
  </si>
  <si>
    <t>6209</t>
  </si>
  <si>
    <t>WIOA OVERHEAD</t>
  </si>
  <si>
    <t>FUI2018</t>
  </si>
  <si>
    <t>7002-6624</t>
  </si>
  <si>
    <t>J230</t>
  </si>
  <si>
    <t>BUDGET SHEET #7 JANUARY 25, 2018</t>
  </si>
  <si>
    <t>TO ADD WP UI &amp; WIOA OH FUNDS</t>
  </si>
  <si>
    <t>UI HEARINGS</t>
  </si>
  <si>
    <t>BUDGET SHEET #8</t>
  </si>
  <si>
    <t>MA COMMISSION FOR THE BLIND (MCB)</t>
  </si>
  <si>
    <t>JULY 27, 2017-JUNE 30,2018</t>
  </si>
  <si>
    <t>FH126A18VR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</si>
  <si>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</si>
  <si>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</si>
  <si>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</si>
  <si>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</si>
  <si>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</si>
  <si>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</si>
  <si>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</si>
  <si>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</si>
  <si>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</si>
  <si>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</si>
  <si>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</si>
  <si>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</si>
  <si>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TO ADD FUNDS FOR INFRASTRUCTURE COSTS</t>
  </si>
  <si>
    <t>BUDGET SHEET #8 FEBRUARY 21, 2018</t>
  </si>
  <si>
    <t>WIOA IMPLEMENTATION</t>
  </si>
  <si>
    <t>FWIAADT16B</t>
  </si>
  <si>
    <t>FWIADWK16B</t>
  </si>
  <si>
    <t>BUDGET SHEET #9</t>
  </si>
  <si>
    <t>TO ADD WIOA IMPLEMENTATION FUNDS</t>
  </si>
  <si>
    <t>BUDGET SHEET #9 MARCH 1, 2018</t>
  </si>
  <si>
    <t>BUDGET SHEET #10</t>
  </si>
  <si>
    <t>TO ADJUST DVOP GRANT</t>
  </si>
  <si>
    <t>BUDGET SHEET #10 MAY 3, 2018</t>
  </si>
  <si>
    <t>BUDGET SHEET #11</t>
  </si>
  <si>
    <t>BUDGET SHEET #11 JUNE 14, 2018</t>
  </si>
  <si>
    <t>TO MOVE FUNDS TO FY19 LINE AND TO MAKE ADJUSTMENT FOR RETAINED AMOUNTS</t>
  </si>
  <si>
    <t>BUDGET SHEET #12</t>
  </si>
  <si>
    <t>TO ADD BRANDING FUNDS</t>
  </si>
  <si>
    <t>BUDGET SHEET #12 JUNE 27, 2018</t>
  </si>
  <si>
    <t>BRANDING</t>
  </si>
  <si>
    <t>FWIAYTH18R</t>
  </si>
  <si>
    <t xml:space="preserve"> FWIAADT18B </t>
  </si>
  <si>
    <t xml:space="preserve"> FWIADWK18B </t>
  </si>
  <si>
    <t>BUDGET SHEET #13</t>
  </si>
  <si>
    <t>TO ADD ADDITIONAL WIOA &amp; WP FUNDS</t>
  </si>
  <si>
    <t>BUDGET SHEET #13 FEBRUARY 22,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</si>
</sst>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2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5" fontId="9" fillId="0" borderId="10" xfId="0" applyNumberFormat="1" applyFont="1" applyFill="1" applyBorder="1" applyAlignment="1">
      <alignment horizontal="center" wrapText="1"/>
    </xf>
    <xf numFmtId="5" fontId="9" fillId="0" borderId="12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 quotePrefix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 wrapText="1"/>
    </xf>
    <xf numFmtId="7" fontId="48" fillId="0" borderId="10" xfId="0" applyNumberFormat="1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4">
      <selection activeCell="T69" activeCellId="3" sqref="B66:F66 T66 B69:F69 T6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8" width="13.28125" style="4" hidden="1" customWidth="1"/>
    <col min="9" max="19" width="18.57421875" style="4" hidden="1" customWidth="1"/>
    <col min="20" max="20" width="18.57421875" style="4" customWidth="1"/>
    <col min="21" max="21" width="14.00390625" style="3" hidden="1" customWidth="1"/>
    <col min="22" max="22" width="13.28125" style="3" bestFit="1" customWidth="1"/>
    <col min="23" max="16384" width="9.140625" style="3" customWidth="1"/>
  </cols>
  <sheetData>
    <row r="1" spans="1:20" ht="20.25">
      <c r="A1" s="3" t="s">
        <v>12</v>
      </c>
      <c r="B1" s="76" t="s">
        <v>10</v>
      </c>
      <c r="C1" s="77"/>
      <c r="D1" s="77"/>
      <c r="E1" s="77"/>
      <c r="F1" s="77"/>
      <c r="G1" s="7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21" s="11" customFormat="1" ht="30.75" thickBot="1">
      <c r="A5" s="59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13</v>
      </c>
      <c r="H5" s="41" t="s">
        <v>24</v>
      </c>
      <c r="I5" s="41" t="s">
        <v>33</v>
      </c>
      <c r="J5" s="41" t="s">
        <v>43</v>
      </c>
      <c r="K5" s="41" t="s">
        <v>59</v>
      </c>
      <c r="L5" s="41" t="s">
        <v>65</v>
      </c>
      <c r="M5" s="41" t="s">
        <v>68</v>
      </c>
      <c r="N5" s="41" t="s">
        <v>76</v>
      </c>
      <c r="O5" s="41" t="s">
        <v>87</v>
      </c>
      <c r="P5" s="41" t="s">
        <v>108</v>
      </c>
      <c r="Q5" s="41" t="s">
        <v>111</v>
      </c>
      <c r="R5" s="41" t="s">
        <v>114</v>
      </c>
      <c r="S5" s="41" t="s">
        <v>117</v>
      </c>
      <c r="T5" s="41" t="s">
        <v>124</v>
      </c>
      <c r="U5" s="10" t="s">
        <v>6</v>
      </c>
    </row>
    <row r="6" spans="1:21" s="26" customFormat="1" ht="16.5">
      <c r="A6" s="9" t="s">
        <v>8</v>
      </c>
      <c r="B6" s="42"/>
      <c r="C6" s="43"/>
      <c r="D6" s="43"/>
      <c r="E6" s="44"/>
      <c r="F6" s="45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7" spans="1:21" s="26" customFormat="1" ht="16.5">
      <c r="A7" s="57" t="s">
        <v>17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</row>
    <row r="8" spans="1:21" s="26" customFormat="1" ht="16.5" hidden="1">
      <c r="A8" s="27" t="s">
        <v>18</v>
      </c>
      <c r="B8" s="18" t="s">
        <v>23</v>
      </c>
      <c r="C8" s="56" t="s">
        <v>19</v>
      </c>
      <c r="D8" s="16" t="s">
        <v>11</v>
      </c>
      <c r="E8" s="56">
        <v>6201</v>
      </c>
      <c r="F8" s="18">
        <v>17.259</v>
      </c>
      <c r="G8" s="19">
        <f>601835-2</f>
        <v>601833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>
        <f>-285019.5-1494</f>
        <v>-286513.5</v>
      </c>
      <c r="S8" s="19"/>
      <c r="T8" s="19"/>
      <c r="U8" s="40">
        <f>SUM(G8:R8)</f>
        <v>315319.5</v>
      </c>
    </row>
    <row r="9" spans="1:21" s="11" customFormat="1" ht="16.5" hidden="1">
      <c r="A9" s="27" t="s">
        <v>18</v>
      </c>
      <c r="B9" s="18" t="s">
        <v>15</v>
      </c>
      <c r="C9" s="56" t="s">
        <v>19</v>
      </c>
      <c r="D9" s="16" t="s">
        <v>11</v>
      </c>
      <c r="E9" s="56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285019.5</v>
      </c>
      <c r="S9" s="19"/>
      <c r="T9" s="19"/>
      <c r="U9" s="40">
        <f>SUM(H9:S9)</f>
        <v>285019.5</v>
      </c>
    </row>
    <row r="10" spans="1:21" s="11" customFormat="1" ht="16.5" hidden="1">
      <c r="A10" s="27" t="s">
        <v>18</v>
      </c>
      <c r="B10" s="18" t="s">
        <v>20</v>
      </c>
      <c r="C10" s="56" t="s">
        <v>19</v>
      </c>
      <c r="D10" s="16" t="s">
        <v>11</v>
      </c>
      <c r="E10" s="56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0">
        <f aca="true" t="shared" si="0" ref="U10:U65">SUM(H10:S10)</f>
        <v>0</v>
      </c>
    </row>
    <row r="11" spans="1:21" s="29" customFormat="1" ht="16.5" hidden="1">
      <c r="A11" s="28"/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0">
        <f t="shared" si="0"/>
        <v>0</v>
      </c>
    </row>
    <row r="12" spans="1:21" s="11" customFormat="1" ht="16.5" hidden="1">
      <c r="A12" s="27" t="s">
        <v>25</v>
      </c>
      <c r="B12" s="18" t="s">
        <v>14</v>
      </c>
      <c r="C12" s="56" t="s">
        <v>31</v>
      </c>
      <c r="D12" s="56" t="s">
        <v>26</v>
      </c>
      <c r="E12" s="56">
        <v>6202</v>
      </c>
      <c r="F12" s="56">
        <v>17.258</v>
      </c>
      <c r="G12" s="19"/>
      <c r="H12" s="19">
        <f>70791-2</f>
        <v>70789</v>
      </c>
      <c r="I12" s="19"/>
      <c r="J12" s="19"/>
      <c r="K12" s="19"/>
      <c r="L12" s="19">
        <v>-53091.75</v>
      </c>
      <c r="M12" s="19"/>
      <c r="N12" s="19"/>
      <c r="O12" s="19"/>
      <c r="P12" s="19"/>
      <c r="Q12" s="19"/>
      <c r="R12" s="19">
        <v>-17697.25</v>
      </c>
      <c r="S12" s="19"/>
      <c r="T12" s="19"/>
      <c r="U12" s="40">
        <f t="shared" si="0"/>
        <v>0</v>
      </c>
    </row>
    <row r="13" spans="1:21" s="29" customFormat="1" ht="15" hidden="1">
      <c r="A13" s="27" t="s">
        <v>25</v>
      </c>
      <c r="B13" s="18" t="s">
        <v>15</v>
      </c>
      <c r="C13" s="56" t="s">
        <v>31</v>
      </c>
      <c r="D13" s="56" t="s">
        <v>26</v>
      </c>
      <c r="E13" s="56">
        <v>6202</v>
      </c>
      <c r="F13" s="56">
        <v>17.258</v>
      </c>
      <c r="G13" s="19"/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>
        <v>17697.25</v>
      </c>
      <c r="S13" s="19"/>
      <c r="T13" s="19"/>
      <c r="U13" s="40">
        <f t="shared" si="0"/>
        <v>17698.25</v>
      </c>
    </row>
    <row r="14" spans="1:21" s="29" customFormat="1" ht="15" hidden="1">
      <c r="A14" s="27" t="s">
        <v>25</v>
      </c>
      <c r="B14" s="18" t="s">
        <v>20</v>
      </c>
      <c r="C14" s="56" t="s">
        <v>31</v>
      </c>
      <c r="D14" s="56" t="s">
        <v>26</v>
      </c>
      <c r="E14" s="56">
        <v>6202</v>
      </c>
      <c r="F14" s="56">
        <v>17.258</v>
      </c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40">
        <f t="shared" si="0"/>
        <v>1</v>
      </c>
    </row>
    <row r="15" spans="1:21" s="11" customFormat="1" ht="16.5" hidden="1">
      <c r="A15" s="28"/>
      <c r="B15" s="12"/>
      <c r="C15" s="13"/>
      <c r="D15" s="13"/>
      <c r="E15" s="14"/>
      <c r="F15" s="15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40">
        <f t="shared" si="0"/>
        <v>0</v>
      </c>
    </row>
    <row r="16" spans="1:21" s="11" customFormat="1" ht="16.5" hidden="1">
      <c r="A16" s="27" t="s">
        <v>27</v>
      </c>
      <c r="B16" s="18" t="s">
        <v>14</v>
      </c>
      <c r="C16" s="56" t="s">
        <v>32</v>
      </c>
      <c r="D16" s="56" t="s">
        <v>28</v>
      </c>
      <c r="E16" s="56">
        <v>6203</v>
      </c>
      <c r="F16" s="56">
        <v>17.278</v>
      </c>
      <c r="G16" s="19"/>
      <c r="H16" s="19">
        <f>76115-2</f>
        <v>76113</v>
      </c>
      <c r="I16" s="19"/>
      <c r="J16" s="19"/>
      <c r="K16" s="19"/>
      <c r="L16" s="19">
        <v>-57084.75</v>
      </c>
      <c r="M16" s="19"/>
      <c r="N16" s="19"/>
      <c r="O16" s="19"/>
      <c r="P16" s="19"/>
      <c r="Q16" s="19"/>
      <c r="R16" s="19">
        <v>-19028.25</v>
      </c>
      <c r="S16" s="19"/>
      <c r="T16" s="19"/>
      <c r="U16" s="40">
        <f t="shared" si="0"/>
        <v>0</v>
      </c>
    </row>
    <row r="17" spans="1:21" s="26" customFormat="1" ht="16.5" hidden="1">
      <c r="A17" s="27" t="s">
        <v>27</v>
      </c>
      <c r="B17" s="18" t="s">
        <v>15</v>
      </c>
      <c r="C17" s="56" t="s">
        <v>32</v>
      </c>
      <c r="D17" s="56" t="s">
        <v>28</v>
      </c>
      <c r="E17" s="56">
        <v>6203</v>
      </c>
      <c r="F17" s="56">
        <v>17.278</v>
      </c>
      <c r="G17" s="19"/>
      <c r="H17" s="19">
        <v>1</v>
      </c>
      <c r="I17" s="19"/>
      <c r="J17" s="19"/>
      <c r="K17" s="19"/>
      <c r="L17" s="19"/>
      <c r="M17" s="19"/>
      <c r="N17" s="19"/>
      <c r="O17" s="19"/>
      <c r="P17" s="19"/>
      <c r="Q17" s="19"/>
      <c r="R17" s="19">
        <v>19028.25</v>
      </c>
      <c r="S17" s="19"/>
      <c r="T17" s="19"/>
      <c r="U17" s="40">
        <f t="shared" si="0"/>
        <v>19029.25</v>
      </c>
    </row>
    <row r="18" spans="1:21" s="26" customFormat="1" ht="16.5" hidden="1">
      <c r="A18" s="27" t="s">
        <v>27</v>
      </c>
      <c r="B18" s="18" t="s">
        <v>20</v>
      </c>
      <c r="C18" s="56" t="s">
        <v>32</v>
      </c>
      <c r="D18" s="56" t="s">
        <v>28</v>
      </c>
      <c r="E18" s="56">
        <v>6203</v>
      </c>
      <c r="F18" s="56">
        <v>17.278</v>
      </c>
      <c r="G18" s="19"/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40">
        <f t="shared" si="0"/>
        <v>1</v>
      </c>
    </row>
    <row r="19" spans="1:21" s="26" customFormat="1" ht="16.5" hidden="1">
      <c r="A19" s="27"/>
      <c r="B19" s="18"/>
      <c r="C19" s="56"/>
      <c r="D19" s="56"/>
      <c r="E19" s="56"/>
      <c r="F19" s="5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40">
        <f t="shared" si="0"/>
        <v>0</v>
      </c>
    </row>
    <row r="20" spans="1:21" s="26" customFormat="1" ht="16.5" hidden="1">
      <c r="A20" s="27" t="s">
        <v>25</v>
      </c>
      <c r="B20" s="18" t="s">
        <v>60</v>
      </c>
      <c r="C20" s="56" t="s">
        <v>61</v>
      </c>
      <c r="D20" s="56" t="s">
        <v>26</v>
      </c>
      <c r="E20" s="56">
        <v>6202</v>
      </c>
      <c r="F20" s="56">
        <v>17.258</v>
      </c>
      <c r="G20" s="19"/>
      <c r="H20" s="19"/>
      <c r="I20" s="19"/>
      <c r="J20" s="19"/>
      <c r="K20" s="19">
        <f>481805-2</f>
        <v>481803</v>
      </c>
      <c r="L20" s="19">
        <v>53091.75</v>
      </c>
      <c r="M20" s="19"/>
      <c r="N20" s="19"/>
      <c r="O20" s="19"/>
      <c r="P20" s="19"/>
      <c r="Q20" s="19"/>
      <c r="R20" s="19">
        <f>-82921.72-678</f>
        <v>-83599.72</v>
      </c>
      <c r="S20" s="19"/>
      <c r="T20" s="19"/>
      <c r="U20" s="40">
        <f t="shared" si="0"/>
        <v>451295.03</v>
      </c>
    </row>
    <row r="21" spans="1:21" s="26" customFormat="1" ht="16.5" hidden="1">
      <c r="A21" s="27" t="s">
        <v>25</v>
      </c>
      <c r="B21" s="18" t="s">
        <v>15</v>
      </c>
      <c r="C21" s="56" t="s">
        <v>61</v>
      </c>
      <c r="D21" s="56" t="s">
        <v>26</v>
      </c>
      <c r="E21" s="56">
        <v>6202</v>
      </c>
      <c r="F21" s="56">
        <v>17.258</v>
      </c>
      <c r="G21" s="19"/>
      <c r="H21" s="19"/>
      <c r="I21" s="19"/>
      <c r="J21" s="19"/>
      <c r="K21" s="19">
        <v>1</v>
      </c>
      <c r="L21" s="19"/>
      <c r="M21" s="19"/>
      <c r="N21" s="19"/>
      <c r="O21" s="19"/>
      <c r="P21" s="19"/>
      <c r="Q21" s="19"/>
      <c r="R21" s="19">
        <v>82921.71999999997</v>
      </c>
      <c r="S21" s="19"/>
      <c r="T21" s="19"/>
      <c r="U21" s="40">
        <f t="shared" si="0"/>
        <v>82922.71999999997</v>
      </c>
    </row>
    <row r="22" spans="1:21" s="26" customFormat="1" ht="16.5" hidden="1">
      <c r="A22" s="27" t="s">
        <v>25</v>
      </c>
      <c r="B22" s="18" t="s">
        <v>20</v>
      </c>
      <c r="C22" s="56" t="s">
        <v>61</v>
      </c>
      <c r="D22" s="56" t="s">
        <v>26</v>
      </c>
      <c r="E22" s="56">
        <v>6202</v>
      </c>
      <c r="F22" s="56">
        <v>17.258</v>
      </c>
      <c r="G22" s="19"/>
      <c r="H22" s="19"/>
      <c r="I22" s="19"/>
      <c r="J22" s="19"/>
      <c r="K22" s="19">
        <v>1</v>
      </c>
      <c r="L22" s="19"/>
      <c r="M22" s="19"/>
      <c r="N22" s="19"/>
      <c r="O22" s="19"/>
      <c r="P22" s="19"/>
      <c r="Q22" s="19"/>
      <c r="R22" s="19"/>
      <c r="S22" s="19"/>
      <c r="T22" s="19"/>
      <c r="U22" s="40">
        <f t="shared" si="0"/>
        <v>1</v>
      </c>
    </row>
    <row r="23" spans="1:21" s="26" customFormat="1" ht="16.5" hidden="1">
      <c r="A23" s="28"/>
      <c r="B23" s="12"/>
      <c r="C23" s="13"/>
      <c r="D23" s="13"/>
      <c r="E23" s="14"/>
      <c r="F23" s="1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40">
        <f t="shared" si="0"/>
        <v>0</v>
      </c>
    </row>
    <row r="24" spans="1:21" s="26" customFormat="1" ht="16.5" hidden="1">
      <c r="A24" s="27" t="s">
        <v>27</v>
      </c>
      <c r="B24" s="18" t="s">
        <v>60</v>
      </c>
      <c r="C24" s="56" t="s">
        <v>62</v>
      </c>
      <c r="D24" s="56" t="s">
        <v>28</v>
      </c>
      <c r="E24" s="56">
        <v>6203</v>
      </c>
      <c r="F24" s="56">
        <v>17.278</v>
      </c>
      <c r="G24" s="19"/>
      <c r="H24" s="19"/>
      <c r="I24" s="19"/>
      <c r="J24" s="19"/>
      <c r="K24" s="19">
        <f>402770-2</f>
        <v>402768</v>
      </c>
      <c r="L24" s="19">
        <v>57084.75</v>
      </c>
      <c r="M24" s="19"/>
      <c r="N24" s="19"/>
      <c r="O24" s="19"/>
      <c r="P24" s="19"/>
      <c r="Q24" s="19"/>
      <c r="R24" s="19">
        <f>-57206.7-2593</f>
        <v>-59799.7</v>
      </c>
      <c r="S24" s="19"/>
      <c r="T24" s="19"/>
      <c r="U24" s="40">
        <f t="shared" si="0"/>
        <v>400053.05</v>
      </c>
    </row>
    <row r="25" spans="1:22" s="26" customFormat="1" ht="16.5" hidden="1">
      <c r="A25" s="27" t="s">
        <v>27</v>
      </c>
      <c r="B25" s="18" t="s">
        <v>15</v>
      </c>
      <c r="C25" s="56" t="s">
        <v>62</v>
      </c>
      <c r="D25" s="56" t="s">
        <v>28</v>
      </c>
      <c r="E25" s="56">
        <v>6203</v>
      </c>
      <c r="F25" s="56">
        <v>17.278</v>
      </c>
      <c r="G25" s="19"/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>
        <v>57206.70000000001</v>
      </c>
      <c r="S25" s="19"/>
      <c r="T25" s="19"/>
      <c r="U25" s="40">
        <f t="shared" si="0"/>
        <v>57207.70000000001</v>
      </c>
      <c r="V25" s="75"/>
    </row>
    <row r="26" spans="1:22" s="26" customFormat="1" ht="16.5" hidden="1">
      <c r="A26" s="27" t="s">
        <v>27</v>
      </c>
      <c r="B26" s="18" t="s">
        <v>20</v>
      </c>
      <c r="C26" s="56" t="s">
        <v>62</v>
      </c>
      <c r="D26" s="56" t="s">
        <v>28</v>
      </c>
      <c r="E26" s="56">
        <v>6203</v>
      </c>
      <c r="F26" s="56">
        <v>17.278</v>
      </c>
      <c r="G26" s="19"/>
      <c r="H26" s="19"/>
      <c r="I26" s="19"/>
      <c r="J26" s="19"/>
      <c r="K26" s="19">
        <v>1</v>
      </c>
      <c r="L26" s="19"/>
      <c r="M26" s="19"/>
      <c r="N26" s="19"/>
      <c r="O26" s="19"/>
      <c r="P26" s="19"/>
      <c r="Q26" s="19"/>
      <c r="R26" s="19"/>
      <c r="S26" s="19"/>
      <c r="T26" s="19"/>
      <c r="U26" s="40">
        <f t="shared" si="0"/>
        <v>1</v>
      </c>
      <c r="V26" s="75"/>
    </row>
    <row r="27" spans="1:21" s="26" customFormat="1" ht="16.5" hidden="1">
      <c r="A27" s="27" t="s">
        <v>77</v>
      </c>
      <c r="B27" s="18" t="s">
        <v>14</v>
      </c>
      <c r="C27" s="60" t="s">
        <v>62</v>
      </c>
      <c r="D27" s="60" t="s">
        <v>28</v>
      </c>
      <c r="E27" s="61" t="s">
        <v>78</v>
      </c>
      <c r="F27" s="16">
        <v>17.278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40">
        <f t="shared" si="0"/>
        <v>0</v>
      </c>
    </row>
    <row r="28" spans="1:21" s="26" customFormat="1" ht="16.5" hidden="1">
      <c r="A28" s="27" t="s">
        <v>77</v>
      </c>
      <c r="B28" s="18" t="s">
        <v>14</v>
      </c>
      <c r="C28" s="60" t="s">
        <v>62</v>
      </c>
      <c r="D28" s="60" t="s">
        <v>28</v>
      </c>
      <c r="E28" s="61" t="s">
        <v>79</v>
      </c>
      <c r="F28" s="16">
        <v>17.278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40">
        <f t="shared" si="0"/>
        <v>0</v>
      </c>
    </row>
    <row r="29" spans="1:21" s="26" customFormat="1" ht="16.5" hidden="1">
      <c r="A29" s="27" t="s">
        <v>80</v>
      </c>
      <c r="B29" s="18" t="s">
        <v>14</v>
      </c>
      <c r="C29" s="60" t="s">
        <v>62</v>
      </c>
      <c r="D29" s="60" t="s">
        <v>28</v>
      </c>
      <c r="E29" s="61" t="s">
        <v>78</v>
      </c>
      <c r="F29" s="16">
        <v>17.278</v>
      </c>
      <c r="G29" s="19"/>
      <c r="H29" s="19"/>
      <c r="I29" s="19"/>
      <c r="J29" s="19"/>
      <c r="K29" s="19"/>
      <c r="L29" s="19"/>
      <c r="M29" s="19"/>
      <c r="N29" s="19">
        <v>5100</v>
      </c>
      <c r="O29" s="19"/>
      <c r="P29" s="19"/>
      <c r="Q29" s="19"/>
      <c r="R29" s="19"/>
      <c r="S29" s="19"/>
      <c r="T29" s="19"/>
      <c r="U29" s="40">
        <f t="shared" si="0"/>
        <v>5100</v>
      </c>
    </row>
    <row r="30" spans="1:21" s="26" customFormat="1" ht="16.5" hidden="1">
      <c r="A30" s="27" t="s">
        <v>80</v>
      </c>
      <c r="B30" s="18" t="s">
        <v>14</v>
      </c>
      <c r="C30" s="60" t="s">
        <v>62</v>
      </c>
      <c r="D30" s="60" t="s">
        <v>28</v>
      </c>
      <c r="E30" s="61" t="s">
        <v>79</v>
      </c>
      <c r="F30" s="16">
        <v>17.278</v>
      </c>
      <c r="G30" s="19"/>
      <c r="H30" s="19"/>
      <c r="I30" s="19"/>
      <c r="J30" s="19"/>
      <c r="K30" s="19"/>
      <c r="L30" s="19"/>
      <c r="M30" s="19"/>
      <c r="N30" s="19">
        <f>9900-141</f>
        <v>9759</v>
      </c>
      <c r="O30" s="19"/>
      <c r="P30" s="19"/>
      <c r="Q30" s="19"/>
      <c r="R30" s="19"/>
      <c r="S30" s="19"/>
      <c r="T30" s="19"/>
      <c r="U30" s="40">
        <f t="shared" si="0"/>
        <v>9759</v>
      </c>
    </row>
    <row r="31" spans="1:21" s="26" customFormat="1" ht="16.5" hidden="1">
      <c r="A31" s="27" t="s">
        <v>88</v>
      </c>
      <c r="B31" s="18" t="s">
        <v>89</v>
      </c>
      <c r="C31" s="67" t="s">
        <v>90</v>
      </c>
      <c r="D31" s="67" t="s">
        <v>91</v>
      </c>
      <c r="E31" s="67" t="s">
        <v>92</v>
      </c>
      <c r="F31" s="16"/>
      <c r="G31" s="19"/>
      <c r="H31" s="19"/>
      <c r="I31" s="19"/>
      <c r="J31" s="19"/>
      <c r="K31" s="19"/>
      <c r="L31" s="19"/>
      <c r="M31" s="19"/>
      <c r="N31" s="19"/>
      <c r="O31" s="19">
        <v>4187.5</v>
      </c>
      <c r="P31" s="19"/>
      <c r="Q31" s="19"/>
      <c r="R31" s="19"/>
      <c r="S31" s="19"/>
      <c r="T31" s="19"/>
      <c r="U31" s="40">
        <f t="shared" si="0"/>
        <v>4187.5</v>
      </c>
    </row>
    <row r="32" spans="1:21" s="26" customFormat="1" ht="30.75" hidden="1">
      <c r="A32" s="68" t="s">
        <v>93</v>
      </c>
      <c r="B32" s="18" t="s">
        <v>94</v>
      </c>
      <c r="C32" s="67" t="s">
        <v>95</v>
      </c>
      <c r="D32" s="67" t="s">
        <v>96</v>
      </c>
      <c r="E32" s="67" t="s">
        <v>97</v>
      </c>
      <c r="F32" s="16"/>
      <c r="G32" s="19"/>
      <c r="H32" s="19"/>
      <c r="I32" s="19"/>
      <c r="J32" s="19"/>
      <c r="K32" s="19"/>
      <c r="L32" s="19"/>
      <c r="M32" s="19"/>
      <c r="N32" s="19"/>
      <c r="O32" s="19">
        <v>5643.86</v>
      </c>
      <c r="P32" s="19"/>
      <c r="Q32" s="19"/>
      <c r="R32" s="19"/>
      <c r="S32" s="19"/>
      <c r="T32" s="19"/>
      <c r="U32" s="40">
        <f t="shared" si="0"/>
        <v>5643.86</v>
      </c>
    </row>
    <row r="33" spans="1:21" s="26" customFormat="1" ht="30.75" hidden="1">
      <c r="A33" s="68" t="s">
        <v>98</v>
      </c>
      <c r="B33" s="18" t="s">
        <v>99</v>
      </c>
      <c r="C33" s="69" t="s">
        <v>100</v>
      </c>
      <c r="D33" s="69" t="s">
        <v>101</v>
      </c>
      <c r="E33" s="69" t="s">
        <v>102</v>
      </c>
      <c r="F33" s="16"/>
      <c r="G33" s="19"/>
      <c r="H33" s="19"/>
      <c r="I33" s="19"/>
      <c r="J33" s="19"/>
      <c r="K33" s="19"/>
      <c r="L33" s="19"/>
      <c r="M33" s="19"/>
      <c r="N33" s="19"/>
      <c r="O33" s="19">
        <v>8791.32</v>
      </c>
      <c r="P33" s="19"/>
      <c r="Q33" s="19"/>
      <c r="R33" s="19"/>
      <c r="S33" s="19"/>
      <c r="T33" s="19"/>
      <c r="U33" s="40">
        <f t="shared" si="0"/>
        <v>8791.32</v>
      </c>
    </row>
    <row r="34" spans="1:21" s="26" customFormat="1" ht="16.5" hidden="1">
      <c r="A34" s="70" t="s">
        <v>105</v>
      </c>
      <c r="B34" s="71" t="s">
        <v>14</v>
      </c>
      <c r="C34" s="72" t="s">
        <v>106</v>
      </c>
      <c r="D34" s="72" t="s">
        <v>26</v>
      </c>
      <c r="E34" s="73">
        <v>6019</v>
      </c>
      <c r="F34" s="71">
        <v>17.258</v>
      </c>
      <c r="G34" s="74"/>
      <c r="H34" s="74"/>
      <c r="I34" s="74"/>
      <c r="J34" s="74"/>
      <c r="K34" s="74"/>
      <c r="L34" s="74"/>
      <c r="M34" s="74"/>
      <c r="N34" s="74"/>
      <c r="O34" s="74"/>
      <c r="P34" s="74">
        <v>12967.91</v>
      </c>
      <c r="Q34" s="74"/>
      <c r="R34" s="74"/>
      <c r="S34" s="74"/>
      <c r="T34" s="74"/>
      <c r="U34" s="40">
        <f t="shared" si="0"/>
        <v>12967.91</v>
      </c>
    </row>
    <row r="35" spans="1:21" s="26" customFormat="1" ht="16.5" hidden="1">
      <c r="A35" s="70" t="s">
        <v>105</v>
      </c>
      <c r="B35" s="71" t="s">
        <v>14</v>
      </c>
      <c r="C35" s="72" t="s">
        <v>107</v>
      </c>
      <c r="D35" s="72" t="s">
        <v>28</v>
      </c>
      <c r="E35" s="73">
        <v>6019</v>
      </c>
      <c r="F35" s="71">
        <v>17.278</v>
      </c>
      <c r="G35" s="74"/>
      <c r="H35" s="74"/>
      <c r="I35" s="74"/>
      <c r="J35" s="74"/>
      <c r="K35" s="74"/>
      <c r="L35" s="74"/>
      <c r="M35" s="74"/>
      <c r="N35" s="74"/>
      <c r="O35" s="74"/>
      <c r="P35" s="74">
        <v>16665.67</v>
      </c>
      <c r="Q35" s="74"/>
      <c r="R35" s="74"/>
      <c r="S35" s="74"/>
      <c r="T35" s="74"/>
      <c r="U35" s="40">
        <f t="shared" si="0"/>
        <v>16665.67</v>
      </c>
    </row>
    <row r="36" spans="1:21" s="26" customFormat="1" ht="16.5" hidden="1">
      <c r="A36" s="27" t="s">
        <v>105</v>
      </c>
      <c r="B36" s="18" t="s">
        <v>14</v>
      </c>
      <c r="C36" s="60" t="s">
        <v>62</v>
      </c>
      <c r="D36" s="60" t="s">
        <v>28</v>
      </c>
      <c r="E36" s="61" t="s">
        <v>78</v>
      </c>
      <c r="F36" s="16">
        <v>17.278</v>
      </c>
      <c r="G36" s="19"/>
      <c r="H36" s="19"/>
      <c r="I36" s="19"/>
      <c r="J36" s="19"/>
      <c r="K36" s="19"/>
      <c r="L36" s="19"/>
      <c r="M36" s="19"/>
      <c r="N36" s="19"/>
      <c r="O36" s="19"/>
      <c r="P36" s="19">
        <f>22500-2</f>
        <v>22498</v>
      </c>
      <c r="Q36" s="19"/>
      <c r="R36" s="19"/>
      <c r="S36" s="19"/>
      <c r="T36" s="19"/>
      <c r="U36" s="40">
        <f t="shared" si="0"/>
        <v>22498</v>
      </c>
    </row>
    <row r="37" spans="1:21" s="26" customFormat="1" ht="16.5" hidden="1">
      <c r="A37" s="27" t="s">
        <v>105</v>
      </c>
      <c r="B37" s="18" t="s">
        <v>15</v>
      </c>
      <c r="C37" s="60" t="s">
        <v>62</v>
      </c>
      <c r="D37" s="60" t="s">
        <v>28</v>
      </c>
      <c r="E37" s="61" t="s">
        <v>78</v>
      </c>
      <c r="F37" s="16">
        <v>17.278</v>
      </c>
      <c r="G37" s="19"/>
      <c r="H37" s="19"/>
      <c r="I37" s="19"/>
      <c r="J37" s="19"/>
      <c r="K37" s="19"/>
      <c r="L37" s="19"/>
      <c r="M37" s="19"/>
      <c r="N37" s="19"/>
      <c r="O37" s="19"/>
      <c r="P37" s="19">
        <v>1</v>
      </c>
      <c r="Q37" s="19"/>
      <c r="R37" s="19"/>
      <c r="S37" s="19"/>
      <c r="T37" s="19"/>
      <c r="U37" s="40">
        <f t="shared" si="0"/>
        <v>1</v>
      </c>
    </row>
    <row r="38" spans="1:21" s="26" customFormat="1" ht="16.5" hidden="1">
      <c r="A38" s="27" t="s">
        <v>105</v>
      </c>
      <c r="B38" s="18" t="s">
        <v>20</v>
      </c>
      <c r="C38" s="60" t="s">
        <v>62</v>
      </c>
      <c r="D38" s="60" t="s">
        <v>28</v>
      </c>
      <c r="E38" s="61" t="s">
        <v>78</v>
      </c>
      <c r="F38" s="16">
        <v>17.278</v>
      </c>
      <c r="G38" s="19"/>
      <c r="H38" s="19"/>
      <c r="I38" s="19"/>
      <c r="J38" s="19"/>
      <c r="K38" s="19"/>
      <c r="L38" s="19"/>
      <c r="M38" s="19"/>
      <c r="N38" s="19"/>
      <c r="O38" s="19"/>
      <c r="P38" s="19">
        <v>1</v>
      </c>
      <c r="Q38" s="19"/>
      <c r="R38" s="19"/>
      <c r="S38" s="19"/>
      <c r="T38" s="19"/>
      <c r="U38" s="40">
        <f t="shared" si="0"/>
        <v>1</v>
      </c>
    </row>
    <row r="39" spans="1:21" s="26" customFormat="1" ht="16.5" hidden="1">
      <c r="A39" s="27" t="s">
        <v>105</v>
      </c>
      <c r="B39" s="18" t="s">
        <v>14</v>
      </c>
      <c r="C39" s="60" t="s">
        <v>62</v>
      </c>
      <c r="D39" s="60" t="s">
        <v>28</v>
      </c>
      <c r="E39" s="61" t="s">
        <v>79</v>
      </c>
      <c r="F39" s="16">
        <v>17.278</v>
      </c>
      <c r="G39" s="19"/>
      <c r="H39" s="19"/>
      <c r="I39" s="19"/>
      <c r="J39" s="19"/>
      <c r="K39" s="19"/>
      <c r="L39" s="19"/>
      <c r="M39" s="19"/>
      <c r="N39" s="19"/>
      <c r="O39" s="19"/>
      <c r="P39" s="19">
        <f>2500-2</f>
        <v>2498</v>
      </c>
      <c r="Q39" s="19"/>
      <c r="R39" s="19"/>
      <c r="S39" s="19"/>
      <c r="T39" s="19"/>
      <c r="U39" s="40">
        <f t="shared" si="0"/>
        <v>2498</v>
      </c>
    </row>
    <row r="40" spans="1:21" s="26" customFormat="1" ht="16.5" hidden="1">
      <c r="A40" s="27" t="s">
        <v>105</v>
      </c>
      <c r="B40" s="18" t="s">
        <v>15</v>
      </c>
      <c r="C40" s="60" t="s">
        <v>62</v>
      </c>
      <c r="D40" s="60" t="s">
        <v>28</v>
      </c>
      <c r="E40" s="61" t="s">
        <v>79</v>
      </c>
      <c r="F40" s="16">
        <v>17.278</v>
      </c>
      <c r="G40" s="19"/>
      <c r="H40" s="19"/>
      <c r="I40" s="19"/>
      <c r="J40" s="19"/>
      <c r="K40" s="19"/>
      <c r="L40" s="19"/>
      <c r="M40" s="19"/>
      <c r="N40" s="19"/>
      <c r="O40" s="19"/>
      <c r="P40" s="19">
        <v>1</v>
      </c>
      <c r="Q40" s="19"/>
      <c r="R40" s="19"/>
      <c r="S40" s="19"/>
      <c r="T40" s="19"/>
      <c r="U40" s="40">
        <f t="shared" si="0"/>
        <v>1</v>
      </c>
    </row>
    <row r="41" spans="1:21" s="26" customFormat="1" ht="16.5" hidden="1">
      <c r="A41" s="27" t="s">
        <v>105</v>
      </c>
      <c r="B41" s="18" t="s">
        <v>20</v>
      </c>
      <c r="C41" s="60" t="s">
        <v>62</v>
      </c>
      <c r="D41" s="60" t="s">
        <v>28</v>
      </c>
      <c r="E41" s="61" t="s">
        <v>79</v>
      </c>
      <c r="F41" s="16">
        <v>17.278</v>
      </c>
      <c r="G41" s="19"/>
      <c r="H41" s="19"/>
      <c r="I41" s="19"/>
      <c r="J41" s="19"/>
      <c r="K41" s="19"/>
      <c r="L41" s="19"/>
      <c r="M41" s="19"/>
      <c r="N41" s="19"/>
      <c r="O41" s="19"/>
      <c r="P41" s="19">
        <v>1</v>
      </c>
      <c r="Q41" s="19"/>
      <c r="R41" s="19"/>
      <c r="S41" s="19"/>
      <c r="T41" s="19"/>
      <c r="U41" s="40">
        <f t="shared" si="0"/>
        <v>1</v>
      </c>
    </row>
    <row r="42" spans="1:21" s="26" customFormat="1" ht="16.5" hidden="1">
      <c r="A42" s="27" t="s">
        <v>105</v>
      </c>
      <c r="B42" s="18" t="s">
        <v>14</v>
      </c>
      <c r="C42" s="56" t="s">
        <v>19</v>
      </c>
      <c r="D42" s="16" t="s">
        <v>11</v>
      </c>
      <c r="E42" s="61" t="s">
        <v>78</v>
      </c>
      <c r="F42" s="18">
        <v>17.259</v>
      </c>
      <c r="G42" s="19"/>
      <c r="H42" s="19"/>
      <c r="I42" s="19"/>
      <c r="J42" s="19"/>
      <c r="K42" s="19"/>
      <c r="L42" s="19"/>
      <c r="M42" s="19"/>
      <c r="N42" s="19"/>
      <c r="O42" s="19"/>
      <c r="P42" s="19">
        <f>22500-2</f>
        <v>22498</v>
      </c>
      <c r="Q42" s="19"/>
      <c r="R42" s="19"/>
      <c r="S42" s="19"/>
      <c r="T42" s="19"/>
      <c r="U42" s="40">
        <f t="shared" si="0"/>
        <v>22498</v>
      </c>
    </row>
    <row r="43" spans="1:21" s="26" customFormat="1" ht="16.5" hidden="1">
      <c r="A43" s="27" t="s">
        <v>105</v>
      </c>
      <c r="B43" s="18" t="s">
        <v>15</v>
      </c>
      <c r="C43" s="56" t="s">
        <v>19</v>
      </c>
      <c r="D43" s="16" t="s">
        <v>11</v>
      </c>
      <c r="E43" s="61" t="s">
        <v>78</v>
      </c>
      <c r="F43" s="18">
        <v>17.259</v>
      </c>
      <c r="G43" s="19"/>
      <c r="H43" s="19"/>
      <c r="I43" s="19"/>
      <c r="J43" s="19"/>
      <c r="K43" s="19"/>
      <c r="L43" s="19"/>
      <c r="M43" s="19"/>
      <c r="N43" s="19"/>
      <c r="O43" s="19"/>
      <c r="P43" s="19">
        <v>1</v>
      </c>
      <c r="Q43" s="19"/>
      <c r="R43" s="19"/>
      <c r="S43" s="19"/>
      <c r="T43" s="19"/>
      <c r="U43" s="40">
        <f t="shared" si="0"/>
        <v>1</v>
      </c>
    </row>
    <row r="44" spans="1:21" s="26" customFormat="1" ht="16.5" hidden="1">
      <c r="A44" s="27" t="s">
        <v>105</v>
      </c>
      <c r="B44" s="18" t="s">
        <v>20</v>
      </c>
      <c r="C44" s="56" t="s">
        <v>19</v>
      </c>
      <c r="D44" s="16" t="s">
        <v>11</v>
      </c>
      <c r="E44" s="61" t="s">
        <v>78</v>
      </c>
      <c r="F44" s="18">
        <v>17.259</v>
      </c>
      <c r="G44" s="19"/>
      <c r="H44" s="19"/>
      <c r="I44" s="19"/>
      <c r="J44" s="19"/>
      <c r="K44" s="19"/>
      <c r="L44" s="19"/>
      <c r="M44" s="19"/>
      <c r="N44" s="19"/>
      <c r="O44" s="19"/>
      <c r="P44" s="19">
        <v>1</v>
      </c>
      <c r="Q44" s="19"/>
      <c r="R44" s="19"/>
      <c r="S44" s="19"/>
      <c r="T44" s="19"/>
      <c r="U44" s="40">
        <f t="shared" si="0"/>
        <v>1</v>
      </c>
    </row>
    <row r="45" spans="1:21" s="26" customFormat="1" ht="16.5" hidden="1">
      <c r="A45" s="27" t="s">
        <v>105</v>
      </c>
      <c r="B45" s="18" t="s">
        <v>14</v>
      </c>
      <c r="C45" s="56" t="s">
        <v>19</v>
      </c>
      <c r="D45" s="16" t="s">
        <v>11</v>
      </c>
      <c r="E45" s="61" t="s">
        <v>79</v>
      </c>
      <c r="F45" s="18">
        <v>17.259</v>
      </c>
      <c r="G45" s="19"/>
      <c r="H45" s="19"/>
      <c r="I45" s="19"/>
      <c r="J45" s="19"/>
      <c r="K45" s="19"/>
      <c r="L45" s="19"/>
      <c r="M45" s="19"/>
      <c r="N45" s="19"/>
      <c r="O45" s="19"/>
      <c r="P45" s="19">
        <f>2500-2</f>
        <v>2498</v>
      </c>
      <c r="Q45" s="19"/>
      <c r="R45" s="19"/>
      <c r="S45" s="19"/>
      <c r="T45" s="19"/>
      <c r="U45" s="40">
        <f t="shared" si="0"/>
        <v>2498</v>
      </c>
    </row>
    <row r="46" spans="1:21" s="26" customFormat="1" ht="16.5" hidden="1">
      <c r="A46" s="27" t="s">
        <v>105</v>
      </c>
      <c r="B46" s="18" t="s">
        <v>15</v>
      </c>
      <c r="C46" s="56" t="s">
        <v>19</v>
      </c>
      <c r="D46" s="16" t="s">
        <v>11</v>
      </c>
      <c r="E46" s="61" t="s">
        <v>79</v>
      </c>
      <c r="F46" s="18">
        <v>17.259</v>
      </c>
      <c r="G46" s="19"/>
      <c r="H46" s="19"/>
      <c r="I46" s="19"/>
      <c r="J46" s="19"/>
      <c r="K46" s="19"/>
      <c r="L46" s="19"/>
      <c r="M46" s="19"/>
      <c r="N46" s="19"/>
      <c r="O46" s="19"/>
      <c r="P46" s="19">
        <v>1</v>
      </c>
      <c r="Q46" s="19"/>
      <c r="R46" s="19"/>
      <c r="S46" s="19"/>
      <c r="T46" s="19"/>
      <c r="U46" s="40">
        <f t="shared" si="0"/>
        <v>1</v>
      </c>
    </row>
    <row r="47" spans="1:21" s="26" customFormat="1" ht="16.5" hidden="1">
      <c r="A47" s="27" t="s">
        <v>105</v>
      </c>
      <c r="B47" s="18" t="s">
        <v>20</v>
      </c>
      <c r="C47" s="56" t="s">
        <v>19</v>
      </c>
      <c r="D47" s="16" t="s">
        <v>11</v>
      </c>
      <c r="E47" s="61" t="s">
        <v>79</v>
      </c>
      <c r="F47" s="18">
        <v>17.259</v>
      </c>
      <c r="G47" s="19"/>
      <c r="H47" s="19"/>
      <c r="I47" s="19"/>
      <c r="J47" s="19"/>
      <c r="K47" s="19"/>
      <c r="L47" s="19"/>
      <c r="M47" s="19"/>
      <c r="N47" s="19"/>
      <c r="O47" s="19"/>
      <c r="P47" s="19">
        <v>1</v>
      </c>
      <c r="Q47" s="19"/>
      <c r="R47" s="19"/>
      <c r="S47" s="19"/>
      <c r="T47" s="19"/>
      <c r="U47" s="40">
        <f t="shared" si="0"/>
        <v>1</v>
      </c>
    </row>
    <row r="48" spans="1:21" s="26" customFormat="1" ht="16.5" hidden="1">
      <c r="A48" s="27" t="s">
        <v>105</v>
      </c>
      <c r="B48" s="18" t="s">
        <v>14</v>
      </c>
      <c r="C48" s="56" t="s">
        <v>61</v>
      </c>
      <c r="D48" s="56" t="s">
        <v>26</v>
      </c>
      <c r="E48" s="61" t="s">
        <v>78</v>
      </c>
      <c r="F48" s="56">
        <v>17.258</v>
      </c>
      <c r="G48" s="19"/>
      <c r="H48" s="19"/>
      <c r="I48" s="19"/>
      <c r="J48" s="19"/>
      <c r="K48" s="19"/>
      <c r="L48" s="19"/>
      <c r="M48" s="19"/>
      <c r="N48" s="19"/>
      <c r="O48" s="19"/>
      <c r="P48" s="19">
        <f>22500-2</f>
        <v>22498</v>
      </c>
      <c r="Q48" s="19"/>
      <c r="R48" s="19"/>
      <c r="S48" s="19"/>
      <c r="T48" s="19"/>
      <c r="U48" s="40">
        <f t="shared" si="0"/>
        <v>22498</v>
      </c>
    </row>
    <row r="49" spans="1:21" s="26" customFormat="1" ht="16.5" hidden="1">
      <c r="A49" s="27" t="s">
        <v>105</v>
      </c>
      <c r="B49" s="18" t="s">
        <v>15</v>
      </c>
      <c r="C49" s="56" t="s">
        <v>61</v>
      </c>
      <c r="D49" s="56" t="s">
        <v>26</v>
      </c>
      <c r="E49" s="61" t="s">
        <v>78</v>
      </c>
      <c r="F49" s="56">
        <v>17.258</v>
      </c>
      <c r="G49" s="19"/>
      <c r="H49" s="19"/>
      <c r="I49" s="19"/>
      <c r="J49" s="19"/>
      <c r="K49" s="19"/>
      <c r="L49" s="19"/>
      <c r="M49" s="19"/>
      <c r="N49" s="19"/>
      <c r="O49" s="19"/>
      <c r="P49" s="19">
        <v>1</v>
      </c>
      <c r="Q49" s="19"/>
      <c r="R49" s="19"/>
      <c r="S49" s="19"/>
      <c r="T49" s="19"/>
      <c r="U49" s="40">
        <f t="shared" si="0"/>
        <v>1</v>
      </c>
    </row>
    <row r="50" spans="1:21" s="26" customFormat="1" ht="16.5" hidden="1">
      <c r="A50" s="27" t="s">
        <v>105</v>
      </c>
      <c r="B50" s="18" t="s">
        <v>20</v>
      </c>
      <c r="C50" s="56" t="s">
        <v>61</v>
      </c>
      <c r="D50" s="56" t="s">
        <v>26</v>
      </c>
      <c r="E50" s="61" t="s">
        <v>78</v>
      </c>
      <c r="F50" s="56">
        <v>17.258</v>
      </c>
      <c r="G50" s="19"/>
      <c r="H50" s="19"/>
      <c r="I50" s="19"/>
      <c r="J50" s="19"/>
      <c r="K50" s="19"/>
      <c r="L50" s="19"/>
      <c r="M50" s="19"/>
      <c r="N50" s="19"/>
      <c r="O50" s="19"/>
      <c r="P50" s="19">
        <v>1</v>
      </c>
      <c r="Q50" s="19"/>
      <c r="R50" s="19"/>
      <c r="S50" s="19"/>
      <c r="T50" s="19"/>
      <c r="U50" s="40">
        <f t="shared" si="0"/>
        <v>1</v>
      </c>
    </row>
    <row r="51" spans="1:21" s="26" customFormat="1" ht="16.5" hidden="1">
      <c r="A51" s="27" t="s">
        <v>105</v>
      </c>
      <c r="B51" s="18" t="s">
        <v>14</v>
      </c>
      <c r="C51" s="56" t="s">
        <v>61</v>
      </c>
      <c r="D51" s="56" t="s">
        <v>26</v>
      </c>
      <c r="E51" s="61" t="s">
        <v>79</v>
      </c>
      <c r="F51" s="56">
        <v>17.258</v>
      </c>
      <c r="G51" s="19"/>
      <c r="H51" s="19"/>
      <c r="I51" s="19"/>
      <c r="J51" s="19"/>
      <c r="K51" s="19"/>
      <c r="L51" s="19"/>
      <c r="M51" s="19"/>
      <c r="N51" s="19"/>
      <c r="O51" s="19"/>
      <c r="P51" s="19">
        <f>2500-2</f>
        <v>2498</v>
      </c>
      <c r="Q51" s="19"/>
      <c r="R51" s="19"/>
      <c r="S51" s="19"/>
      <c r="T51" s="19"/>
      <c r="U51" s="40">
        <f t="shared" si="0"/>
        <v>2498</v>
      </c>
    </row>
    <row r="52" spans="1:21" s="26" customFormat="1" ht="16.5" hidden="1">
      <c r="A52" s="27" t="s">
        <v>105</v>
      </c>
      <c r="B52" s="18" t="s">
        <v>15</v>
      </c>
      <c r="C52" s="56" t="s">
        <v>61</v>
      </c>
      <c r="D52" s="56" t="s">
        <v>26</v>
      </c>
      <c r="E52" s="61" t="s">
        <v>79</v>
      </c>
      <c r="F52" s="56">
        <v>17.258</v>
      </c>
      <c r="G52" s="19"/>
      <c r="H52" s="19"/>
      <c r="I52" s="19"/>
      <c r="J52" s="19"/>
      <c r="K52" s="19"/>
      <c r="L52" s="19"/>
      <c r="M52" s="19"/>
      <c r="N52" s="19"/>
      <c r="O52" s="19"/>
      <c r="P52" s="19">
        <v>1</v>
      </c>
      <c r="Q52" s="19"/>
      <c r="R52" s="19"/>
      <c r="S52" s="19"/>
      <c r="T52" s="19"/>
      <c r="U52" s="40">
        <f t="shared" si="0"/>
        <v>1</v>
      </c>
    </row>
    <row r="53" spans="1:21" s="26" customFormat="1" ht="16.5" hidden="1">
      <c r="A53" s="27" t="s">
        <v>105</v>
      </c>
      <c r="B53" s="18" t="s">
        <v>20</v>
      </c>
      <c r="C53" s="56" t="s">
        <v>61</v>
      </c>
      <c r="D53" s="56" t="s">
        <v>26</v>
      </c>
      <c r="E53" s="61" t="s">
        <v>79</v>
      </c>
      <c r="F53" s="56">
        <v>17.258</v>
      </c>
      <c r="G53" s="19"/>
      <c r="H53" s="19"/>
      <c r="I53" s="19"/>
      <c r="J53" s="19"/>
      <c r="K53" s="19"/>
      <c r="L53" s="19"/>
      <c r="M53" s="19"/>
      <c r="N53" s="19"/>
      <c r="O53" s="19"/>
      <c r="P53" s="19">
        <v>1</v>
      </c>
      <c r="Q53" s="19"/>
      <c r="R53" s="19"/>
      <c r="S53" s="19"/>
      <c r="T53" s="19"/>
      <c r="U53" s="40">
        <f t="shared" si="0"/>
        <v>1</v>
      </c>
    </row>
    <row r="54" spans="1:22" s="26" customFormat="1" ht="16.5" hidden="1">
      <c r="A54" s="27" t="s">
        <v>120</v>
      </c>
      <c r="B54" s="18" t="s">
        <v>14</v>
      </c>
      <c r="C54" s="60" t="s">
        <v>62</v>
      </c>
      <c r="D54" s="60" t="s">
        <v>28</v>
      </c>
      <c r="E54" s="61" t="s">
        <v>78</v>
      </c>
      <c r="F54" s="16">
        <v>17.278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>5000*0.34</f>
        <v>1700.0000000000002</v>
      </c>
      <c r="T54" s="19"/>
      <c r="U54" s="40">
        <f>SUM(S54)</f>
        <v>1700.0000000000002</v>
      </c>
      <c r="V54" s="75"/>
    </row>
    <row r="55" spans="1:21" s="26" customFormat="1" ht="16.5" hidden="1">
      <c r="A55" s="27" t="s">
        <v>120</v>
      </c>
      <c r="B55" s="18" t="s">
        <v>14</v>
      </c>
      <c r="C55" s="60" t="s">
        <v>62</v>
      </c>
      <c r="D55" s="60" t="s">
        <v>28</v>
      </c>
      <c r="E55" s="61" t="s">
        <v>79</v>
      </c>
      <c r="F55" s="16">
        <v>17.278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>5000*0.66</f>
        <v>3300</v>
      </c>
      <c r="T55" s="19"/>
      <c r="U55" s="40">
        <f>SUM(S55)</f>
        <v>3300</v>
      </c>
    </row>
    <row r="56" spans="1:21" s="26" customFormat="1" ht="16.5" hidden="1">
      <c r="A56" s="27" t="s">
        <v>120</v>
      </c>
      <c r="B56" s="18" t="s">
        <v>15</v>
      </c>
      <c r="C56" s="60" t="s">
        <v>62</v>
      </c>
      <c r="D56" s="60" t="s">
        <v>28</v>
      </c>
      <c r="E56" s="61" t="s">
        <v>78</v>
      </c>
      <c r="F56" s="16">
        <v>17.278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>21000*0.34</f>
        <v>7140.000000000001</v>
      </c>
      <c r="T56" s="19"/>
      <c r="U56" s="40">
        <f t="shared" si="0"/>
        <v>7140.000000000001</v>
      </c>
    </row>
    <row r="57" spans="1:21" s="26" customFormat="1" ht="16.5" hidden="1">
      <c r="A57" s="27" t="s">
        <v>120</v>
      </c>
      <c r="B57" s="18" t="s">
        <v>15</v>
      </c>
      <c r="C57" s="60" t="s">
        <v>62</v>
      </c>
      <c r="D57" s="60" t="s">
        <v>28</v>
      </c>
      <c r="E57" s="61" t="s">
        <v>79</v>
      </c>
      <c r="F57" s="16">
        <v>17.278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>21000*0.66</f>
        <v>13860</v>
      </c>
      <c r="T57" s="19"/>
      <c r="U57" s="40">
        <f t="shared" si="0"/>
        <v>13860</v>
      </c>
    </row>
    <row r="58" spans="1:21" s="26" customFormat="1" ht="16.5">
      <c r="A58" s="27" t="s">
        <v>18</v>
      </c>
      <c r="B58" s="18" t="s">
        <v>15</v>
      </c>
      <c r="C58" s="69" t="s">
        <v>121</v>
      </c>
      <c r="D58" s="16" t="s">
        <v>11</v>
      </c>
      <c r="E58" s="56">
        <v>6201</v>
      </c>
      <c r="F58" s="18">
        <v>17.259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>
        <v>3079</v>
      </c>
      <c r="U58" s="40">
        <f>SUM(T58)</f>
        <v>3079</v>
      </c>
    </row>
    <row r="59" spans="1:21" s="26" customFormat="1" ht="16.5">
      <c r="A59" s="27" t="s">
        <v>25</v>
      </c>
      <c r="B59" s="18" t="s">
        <v>15</v>
      </c>
      <c r="C59" s="69" t="s">
        <v>122</v>
      </c>
      <c r="D59" s="56" t="s">
        <v>26</v>
      </c>
      <c r="E59" s="56">
        <v>6202</v>
      </c>
      <c r="F59" s="56">
        <v>17.258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>
        <v>6123</v>
      </c>
      <c r="U59" s="40">
        <f>SUM(T59)</f>
        <v>6123</v>
      </c>
    </row>
    <row r="60" spans="1:21" s="26" customFormat="1" ht="16.5">
      <c r="A60" s="27" t="s">
        <v>27</v>
      </c>
      <c r="B60" s="18" t="s">
        <v>15</v>
      </c>
      <c r="C60" s="69" t="s">
        <v>123</v>
      </c>
      <c r="D60" s="56" t="s">
        <v>28</v>
      </c>
      <c r="E60" s="56">
        <v>6203</v>
      </c>
      <c r="F60" s="56">
        <v>17.278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>
        <v>5205</v>
      </c>
      <c r="U60" s="40">
        <f>SUM(T60)</f>
        <v>5205</v>
      </c>
    </row>
    <row r="61" spans="1:21" s="26" customFormat="1" ht="16.5">
      <c r="A61" s="27"/>
      <c r="B61" s="18"/>
      <c r="C61" s="60"/>
      <c r="D61" s="60"/>
      <c r="E61" s="61"/>
      <c r="F61" s="16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40"/>
    </row>
    <row r="62" spans="1:22" s="26" customFormat="1" ht="16.5">
      <c r="A62" s="27"/>
      <c r="B62" s="18"/>
      <c r="C62" s="39"/>
      <c r="D62" s="39"/>
      <c r="E62" s="39"/>
      <c r="F62" s="3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40">
        <f t="shared" si="0"/>
        <v>0</v>
      </c>
      <c r="V62" s="75"/>
    </row>
    <row r="63" spans="1:21" s="26" customFormat="1" ht="16.5">
      <c r="A63" s="58" t="s">
        <v>8</v>
      </c>
      <c r="B63" s="18"/>
      <c r="C63" s="39"/>
      <c r="D63" s="39"/>
      <c r="E63" s="39"/>
      <c r="F63" s="3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40">
        <f t="shared" si="0"/>
        <v>0</v>
      </c>
    </row>
    <row r="64" spans="1:21" s="26" customFormat="1" ht="16.5">
      <c r="A64" s="27" t="s">
        <v>44</v>
      </c>
      <c r="B64" s="18"/>
      <c r="C64" s="39"/>
      <c r="D64" s="39"/>
      <c r="E64" s="39"/>
      <c r="F64" s="3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40">
        <f t="shared" si="0"/>
        <v>0</v>
      </c>
    </row>
    <row r="65" spans="1:21" s="26" customFormat="1" ht="16.5" hidden="1">
      <c r="A65" s="27" t="s">
        <v>45</v>
      </c>
      <c r="B65" s="18" t="s">
        <v>14</v>
      </c>
      <c r="C65" s="60" t="s">
        <v>46</v>
      </c>
      <c r="D65" s="60" t="s">
        <v>47</v>
      </c>
      <c r="E65" s="61" t="s">
        <v>48</v>
      </c>
      <c r="F65" s="18" t="s">
        <v>49</v>
      </c>
      <c r="G65" s="19"/>
      <c r="H65" s="19"/>
      <c r="I65" s="19"/>
      <c r="J65" s="19"/>
      <c r="K65" s="19"/>
      <c r="L65" s="19"/>
      <c r="M65" s="19">
        <f>282027-2</f>
        <v>282025</v>
      </c>
      <c r="N65" s="19"/>
      <c r="O65" s="19"/>
      <c r="P65" s="19"/>
      <c r="Q65" s="19"/>
      <c r="R65" s="19">
        <v>-36367.1</v>
      </c>
      <c r="S65" s="19"/>
      <c r="T65" s="19"/>
      <c r="U65" s="40">
        <f t="shared" si="0"/>
        <v>245657.9</v>
      </c>
    </row>
    <row r="66" spans="1:21" s="26" customFormat="1" ht="16.5">
      <c r="A66" s="27" t="s">
        <v>45</v>
      </c>
      <c r="B66" s="18" t="s">
        <v>15</v>
      </c>
      <c r="C66" s="60" t="s">
        <v>46</v>
      </c>
      <c r="D66" s="60" t="s">
        <v>47</v>
      </c>
      <c r="E66" s="61" t="s">
        <v>48</v>
      </c>
      <c r="F66" s="18" t="s">
        <v>49</v>
      </c>
      <c r="G66" s="19"/>
      <c r="H66" s="19"/>
      <c r="I66" s="19"/>
      <c r="J66" s="19"/>
      <c r="K66" s="19"/>
      <c r="L66" s="19"/>
      <c r="M66" s="19">
        <v>1</v>
      </c>
      <c r="N66" s="19"/>
      <c r="O66" s="19"/>
      <c r="P66" s="19"/>
      <c r="Q66" s="19"/>
      <c r="R66" s="19">
        <v>36367.100000000006</v>
      </c>
      <c r="S66" s="19"/>
      <c r="T66" s="19">
        <v>1888</v>
      </c>
      <c r="U66" s="40">
        <f>SUM(M66:T66)</f>
        <v>38256.100000000006</v>
      </c>
    </row>
    <row r="67" spans="1:21" s="26" customFormat="1" ht="16.5" hidden="1">
      <c r="A67" s="27" t="s">
        <v>45</v>
      </c>
      <c r="B67" s="18" t="s">
        <v>20</v>
      </c>
      <c r="C67" s="60" t="s">
        <v>46</v>
      </c>
      <c r="D67" s="60" t="s">
        <v>47</v>
      </c>
      <c r="E67" s="61" t="s">
        <v>48</v>
      </c>
      <c r="F67" s="18" t="s">
        <v>49</v>
      </c>
      <c r="G67" s="19"/>
      <c r="H67" s="19"/>
      <c r="I67" s="19"/>
      <c r="J67" s="19"/>
      <c r="K67" s="19"/>
      <c r="L67" s="19"/>
      <c r="M67" s="19">
        <v>1</v>
      </c>
      <c r="N67" s="19"/>
      <c r="O67" s="19"/>
      <c r="P67" s="19"/>
      <c r="Q67" s="19"/>
      <c r="R67" s="19"/>
      <c r="S67" s="19"/>
      <c r="T67" s="19"/>
      <c r="U67" s="40">
        <f>SUM(M67:T67)</f>
        <v>1</v>
      </c>
    </row>
    <row r="68" spans="1:21" s="26" customFormat="1" ht="16.5" hidden="1">
      <c r="A68" s="27" t="s">
        <v>50</v>
      </c>
      <c r="B68" s="18" t="s">
        <v>14</v>
      </c>
      <c r="C68" s="60" t="s">
        <v>46</v>
      </c>
      <c r="D68" s="60" t="s">
        <v>47</v>
      </c>
      <c r="E68" s="61" t="s">
        <v>51</v>
      </c>
      <c r="F68" s="18" t="s">
        <v>49</v>
      </c>
      <c r="G68" s="19"/>
      <c r="H68" s="19"/>
      <c r="I68" s="19"/>
      <c r="J68" s="19"/>
      <c r="K68" s="19"/>
      <c r="L68" s="19"/>
      <c r="M68" s="19">
        <f>32264-2</f>
        <v>32262</v>
      </c>
      <c r="N68" s="19"/>
      <c r="O68" s="19"/>
      <c r="P68" s="19"/>
      <c r="Q68" s="19"/>
      <c r="R68" s="19"/>
      <c r="S68" s="19"/>
      <c r="T68" s="19"/>
      <c r="U68" s="40">
        <f>SUM(M68:T68)</f>
        <v>32262</v>
      </c>
    </row>
    <row r="69" spans="1:21" s="26" customFormat="1" ht="16.5">
      <c r="A69" s="27" t="s">
        <v>50</v>
      </c>
      <c r="B69" s="18" t="s">
        <v>15</v>
      </c>
      <c r="C69" s="60" t="s">
        <v>46</v>
      </c>
      <c r="D69" s="60" t="s">
        <v>47</v>
      </c>
      <c r="E69" s="61" t="s">
        <v>51</v>
      </c>
      <c r="F69" s="18" t="s">
        <v>49</v>
      </c>
      <c r="G69" s="19"/>
      <c r="H69" s="19"/>
      <c r="I69" s="19"/>
      <c r="J69" s="19"/>
      <c r="K69" s="19"/>
      <c r="L69" s="19"/>
      <c r="M69" s="19">
        <v>1</v>
      </c>
      <c r="N69" s="19"/>
      <c r="O69" s="19"/>
      <c r="P69" s="19"/>
      <c r="Q69" s="19"/>
      <c r="R69" s="19"/>
      <c r="S69" s="19"/>
      <c r="T69" s="19">
        <v>163</v>
      </c>
      <c r="U69" s="40">
        <f>SUM(M69:T69)</f>
        <v>164</v>
      </c>
    </row>
    <row r="70" spans="1:21" s="26" customFormat="1" ht="16.5" hidden="1">
      <c r="A70" s="27" t="s">
        <v>50</v>
      </c>
      <c r="B70" s="18" t="s">
        <v>20</v>
      </c>
      <c r="C70" s="60" t="s">
        <v>46</v>
      </c>
      <c r="D70" s="60" t="s">
        <v>47</v>
      </c>
      <c r="E70" s="61" t="s">
        <v>51</v>
      </c>
      <c r="F70" s="18" t="s">
        <v>49</v>
      </c>
      <c r="G70" s="19"/>
      <c r="H70" s="19"/>
      <c r="I70" s="19"/>
      <c r="J70" s="19"/>
      <c r="K70" s="19"/>
      <c r="L70" s="19"/>
      <c r="M70" s="19">
        <v>1</v>
      </c>
      <c r="N70" s="19"/>
      <c r="O70" s="19"/>
      <c r="P70" s="19"/>
      <c r="Q70" s="19"/>
      <c r="R70" s="19"/>
      <c r="S70" s="19"/>
      <c r="T70" s="19"/>
      <c r="U70" s="40">
        <f aca="true" t="shared" si="1" ref="U70:U76">SUM(G70:R70)</f>
        <v>1</v>
      </c>
    </row>
    <row r="71" spans="1:21" s="29" customFormat="1" ht="16.5">
      <c r="A71" s="28"/>
      <c r="B71" s="12"/>
      <c r="C71" s="21"/>
      <c r="D71" s="21"/>
      <c r="E71" s="21"/>
      <c r="F71" s="12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40">
        <f t="shared" si="1"/>
        <v>0</v>
      </c>
    </row>
    <row r="72" spans="1:21" s="29" customFormat="1" ht="16.5" hidden="1">
      <c r="A72" s="9" t="s">
        <v>8</v>
      </c>
      <c r="B72" s="12"/>
      <c r="C72" s="21"/>
      <c r="D72" s="21"/>
      <c r="E72" s="21"/>
      <c r="F72" s="12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40">
        <f t="shared" si="1"/>
        <v>0</v>
      </c>
    </row>
    <row r="73" spans="1:21" s="29" customFormat="1" ht="16.5" hidden="1">
      <c r="A73" s="57" t="s">
        <v>34</v>
      </c>
      <c r="B73" s="12"/>
      <c r="C73" s="21"/>
      <c r="D73" s="21"/>
      <c r="E73" s="21"/>
      <c r="F73" s="20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40">
        <f t="shared" si="1"/>
        <v>0</v>
      </c>
    </row>
    <row r="74" spans="1:21" s="11" customFormat="1" ht="16.5" hidden="1">
      <c r="A74" s="55" t="s">
        <v>37</v>
      </c>
      <c r="B74" s="18" t="s">
        <v>38</v>
      </c>
      <c r="C74" s="56" t="s">
        <v>39</v>
      </c>
      <c r="D74" s="56" t="s">
        <v>40</v>
      </c>
      <c r="E74" s="56" t="s">
        <v>41</v>
      </c>
      <c r="F74" s="18" t="s">
        <v>42</v>
      </c>
      <c r="G74" s="22"/>
      <c r="H74" s="22"/>
      <c r="I74" s="22">
        <v>34836.29</v>
      </c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40">
        <f t="shared" si="1"/>
        <v>34836.29</v>
      </c>
    </row>
    <row r="75" spans="1:21" s="11" customFormat="1" ht="16.5" hidden="1">
      <c r="A75" s="55" t="s">
        <v>52</v>
      </c>
      <c r="B75" s="18" t="s">
        <v>53</v>
      </c>
      <c r="C75" s="60" t="s">
        <v>54</v>
      </c>
      <c r="D75" s="60" t="s">
        <v>55</v>
      </c>
      <c r="E75" s="60" t="s">
        <v>56</v>
      </c>
      <c r="F75" s="18" t="s">
        <v>42</v>
      </c>
      <c r="G75" s="22"/>
      <c r="H75" s="22"/>
      <c r="I75" s="22"/>
      <c r="J75" s="62">
        <v>122468.036</v>
      </c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40">
        <f t="shared" si="1"/>
        <v>122468.036</v>
      </c>
    </row>
    <row r="76" spans="1:21" s="11" customFormat="1" ht="16.5" hidden="1">
      <c r="A76" s="55"/>
      <c r="B76" s="18"/>
      <c r="C76" s="60"/>
      <c r="D76" s="60"/>
      <c r="E76" s="60"/>
      <c r="F76" s="18"/>
      <c r="G76" s="22"/>
      <c r="H76" s="22"/>
      <c r="I76" s="2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40">
        <f t="shared" si="1"/>
        <v>0</v>
      </c>
    </row>
    <row r="77" spans="1:21" s="11" customFormat="1" ht="16.5" hidden="1">
      <c r="A77" s="9" t="s">
        <v>8</v>
      </c>
      <c r="B77" s="18"/>
      <c r="C77" s="60"/>
      <c r="D77" s="60"/>
      <c r="E77" s="60"/>
      <c r="F77" s="18"/>
      <c r="G77" s="22"/>
      <c r="H77" s="22"/>
      <c r="I77" s="2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40">
        <f aca="true" t="shared" si="2" ref="U77:U83">SUM(G77:R77)</f>
        <v>0</v>
      </c>
    </row>
    <row r="78" spans="1:21" s="11" customFormat="1" ht="16.5" hidden="1">
      <c r="A78" s="57" t="s">
        <v>69</v>
      </c>
      <c r="B78" s="18"/>
      <c r="C78" s="60"/>
      <c r="D78" s="60"/>
      <c r="E78" s="60"/>
      <c r="F78" s="18"/>
      <c r="G78" s="22"/>
      <c r="H78" s="22"/>
      <c r="I78" s="2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40">
        <f t="shared" si="2"/>
        <v>0</v>
      </c>
    </row>
    <row r="79" spans="1:21" s="26" customFormat="1" ht="16.5" hidden="1">
      <c r="A79" s="55" t="s">
        <v>70</v>
      </c>
      <c r="B79" s="18" t="s">
        <v>14</v>
      </c>
      <c r="C79" s="60" t="s">
        <v>71</v>
      </c>
      <c r="D79" s="60" t="s">
        <v>72</v>
      </c>
      <c r="E79" s="61" t="s">
        <v>73</v>
      </c>
      <c r="F79" s="64">
        <v>17.801</v>
      </c>
      <c r="G79" s="19"/>
      <c r="H79" s="19"/>
      <c r="I79" s="19"/>
      <c r="J79" s="19"/>
      <c r="K79" s="19"/>
      <c r="L79" s="19"/>
      <c r="M79" s="19">
        <f>8340-2</f>
        <v>8338</v>
      </c>
      <c r="N79" s="19"/>
      <c r="O79" s="19"/>
      <c r="P79" s="19"/>
      <c r="Q79" s="19">
        <v>861.05</v>
      </c>
      <c r="R79" s="19"/>
      <c r="S79" s="19"/>
      <c r="T79" s="19"/>
      <c r="U79" s="40">
        <f t="shared" si="2"/>
        <v>9199.05</v>
      </c>
    </row>
    <row r="80" spans="1:21" s="26" customFormat="1" ht="16.5" hidden="1">
      <c r="A80" s="55" t="s">
        <v>70</v>
      </c>
      <c r="B80" s="18" t="s">
        <v>15</v>
      </c>
      <c r="C80" s="60" t="s">
        <v>71</v>
      </c>
      <c r="D80" s="60" t="s">
        <v>72</v>
      </c>
      <c r="E80" s="61" t="s">
        <v>73</v>
      </c>
      <c r="F80" s="64">
        <v>17.801</v>
      </c>
      <c r="G80" s="19"/>
      <c r="H80" s="19"/>
      <c r="I80" s="19"/>
      <c r="J80" s="19"/>
      <c r="K80" s="19"/>
      <c r="L80" s="19"/>
      <c r="M80" s="19">
        <v>1</v>
      </c>
      <c r="N80" s="19"/>
      <c r="O80" s="19"/>
      <c r="P80" s="19"/>
      <c r="Q80" s="19"/>
      <c r="R80" s="19"/>
      <c r="S80" s="19"/>
      <c r="T80" s="19"/>
      <c r="U80" s="40">
        <f t="shared" si="2"/>
        <v>1</v>
      </c>
    </row>
    <row r="81" spans="1:21" s="29" customFormat="1" ht="15" hidden="1">
      <c r="A81" s="55" t="s">
        <v>70</v>
      </c>
      <c r="B81" s="18" t="s">
        <v>20</v>
      </c>
      <c r="C81" s="60" t="s">
        <v>71</v>
      </c>
      <c r="D81" s="60" t="s">
        <v>72</v>
      </c>
      <c r="E81" s="61" t="s">
        <v>73</v>
      </c>
      <c r="F81" s="64">
        <v>17.801</v>
      </c>
      <c r="G81" s="22"/>
      <c r="H81" s="22"/>
      <c r="I81" s="22"/>
      <c r="J81" s="22"/>
      <c r="K81" s="22"/>
      <c r="L81" s="22"/>
      <c r="M81" s="22">
        <v>1</v>
      </c>
      <c r="N81" s="22"/>
      <c r="O81" s="22"/>
      <c r="P81" s="22"/>
      <c r="Q81" s="22"/>
      <c r="R81" s="22"/>
      <c r="S81" s="22"/>
      <c r="T81" s="22"/>
      <c r="U81" s="40">
        <f t="shared" si="2"/>
        <v>1</v>
      </c>
    </row>
    <row r="82" spans="1:21" s="29" customFormat="1" ht="15" hidden="1">
      <c r="A82" s="65" t="s">
        <v>86</v>
      </c>
      <c r="B82" s="18" t="s">
        <v>14</v>
      </c>
      <c r="C82" s="66" t="s">
        <v>81</v>
      </c>
      <c r="D82" s="66" t="s">
        <v>82</v>
      </c>
      <c r="E82" s="66" t="s">
        <v>83</v>
      </c>
      <c r="F82" s="64"/>
      <c r="G82" s="22"/>
      <c r="H82" s="22"/>
      <c r="I82" s="22"/>
      <c r="J82" s="22"/>
      <c r="K82" s="22"/>
      <c r="L82" s="22"/>
      <c r="M82" s="22"/>
      <c r="N82" s="22">
        <v>16000</v>
      </c>
      <c r="O82" s="22"/>
      <c r="P82" s="22"/>
      <c r="Q82" s="22"/>
      <c r="R82" s="22"/>
      <c r="S82" s="22"/>
      <c r="T82" s="22"/>
      <c r="U82" s="40">
        <f t="shared" si="2"/>
        <v>16000</v>
      </c>
    </row>
    <row r="83" spans="1:21" s="29" customFormat="1" ht="15" hidden="1">
      <c r="A83" s="55"/>
      <c r="B83" s="18"/>
      <c r="C83" s="60"/>
      <c r="D83" s="60"/>
      <c r="E83" s="61"/>
      <c r="F83" s="64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40">
        <f t="shared" si="2"/>
        <v>0</v>
      </c>
    </row>
    <row r="84" spans="1:21" s="29" customFormat="1" ht="17.25" thickBot="1">
      <c r="A84" s="23"/>
      <c r="B84" s="12"/>
      <c r="C84" s="20"/>
      <c r="D84" s="20"/>
      <c r="E84" s="15"/>
      <c r="F84" s="13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40">
        <f>SUM(G84:M84)</f>
        <v>0</v>
      </c>
    </row>
    <row r="85" spans="1:21" s="11" customFormat="1" ht="17.25" thickBot="1">
      <c r="A85" s="49" t="s">
        <v>0</v>
      </c>
      <c r="B85" s="50"/>
      <c r="C85" s="51"/>
      <c r="D85" s="51"/>
      <c r="E85" s="51"/>
      <c r="F85" s="52"/>
      <c r="G85" s="53">
        <f>SUM(G8:G84)</f>
        <v>601835</v>
      </c>
      <c r="H85" s="54">
        <f>SUM(H7:H84)</f>
        <v>146906</v>
      </c>
      <c r="I85" s="54">
        <f>SUM(I6:I84)</f>
        <v>34836.29</v>
      </c>
      <c r="J85" s="63">
        <f>SUM(J62:J84)</f>
        <v>122468.036</v>
      </c>
      <c r="K85" s="63">
        <f>SUM(K6:K84)</f>
        <v>884575</v>
      </c>
      <c r="L85" s="63">
        <f>SUM(L7:L84)</f>
        <v>0</v>
      </c>
      <c r="M85" s="63">
        <f>SUM(M57:M84)</f>
        <v>322631</v>
      </c>
      <c r="N85" s="63">
        <f>SUM(N29:N84)</f>
        <v>30859</v>
      </c>
      <c r="O85" s="63">
        <f>SUM(O6:O84)</f>
        <v>18622.68</v>
      </c>
      <c r="P85" s="54">
        <f>SUM(P6:P84)</f>
        <v>104633.58</v>
      </c>
      <c r="Q85" s="54">
        <f>SUM(Q77:Q84)</f>
        <v>861.05</v>
      </c>
      <c r="R85" s="54">
        <f>SUM(R8:R84)</f>
        <v>-4765.000000000007</v>
      </c>
      <c r="S85" s="54">
        <f>SUM(S6:S66)</f>
        <v>26000</v>
      </c>
      <c r="T85" s="54">
        <f>SUM(T6:T84)</f>
        <v>16458</v>
      </c>
      <c r="U85" s="30">
        <f>SUM(G85:G85)</f>
        <v>601835</v>
      </c>
    </row>
    <row r="86" spans="1:21" s="11" customFormat="1" ht="16.5">
      <c r="A86" s="31"/>
      <c r="B86" s="31"/>
      <c r="C86" s="32"/>
      <c r="D86" s="32"/>
      <c r="E86" s="32"/>
      <c r="F86" s="33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5"/>
    </row>
    <row r="87" spans="1:20" s="11" customFormat="1" ht="16.5">
      <c r="A87" s="29" t="s">
        <v>9</v>
      </c>
      <c r="C87" s="36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:20" s="11" customFormat="1" ht="16.5" hidden="1">
      <c r="A88" s="24" t="s">
        <v>21</v>
      </c>
      <c r="C88" s="36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:20" s="11" customFormat="1" ht="16.5" hidden="1">
      <c r="A89" s="25" t="s">
        <v>22</v>
      </c>
      <c r="C89" s="36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s="11" customFormat="1" ht="16.5" hidden="1">
      <c r="A90" s="29" t="s">
        <v>29</v>
      </c>
      <c r="C90" s="36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 s="11" customFormat="1" ht="16.5" hidden="1">
      <c r="A91" s="29" t="s">
        <v>30</v>
      </c>
      <c r="C91" s="36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s="11" customFormat="1" ht="16.5" hidden="1">
      <c r="A92" s="29" t="s">
        <v>35</v>
      </c>
      <c r="C92" s="36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s="11" customFormat="1" ht="16.5" hidden="1">
      <c r="A93" s="29" t="s">
        <v>36</v>
      </c>
      <c r="C93" s="36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s="11" customFormat="1" ht="16.5" hidden="1">
      <c r="A94" s="29" t="s">
        <v>57</v>
      </c>
      <c r="C94" s="36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s="11" customFormat="1" ht="16.5" hidden="1">
      <c r="A95" s="29" t="s">
        <v>58</v>
      </c>
      <c r="C95" s="36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s="11" customFormat="1" ht="16.5" hidden="1">
      <c r="A96" s="29" t="s">
        <v>63</v>
      </c>
      <c r="C96" s="36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s="11" customFormat="1" ht="16.5" hidden="1">
      <c r="A97" s="29" t="s">
        <v>64</v>
      </c>
      <c r="C97" s="36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s="11" customFormat="1" ht="16.5" hidden="1">
      <c r="A98" s="29" t="s">
        <v>67</v>
      </c>
      <c r="C98" s="36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s="11" customFormat="1" ht="16.5" hidden="1">
      <c r="A99" s="29" t="s">
        <v>66</v>
      </c>
      <c r="C99" s="36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 s="11" customFormat="1" ht="16.5" hidden="1">
      <c r="A100" s="29" t="s">
        <v>74</v>
      </c>
      <c r="C100" s="36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s="11" customFormat="1" ht="16.5" hidden="1">
      <c r="A101" s="29" t="s">
        <v>75</v>
      </c>
      <c r="C101" s="36"/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 s="11" customFormat="1" ht="16.5" hidden="1">
      <c r="A102" s="29" t="s">
        <v>84</v>
      </c>
      <c r="C102" s="36"/>
      <c r="D102" s="36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 s="11" customFormat="1" ht="16.5" hidden="1">
      <c r="A103" s="29" t="s">
        <v>85</v>
      </c>
      <c r="C103" s="36"/>
      <c r="D103" s="36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 s="11" customFormat="1" ht="16.5" hidden="1">
      <c r="A104" s="29" t="s">
        <v>104</v>
      </c>
      <c r="C104" s="36"/>
      <c r="D104" s="36"/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ht="15" hidden="1">
      <c r="A105" s="29" t="s">
        <v>103</v>
      </c>
    </row>
    <row r="106" ht="15" hidden="1">
      <c r="A106" s="29" t="s">
        <v>110</v>
      </c>
    </row>
    <row r="107" ht="15" hidden="1">
      <c r="A107" s="29" t="s">
        <v>109</v>
      </c>
    </row>
    <row r="108" ht="15" hidden="1">
      <c r="A108" s="29" t="s">
        <v>113</v>
      </c>
    </row>
    <row r="109" ht="15" hidden="1">
      <c r="A109" s="29" t="s">
        <v>112</v>
      </c>
    </row>
    <row r="110" ht="15" hidden="1">
      <c r="A110" s="29" t="s">
        <v>115</v>
      </c>
    </row>
    <row r="111" ht="15" hidden="1">
      <c r="A111" s="29" t="s">
        <v>116</v>
      </c>
    </row>
    <row r="112" ht="15" hidden="1">
      <c r="A112" s="29" t="s">
        <v>119</v>
      </c>
    </row>
    <row r="113" ht="15" hidden="1">
      <c r="A113" s="29" t="s">
        <v>118</v>
      </c>
    </row>
    <row r="114" ht="15">
      <c r="A114" s="29" t="s">
        <v>126</v>
      </c>
    </row>
    <row r="115" ht="15">
      <c r="A115" s="29" t="s">
        <v>125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2018-02-27T18:28:58Z</cp:lastPrinted>
  <dcterms:created xsi:type="dcterms:W3CDTF">2000-04-13T13:33:42Z</dcterms:created>
  <dcterms:modified xsi:type="dcterms:W3CDTF">2019-02-25T18:42:29Z</dcterms:modified>
  <cp:category/>
  <cp:version/>
  <cp:contentType/>
  <cp:contentStatus/>
</cp:coreProperties>
</file>