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EDIC" sheetId="1" r:id="rId1"/>
  </sheets>
  <definedNames>
    <definedName name="_xlnm.Print_Area" localSheetId="0">'EDIC'!$A$1:$G$69</definedName>
  </definedNames>
  <calcPr fullCalcOnLoad="1"/>
</workbook>
</file>

<file path=xl/sharedStrings.xml><?xml version="1.0" encoding="utf-8"?>
<sst xmlns="http://schemas.openxmlformats.org/spreadsheetml/2006/main" count="261" uniqueCount="146">
  <si>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</si>
  <si>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</si>
  <si>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</si>
  <si>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</si>
  <si>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</si>
  <si>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</si>
  <si>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</si>
  <si>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</si>
  <si>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</si>
  <si>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</si>
  <si>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</si>
  <si>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</si>
  <si>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</si>
  <si>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</si>
  <si>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</si>
  <si>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</si>
  <si>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EDIC</t>
  </si>
  <si>
    <t>CT EOL 18CCEDICWIA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</si>
  <si>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</si>
  <si>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</si>
  <si>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</si>
  <si>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</si>
  <si>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</si>
  <si>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</si>
  <si>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</si>
  <si>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</si>
  <si>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</si>
  <si>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</si>
  <si>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</si>
  <si>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</si>
  <si>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</si>
  <si>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</si>
  <si>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</si>
  <si>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</si>
  <si>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</si>
  <si>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</si>
  <si>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</si>
  <si>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</si>
  <si>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</si>
  <si>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</si>
  <si>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CT EOL 18CCEDICSOSWTF</t>
  </si>
  <si>
    <t>BUDGET SHEET #2 SEPTEMBER 12, 2017</t>
  </si>
  <si>
    <t>TO ADD DTA FUNDS</t>
  </si>
  <si>
    <t>BUDGET SHEET #3</t>
  </si>
  <si>
    <t>CT EOL 18CCEDICTRADE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</si>
  <si>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</si>
  <si>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</si>
  <si>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</si>
  <si>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</si>
  <si>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</si>
  <si>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</si>
  <si>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</si>
  <si>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</si>
  <si>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</si>
  <si>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</si>
  <si>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</si>
  <si>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</si>
  <si>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</si>
  <si>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</si>
  <si>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18CCEDICWP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</si>
  <si>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</si>
  <si>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</si>
  <si>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</si>
  <si>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</si>
  <si>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</si>
  <si>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</si>
  <si>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</si>
  <si>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</si>
  <si>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</si>
  <si>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</si>
  <si>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</si>
  <si>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</si>
  <si>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TO ADD WP &amp; SOS FUNDS</t>
  </si>
  <si>
    <t>BUDGET SHEET #5 OCTOBER 11, 2017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</si>
  <si>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</si>
  <si>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</si>
  <si>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</si>
  <si>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</si>
  <si>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</si>
  <si>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</si>
  <si>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</si>
  <si>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</si>
  <si>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</si>
  <si>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</si>
  <si>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</si>
  <si>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14, 2017</t>
  </si>
  <si>
    <t>BUDGET SHEET #9</t>
  </si>
  <si>
    <t>TO ADJUST FUNDS TO MATCH IB</t>
  </si>
  <si>
    <t>BUDGET SHEET #9 FEBRUARY 13, 2018</t>
  </si>
  <si>
    <t>6208</t>
  </si>
  <si>
    <t>6209</t>
  </si>
  <si>
    <t>BUDGET SHEET #10</t>
  </si>
  <si>
    <t>BUDGET SHEET #10 FEBRUARY 16, 2018</t>
  </si>
  <si>
    <t>TO ADD DUA FUNDS</t>
  </si>
  <si>
    <t>WIOA OVERHEAD</t>
  </si>
  <si>
    <t>BUDGET SHEET #11</t>
  </si>
  <si>
    <t>MA COMMISSION FOR THE BLIND</t>
  </si>
  <si>
    <t>JULY 27, 2017-JUNE 30,2018</t>
  </si>
  <si>
    <t>FH126A18VR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</si>
  <si>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</si>
  <si>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</si>
  <si>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</si>
  <si>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</si>
  <si>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</si>
  <si>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</si>
  <si>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</si>
  <si>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 xml:space="preserve">MA REHABILITATION COMMISSION 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</si>
  <si>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</si>
  <si>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</si>
  <si>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</si>
  <si>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</si>
  <si>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</si>
  <si>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</si>
  <si>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</si>
  <si>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</si>
  <si>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</si>
  <si>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TO ADD FUNDS FOR INFRASTRUCTURE COSTS</t>
  </si>
  <si>
    <t>BUDGET SHEET #11 FEBRUARY 21, 2018</t>
  </si>
  <si>
    <t>BUDGET SHEET #12</t>
  </si>
  <si>
    <t>BUDGET SHEET #12 FEBRUARY 27, 2018</t>
  </si>
  <si>
    <t>BUDGET SHEET #13</t>
  </si>
  <si>
    <t>BUDGET SHEET #13 MAY 11, 2018</t>
  </si>
  <si>
    <t>CT EOL 18CCEDICNEGREA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</si>
  <si>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</si>
  <si>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</si>
  <si>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</si>
  <si>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</si>
  <si>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</si>
  <si>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</si>
  <si>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</si>
  <si>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#14</t>
  </si>
  <si>
    <t>TO MOVE FUNDS FROM FY18 LINE TO FY19 LINE</t>
  </si>
  <si>
    <t>BUDGET SHEET #14 JUNE 8, 2018</t>
  </si>
  <si>
    <t>BUDGET SHEET #15</t>
  </si>
  <si>
    <t>BRANDING</t>
  </si>
  <si>
    <t>TO ADD BRANDING FUNDS</t>
  </si>
  <si>
    <t>BUDGET SHEET #15 JULY 6, 2018</t>
  </si>
  <si>
    <t>BUDGET SHEET #16</t>
  </si>
  <si>
    <t>BUDGET SHEET #16 AUGUST 2, 2018</t>
  </si>
  <si>
    <t>TO INCREASE BRANDING FUNDS</t>
  </si>
  <si>
    <t>BUDGET SHEET #17</t>
  </si>
  <si>
    <t>TO ADD ADDITIONAL WIOA AND WP FUNDS</t>
  </si>
  <si>
    <t>FWIAYTH18R</t>
  </si>
  <si>
    <t xml:space="preserve"> FWIAADT18B </t>
  </si>
  <si>
    <t xml:space="preserve"> FWIADWK18B </t>
  </si>
  <si>
    <t>BUDGET SHEET #17 FEBRUARY 22,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</si>
</sst>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14" fillId="0" borderId="15" xfId="44" applyNumberFormat="1" applyFont="1" applyFill="1" applyBorder="1" applyAlignment="1">
      <alignment horizontal="center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7" fontId="13" fillId="0" borderId="1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/>
    </xf>
    <xf numFmtId="7" fontId="13" fillId="0" borderId="18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zoomScalePageLayoutView="0" workbookViewId="0" topLeftCell="A4">
      <selection activeCell="A105" sqref="A10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140625" style="4" customWidth="1"/>
    <col min="7" max="7" width="16.8515625" style="4" hidden="1" customWidth="1"/>
    <col min="8" max="21" width="18.57421875" style="4" hidden="1" customWidth="1"/>
    <col min="22" max="22" width="4.8515625" style="4" hidden="1" customWidth="1"/>
    <col min="23" max="23" width="18.57421875" style="4" hidden="1" customWidth="1"/>
    <col min="24" max="24" width="18.57421875" style="4" customWidth="1"/>
    <col min="25" max="25" width="16.8515625" style="3" hidden="1" customWidth="1"/>
    <col min="26" max="26" width="15.7109375" style="3" bestFit="1" customWidth="1"/>
    <col min="27" max="16384" width="9.140625" style="3" customWidth="1"/>
  </cols>
  <sheetData>
    <row r="1" spans="1:24" ht="20.25">
      <c r="A1" s="3" t="s">
        <v>12</v>
      </c>
      <c r="B1" s="81" t="s">
        <v>10</v>
      </c>
      <c r="C1" s="82"/>
      <c r="D1" s="82"/>
      <c r="E1" s="82"/>
      <c r="F1" s="82"/>
      <c r="G1" s="82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6" ht="20.25">
      <c r="B2" s="15"/>
      <c r="C2" s="15"/>
      <c r="D2" s="15"/>
      <c r="E2" s="16"/>
      <c r="F2" s="16"/>
    </row>
    <row r="3" spans="1:3" ht="20.25">
      <c r="A3" s="5" t="s">
        <v>16</v>
      </c>
      <c r="B3" s="15" t="s">
        <v>7</v>
      </c>
      <c r="C3" s="1"/>
    </row>
    <row r="4" spans="1:3" ht="21" thickBot="1">
      <c r="A4" s="5"/>
      <c r="B4" s="6"/>
      <c r="C4" s="1"/>
    </row>
    <row r="5" spans="1:25" s="18" customFormat="1" ht="59.25" customHeight="1" thickBot="1">
      <c r="A5" s="60"/>
      <c r="B5" s="61" t="s">
        <v>2</v>
      </c>
      <c r="C5" s="61" t="s">
        <v>3</v>
      </c>
      <c r="D5" s="61" t="s">
        <v>4</v>
      </c>
      <c r="E5" s="61" t="s">
        <v>5</v>
      </c>
      <c r="F5" s="61" t="s">
        <v>1</v>
      </c>
      <c r="G5" s="61" t="s">
        <v>13</v>
      </c>
      <c r="H5" s="43" t="s">
        <v>24</v>
      </c>
      <c r="I5" s="43" t="s">
        <v>33</v>
      </c>
      <c r="J5" s="43" t="s">
        <v>43</v>
      </c>
      <c r="K5" s="43" t="s">
        <v>51</v>
      </c>
      <c r="L5" s="43" t="s">
        <v>58</v>
      </c>
      <c r="M5" s="43" t="s">
        <v>74</v>
      </c>
      <c r="N5" s="43" t="s">
        <v>80</v>
      </c>
      <c r="O5" s="43" t="s">
        <v>83</v>
      </c>
      <c r="P5" s="43" t="s">
        <v>86</v>
      </c>
      <c r="Q5" s="43" t="s">
        <v>91</v>
      </c>
      <c r="R5" s="43" t="s">
        <v>95</v>
      </c>
      <c r="S5" s="43" t="s">
        <v>118</v>
      </c>
      <c r="T5" s="43" t="s">
        <v>120</v>
      </c>
      <c r="U5" s="43" t="s">
        <v>130</v>
      </c>
      <c r="V5" s="43" t="s">
        <v>133</v>
      </c>
      <c r="W5" s="43" t="s">
        <v>137</v>
      </c>
      <c r="X5" s="43" t="s">
        <v>140</v>
      </c>
      <c r="Y5" s="17" t="s">
        <v>6</v>
      </c>
    </row>
    <row r="6" spans="1:25" s="7" customFormat="1" ht="16.5">
      <c r="A6" s="63" t="s">
        <v>8</v>
      </c>
      <c r="B6" s="54"/>
      <c r="C6" s="55"/>
      <c r="D6" s="55"/>
      <c r="E6" s="56"/>
      <c r="F6" s="57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9"/>
    </row>
    <row r="7" spans="1:25" s="9" customFormat="1" ht="16.5">
      <c r="A7" s="23" t="s">
        <v>17</v>
      </c>
      <c r="B7" s="19"/>
      <c r="C7" s="20"/>
      <c r="D7" s="20"/>
      <c r="E7" s="21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</row>
    <row r="8" spans="1:25" s="9" customFormat="1" ht="16.5" hidden="1">
      <c r="A8" s="40" t="s">
        <v>20</v>
      </c>
      <c r="B8" s="25" t="s">
        <v>23</v>
      </c>
      <c r="C8" s="41" t="s">
        <v>21</v>
      </c>
      <c r="D8" s="23" t="s">
        <v>11</v>
      </c>
      <c r="E8" s="41">
        <v>6201</v>
      </c>
      <c r="F8" s="25">
        <v>17.259</v>
      </c>
      <c r="G8" s="26">
        <f>1625072-2</f>
        <v>1625070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>
        <v>-308916.53</v>
      </c>
      <c r="V8" s="26"/>
      <c r="W8" s="26"/>
      <c r="X8" s="26"/>
      <c r="Y8" s="62">
        <f>SUM(G8:W8)</f>
        <v>1316153.47</v>
      </c>
    </row>
    <row r="9" spans="1:25" s="11" customFormat="1" ht="16.5" hidden="1">
      <c r="A9" s="40" t="s">
        <v>20</v>
      </c>
      <c r="B9" s="25" t="s">
        <v>15</v>
      </c>
      <c r="C9" s="41" t="s">
        <v>21</v>
      </c>
      <c r="D9" s="23" t="s">
        <v>11</v>
      </c>
      <c r="E9" s="41">
        <v>6201</v>
      </c>
      <c r="F9" s="25">
        <v>17.259</v>
      </c>
      <c r="G9" s="26">
        <v>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>
        <v>308916.53</v>
      </c>
      <c r="V9" s="79"/>
      <c r="W9" s="26"/>
      <c r="X9" s="26"/>
      <c r="Y9" s="62">
        <f>SUM(G9:X9)</f>
        <v>308917.53</v>
      </c>
    </row>
    <row r="10" spans="1:25" s="11" customFormat="1" ht="16.5" hidden="1">
      <c r="A10" s="40" t="s">
        <v>20</v>
      </c>
      <c r="B10" s="25" t="s">
        <v>22</v>
      </c>
      <c r="C10" s="41" t="s">
        <v>21</v>
      </c>
      <c r="D10" s="23" t="s">
        <v>11</v>
      </c>
      <c r="E10" s="41">
        <v>6201</v>
      </c>
      <c r="F10" s="25">
        <v>17.259</v>
      </c>
      <c r="G10" s="26">
        <v>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W10" s="14"/>
      <c r="X10" s="14"/>
      <c r="Y10" s="62">
        <f aca="true" t="shared" si="0" ref="Y10:Y66">SUM(G10:X10)</f>
        <v>1</v>
      </c>
    </row>
    <row r="11" spans="1:25" s="12" customFormat="1" ht="16.5">
      <c r="A11" s="40" t="s">
        <v>20</v>
      </c>
      <c r="B11" s="25" t="s">
        <v>15</v>
      </c>
      <c r="C11" s="80" t="s">
        <v>142</v>
      </c>
      <c r="D11" s="23" t="s">
        <v>11</v>
      </c>
      <c r="E11" s="41">
        <v>6201</v>
      </c>
      <c r="F11" s="25">
        <v>17.259</v>
      </c>
      <c r="G11" s="26">
        <v>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>
        <v>308916.53</v>
      </c>
      <c r="V11" s="79"/>
      <c r="W11" s="26"/>
      <c r="X11" s="26">
        <v>8315</v>
      </c>
      <c r="Y11" s="62">
        <f>X11</f>
        <v>8315</v>
      </c>
    </row>
    <row r="12" spans="1:25" s="11" customFormat="1" ht="16.5" hidden="1">
      <c r="A12" s="40" t="s">
        <v>25</v>
      </c>
      <c r="B12" s="25" t="s">
        <v>14</v>
      </c>
      <c r="C12" s="41" t="s">
        <v>31</v>
      </c>
      <c r="D12" s="41" t="s">
        <v>26</v>
      </c>
      <c r="E12" s="41">
        <v>6202</v>
      </c>
      <c r="F12" s="41">
        <v>17.258</v>
      </c>
      <c r="G12" s="26"/>
      <c r="H12" s="26">
        <f>156009-2</f>
        <v>156007</v>
      </c>
      <c r="I12" s="26"/>
      <c r="J12" s="26"/>
      <c r="K12" s="26"/>
      <c r="L12" s="26"/>
      <c r="M12" s="26"/>
      <c r="N12" s="26"/>
      <c r="O12" s="26">
        <v>71344.42</v>
      </c>
      <c r="P12" s="26"/>
      <c r="Q12" s="26"/>
      <c r="R12" s="26"/>
      <c r="S12" s="26"/>
      <c r="T12" s="26"/>
      <c r="U12" s="26"/>
      <c r="V12" s="79"/>
      <c r="W12" s="26"/>
      <c r="X12" s="26"/>
      <c r="Y12" s="62">
        <f t="shared" si="0"/>
        <v>227351.41999999998</v>
      </c>
    </row>
    <row r="13" spans="1:25" s="12" customFormat="1" ht="16.5" hidden="1">
      <c r="A13" s="40" t="s">
        <v>25</v>
      </c>
      <c r="B13" s="25" t="s">
        <v>15</v>
      </c>
      <c r="C13" s="41" t="s">
        <v>31</v>
      </c>
      <c r="D13" s="41" t="s">
        <v>26</v>
      </c>
      <c r="E13" s="41">
        <v>6202</v>
      </c>
      <c r="F13" s="41">
        <v>17.258</v>
      </c>
      <c r="G13" s="26"/>
      <c r="H13" s="26">
        <v>1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62">
        <f t="shared" si="0"/>
        <v>1</v>
      </c>
    </row>
    <row r="14" spans="1:25" s="12" customFormat="1" ht="16.5" hidden="1">
      <c r="A14" s="40" t="s">
        <v>25</v>
      </c>
      <c r="B14" s="25" t="s">
        <v>22</v>
      </c>
      <c r="C14" s="41" t="s">
        <v>31</v>
      </c>
      <c r="D14" s="41" t="s">
        <v>26</v>
      </c>
      <c r="E14" s="41">
        <v>6202</v>
      </c>
      <c r="F14" s="41">
        <v>17.258</v>
      </c>
      <c r="G14" s="26"/>
      <c r="H14" s="26">
        <v>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62">
        <f t="shared" si="0"/>
        <v>1</v>
      </c>
    </row>
    <row r="15" spans="1:25" s="11" customFormat="1" ht="16.5" hidden="1">
      <c r="A15" s="44"/>
      <c r="B15" s="19"/>
      <c r="C15" s="20"/>
      <c r="D15" s="20"/>
      <c r="E15" s="21"/>
      <c r="F15" s="22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62">
        <f t="shared" si="0"/>
        <v>0</v>
      </c>
    </row>
    <row r="16" spans="1:25" s="8" customFormat="1" ht="16.5" hidden="1">
      <c r="A16" s="40" t="s">
        <v>27</v>
      </c>
      <c r="B16" s="25" t="s">
        <v>14</v>
      </c>
      <c r="C16" s="41" t="s">
        <v>32</v>
      </c>
      <c r="D16" s="41" t="s">
        <v>28</v>
      </c>
      <c r="E16" s="41">
        <v>6203</v>
      </c>
      <c r="F16" s="41">
        <v>17.278</v>
      </c>
      <c r="G16" s="26"/>
      <c r="H16" s="26">
        <f>137040-2</f>
        <v>137038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2">
        <f t="shared" si="0"/>
        <v>137038</v>
      </c>
    </row>
    <row r="17" spans="1:25" s="7" customFormat="1" ht="16.5" hidden="1">
      <c r="A17" s="40" t="s">
        <v>27</v>
      </c>
      <c r="B17" s="25" t="s">
        <v>15</v>
      </c>
      <c r="C17" s="75" t="s">
        <v>32</v>
      </c>
      <c r="D17" s="75" t="s">
        <v>28</v>
      </c>
      <c r="E17" s="75">
        <v>6203</v>
      </c>
      <c r="F17" s="75">
        <v>17.278</v>
      </c>
      <c r="G17" s="26"/>
      <c r="H17" s="26">
        <v>1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62">
        <f t="shared" si="0"/>
        <v>1</v>
      </c>
    </row>
    <row r="18" spans="1:25" s="9" customFormat="1" ht="16.5" hidden="1">
      <c r="A18" s="40" t="s">
        <v>27</v>
      </c>
      <c r="B18" s="25" t="s">
        <v>22</v>
      </c>
      <c r="C18" s="41" t="s">
        <v>32</v>
      </c>
      <c r="D18" s="41" t="s">
        <v>28</v>
      </c>
      <c r="E18" s="41">
        <v>6203</v>
      </c>
      <c r="F18" s="41">
        <v>17.278</v>
      </c>
      <c r="G18" s="26"/>
      <c r="H18" s="26">
        <v>1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62">
        <f t="shared" si="0"/>
        <v>1</v>
      </c>
    </row>
    <row r="19" spans="1:25" s="9" customFormat="1" ht="16.5" hidden="1">
      <c r="A19" s="40"/>
      <c r="B19" s="25"/>
      <c r="C19" s="41"/>
      <c r="D19" s="41"/>
      <c r="E19" s="41"/>
      <c r="F19" s="41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62">
        <f t="shared" si="0"/>
        <v>0</v>
      </c>
    </row>
    <row r="20" spans="1:25" s="9" customFormat="1" ht="16.5" hidden="1">
      <c r="A20" s="40" t="s">
        <v>25</v>
      </c>
      <c r="B20" s="25" t="s">
        <v>75</v>
      </c>
      <c r="C20" s="41" t="s">
        <v>76</v>
      </c>
      <c r="D20" s="41" t="s">
        <v>26</v>
      </c>
      <c r="E20" s="41">
        <v>6202</v>
      </c>
      <c r="F20" s="41">
        <v>17.258</v>
      </c>
      <c r="G20" s="26"/>
      <c r="H20" s="26"/>
      <c r="I20" s="26"/>
      <c r="J20" s="26"/>
      <c r="K20" s="26"/>
      <c r="L20" s="26"/>
      <c r="M20" s="26">
        <f>1061806-2</f>
        <v>1061804</v>
      </c>
      <c r="N20" s="26"/>
      <c r="O20" s="26">
        <v>-71344.42</v>
      </c>
      <c r="P20" s="26">
        <v>-9898</v>
      </c>
      <c r="Q20" s="26"/>
      <c r="R20" s="26"/>
      <c r="S20" s="26"/>
      <c r="T20" s="26"/>
      <c r="U20" s="26">
        <v>-108252</v>
      </c>
      <c r="V20" s="26"/>
      <c r="W20" s="26"/>
      <c r="X20" s="26"/>
      <c r="Y20" s="62">
        <f t="shared" si="0"/>
        <v>872309.58</v>
      </c>
    </row>
    <row r="21" spans="1:25" s="9" customFormat="1" ht="16.5">
      <c r="A21" s="40" t="s">
        <v>25</v>
      </c>
      <c r="B21" s="25" t="s">
        <v>15</v>
      </c>
      <c r="C21" s="80" t="s">
        <v>143</v>
      </c>
      <c r="D21" s="75" t="s">
        <v>26</v>
      </c>
      <c r="E21" s="75">
        <v>6202</v>
      </c>
      <c r="F21" s="75">
        <v>17.258</v>
      </c>
      <c r="G21" s="26"/>
      <c r="H21" s="26"/>
      <c r="I21" s="26"/>
      <c r="J21" s="26"/>
      <c r="K21" s="26"/>
      <c r="L21" s="26"/>
      <c r="M21" s="26">
        <v>1</v>
      </c>
      <c r="N21" s="26"/>
      <c r="O21" s="26"/>
      <c r="P21" s="26"/>
      <c r="Q21" s="26"/>
      <c r="R21" s="26"/>
      <c r="S21" s="26"/>
      <c r="T21" s="26"/>
      <c r="U21" s="26">
        <v>108252.00000000006</v>
      </c>
      <c r="V21" s="26"/>
      <c r="W21" s="26"/>
      <c r="X21" s="26">
        <v>13495</v>
      </c>
      <c r="Y21" s="62">
        <f t="shared" si="0"/>
        <v>121748.00000000006</v>
      </c>
    </row>
    <row r="22" spans="1:25" s="9" customFormat="1" ht="16.5" hidden="1">
      <c r="A22" s="40" t="s">
        <v>25</v>
      </c>
      <c r="B22" s="25" t="s">
        <v>22</v>
      </c>
      <c r="C22" s="75" t="s">
        <v>76</v>
      </c>
      <c r="D22" s="75" t="s">
        <v>26</v>
      </c>
      <c r="E22" s="75">
        <v>6202</v>
      </c>
      <c r="F22" s="75">
        <v>17.258</v>
      </c>
      <c r="G22" s="26"/>
      <c r="H22" s="26"/>
      <c r="I22" s="26"/>
      <c r="J22" s="26"/>
      <c r="K22" s="26"/>
      <c r="L22" s="26"/>
      <c r="M22" s="26">
        <v>1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62">
        <f t="shared" si="0"/>
        <v>1</v>
      </c>
    </row>
    <row r="23" spans="1:25" s="9" customFormat="1" ht="16.5" hidden="1">
      <c r="A23" s="44"/>
      <c r="B23" s="19"/>
      <c r="C23" s="20"/>
      <c r="D23" s="20"/>
      <c r="E23" s="21"/>
      <c r="F23" s="22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62">
        <f t="shared" si="0"/>
        <v>0</v>
      </c>
    </row>
    <row r="24" spans="1:25" s="9" customFormat="1" ht="16.5" hidden="1">
      <c r="A24" s="40" t="s">
        <v>27</v>
      </c>
      <c r="B24" s="25" t="s">
        <v>75</v>
      </c>
      <c r="C24" s="75" t="s">
        <v>77</v>
      </c>
      <c r="D24" s="75" t="s">
        <v>28</v>
      </c>
      <c r="E24" s="75">
        <v>6203</v>
      </c>
      <c r="F24" s="75">
        <v>17.278</v>
      </c>
      <c r="G24" s="26"/>
      <c r="H24" s="26"/>
      <c r="I24" s="26"/>
      <c r="J24" s="26"/>
      <c r="K24" s="26"/>
      <c r="L24" s="26"/>
      <c r="M24" s="26">
        <f>725159-2</f>
        <v>725157</v>
      </c>
      <c r="N24" s="26"/>
      <c r="O24" s="26"/>
      <c r="P24" s="26">
        <v>-9897</v>
      </c>
      <c r="Q24" s="26"/>
      <c r="R24" s="26"/>
      <c r="S24" s="26"/>
      <c r="T24" s="26"/>
      <c r="U24" s="26">
        <v>-7174</v>
      </c>
      <c r="V24" s="26"/>
      <c r="W24" s="26"/>
      <c r="X24" s="26"/>
      <c r="Y24" s="62">
        <f t="shared" si="0"/>
        <v>708086</v>
      </c>
    </row>
    <row r="25" spans="1:25" s="9" customFormat="1" ht="16.5">
      <c r="A25" s="40" t="s">
        <v>27</v>
      </c>
      <c r="B25" s="25" t="s">
        <v>15</v>
      </c>
      <c r="C25" s="80" t="s">
        <v>144</v>
      </c>
      <c r="D25" s="75" t="s">
        <v>28</v>
      </c>
      <c r="E25" s="75">
        <v>6203</v>
      </c>
      <c r="F25" s="75">
        <v>17.278</v>
      </c>
      <c r="G25" s="26"/>
      <c r="H25" s="26"/>
      <c r="I25" s="26"/>
      <c r="J25" s="26"/>
      <c r="K25" s="26"/>
      <c r="L25" s="26"/>
      <c r="M25" s="26">
        <v>1</v>
      </c>
      <c r="N25" s="26"/>
      <c r="O25" s="26"/>
      <c r="P25" s="26"/>
      <c r="Q25" s="26"/>
      <c r="R25" s="26"/>
      <c r="S25" s="26"/>
      <c r="T25" s="26"/>
      <c r="U25" s="26">
        <v>7174</v>
      </c>
      <c r="V25" s="26"/>
      <c r="W25" s="26"/>
      <c r="X25" s="26">
        <v>9371</v>
      </c>
      <c r="Y25" s="62">
        <f t="shared" si="0"/>
        <v>16546</v>
      </c>
    </row>
    <row r="26" spans="1:25" s="9" customFormat="1" ht="16.5" hidden="1">
      <c r="A26" s="40" t="s">
        <v>27</v>
      </c>
      <c r="B26" s="25" t="s">
        <v>22</v>
      </c>
      <c r="C26" s="75" t="s">
        <v>77</v>
      </c>
      <c r="D26" s="75" t="s">
        <v>28</v>
      </c>
      <c r="E26" s="75">
        <v>6203</v>
      </c>
      <c r="F26" s="75">
        <v>17.278</v>
      </c>
      <c r="G26" s="26"/>
      <c r="H26" s="26"/>
      <c r="I26" s="26"/>
      <c r="J26" s="26"/>
      <c r="K26" s="26"/>
      <c r="L26" s="26"/>
      <c r="M26" s="26">
        <v>1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62">
        <f t="shared" si="0"/>
        <v>1</v>
      </c>
    </row>
    <row r="27" spans="1:25" s="9" customFormat="1" ht="16.5" hidden="1">
      <c r="A27" s="40" t="s">
        <v>94</v>
      </c>
      <c r="B27" s="25" t="s">
        <v>14</v>
      </c>
      <c r="C27" s="70" t="s">
        <v>77</v>
      </c>
      <c r="D27" s="70" t="s">
        <v>28</v>
      </c>
      <c r="E27" s="71" t="s">
        <v>89</v>
      </c>
      <c r="F27" s="23">
        <v>17.278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>
        <f>30000*0.34</f>
        <v>10200</v>
      </c>
      <c r="R27" s="26"/>
      <c r="S27" s="26">
        <v>-3060</v>
      </c>
      <c r="T27" s="26"/>
      <c r="U27" s="26"/>
      <c r="V27" s="26"/>
      <c r="W27" s="26"/>
      <c r="X27" s="26"/>
      <c r="Y27" s="62">
        <f t="shared" si="0"/>
        <v>7140</v>
      </c>
    </row>
    <row r="28" spans="1:25" s="9" customFormat="1" ht="16.5" hidden="1">
      <c r="A28" s="40" t="s">
        <v>94</v>
      </c>
      <c r="B28" s="25" t="s">
        <v>14</v>
      </c>
      <c r="C28" s="70" t="s">
        <v>77</v>
      </c>
      <c r="D28" s="70" t="s">
        <v>28</v>
      </c>
      <c r="E28" s="71" t="s">
        <v>90</v>
      </c>
      <c r="F28" s="23">
        <v>17.278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>
        <f>30000-10200</f>
        <v>19800</v>
      </c>
      <c r="R28" s="26"/>
      <c r="S28" s="26">
        <v>-5940</v>
      </c>
      <c r="T28" s="26"/>
      <c r="U28" s="26"/>
      <c r="V28" s="26"/>
      <c r="W28" s="26"/>
      <c r="X28" s="26"/>
      <c r="Y28" s="62">
        <f t="shared" si="0"/>
        <v>13860</v>
      </c>
    </row>
    <row r="29" spans="1:25" s="9" customFormat="1" ht="16.5" hidden="1">
      <c r="A29" s="40" t="s">
        <v>96</v>
      </c>
      <c r="B29" s="25" t="s">
        <v>97</v>
      </c>
      <c r="C29" s="76" t="s">
        <v>98</v>
      </c>
      <c r="D29" s="76" t="s">
        <v>99</v>
      </c>
      <c r="E29" s="76" t="s">
        <v>100</v>
      </c>
      <c r="F29" s="23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v>4187.5</v>
      </c>
      <c r="S29" s="26"/>
      <c r="T29" s="26"/>
      <c r="U29" s="26"/>
      <c r="V29" s="26"/>
      <c r="W29" s="26"/>
      <c r="X29" s="26"/>
      <c r="Y29" s="62">
        <f t="shared" si="0"/>
        <v>4187.5</v>
      </c>
    </row>
    <row r="30" spans="1:25" s="9" customFormat="1" ht="30.75" hidden="1">
      <c r="A30" s="73" t="s">
        <v>101</v>
      </c>
      <c r="B30" s="25" t="s">
        <v>102</v>
      </c>
      <c r="C30" s="76" t="s">
        <v>103</v>
      </c>
      <c r="D30" s="76" t="s">
        <v>104</v>
      </c>
      <c r="E30" s="76" t="s">
        <v>105</v>
      </c>
      <c r="F30" s="23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>
        <v>35653.24</v>
      </c>
      <c r="S30" s="26"/>
      <c r="T30" s="26"/>
      <c r="U30" s="26"/>
      <c r="V30" s="26"/>
      <c r="W30" s="26"/>
      <c r="X30" s="26"/>
      <c r="Y30" s="62">
        <f t="shared" si="0"/>
        <v>35653.24</v>
      </c>
    </row>
    <row r="31" spans="1:25" s="9" customFormat="1" ht="16.5" hidden="1">
      <c r="A31" s="40" t="s">
        <v>106</v>
      </c>
      <c r="B31" s="25" t="s">
        <v>107</v>
      </c>
      <c r="C31" s="77" t="s">
        <v>108</v>
      </c>
      <c r="D31" s="77" t="s">
        <v>109</v>
      </c>
      <c r="E31" s="77" t="s">
        <v>110</v>
      </c>
      <c r="F31" s="23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>
        <v>8791.32</v>
      </c>
      <c r="S31" s="26"/>
      <c r="T31" s="26"/>
      <c r="U31" s="26"/>
      <c r="V31" s="26"/>
      <c r="W31" s="26"/>
      <c r="X31" s="26"/>
      <c r="Y31" s="62">
        <f t="shared" si="0"/>
        <v>8791.32</v>
      </c>
    </row>
    <row r="32" spans="1:25" s="9" customFormat="1" ht="16.5" hidden="1">
      <c r="A32" s="40" t="s">
        <v>111</v>
      </c>
      <c r="B32" s="25" t="s">
        <v>112</v>
      </c>
      <c r="C32" s="77" t="s">
        <v>113</v>
      </c>
      <c r="D32" s="77" t="s">
        <v>114</v>
      </c>
      <c r="E32" s="77" t="s">
        <v>115</v>
      </c>
      <c r="F32" s="23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>
        <v>2669.72</v>
      </c>
      <c r="S32" s="26"/>
      <c r="T32" s="26"/>
      <c r="U32" s="26"/>
      <c r="V32" s="26"/>
      <c r="W32" s="26"/>
      <c r="X32" s="26"/>
      <c r="Y32" s="62">
        <f t="shared" si="0"/>
        <v>2669.72</v>
      </c>
    </row>
    <row r="33" spans="1:25" s="9" customFormat="1" ht="16.5" hidden="1">
      <c r="A33" s="40" t="s">
        <v>134</v>
      </c>
      <c r="B33" s="25" t="s">
        <v>15</v>
      </c>
      <c r="C33" s="70" t="s">
        <v>77</v>
      </c>
      <c r="D33" s="70" t="s">
        <v>28</v>
      </c>
      <c r="E33" s="71" t="s">
        <v>89</v>
      </c>
      <c r="F33" s="23">
        <v>17.278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f>35815.02*0.34</f>
        <v>12177.1068</v>
      </c>
      <c r="W33" s="26">
        <f>4553.98*0.34</f>
        <v>1548.3532</v>
      </c>
      <c r="X33" s="26"/>
      <c r="Y33" s="62">
        <f t="shared" si="0"/>
        <v>13725.46</v>
      </c>
    </row>
    <row r="34" spans="1:25" s="9" customFormat="1" ht="16.5" hidden="1">
      <c r="A34" s="40" t="s">
        <v>134</v>
      </c>
      <c r="B34" s="25" t="s">
        <v>15</v>
      </c>
      <c r="C34" s="70" t="s">
        <v>77</v>
      </c>
      <c r="D34" s="70" t="s">
        <v>28</v>
      </c>
      <c r="E34" s="71" t="s">
        <v>90</v>
      </c>
      <c r="F34" s="23">
        <v>17.278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f>35815.02*0.66</f>
        <v>23637.9132</v>
      </c>
      <c r="W34" s="26">
        <f>4553.98*0.66</f>
        <v>3005.6268</v>
      </c>
      <c r="X34" s="26"/>
      <c r="Y34" s="62">
        <f t="shared" si="0"/>
        <v>26643.54</v>
      </c>
    </row>
    <row r="35" spans="1:25" s="9" customFormat="1" ht="16.5" hidden="1">
      <c r="A35" s="40"/>
      <c r="B35" s="25"/>
      <c r="C35" s="41"/>
      <c r="D35" s="41"/>
      <c r="E35" s="41"/>
      <c r="F35" s="4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62">
        <f t="shared" si="0"/>
        <v>0</v>
      </c>
    </row>
    <row r="36" spans="1:25" s="12" customFormat="1" ht="16.5" hidden="1">
      <c r="A36" s="10"/>
      <c r="B36" s="19"/>
      <c r="C36" s="28"/>
      <c r="D36" s="28"/>
      <c r="E36" s="28"/>
      <c r="F36" s="19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62">
        <f t="shared" si="0"/>
        <v>0</v>
      </c>
    </row>
    <row r="37" spans="1:25" s="12" customFormat="1" ht="16.5" hidden="1">
      <c r="A37" s="63" t="s">
        <v>8</v>
      </c>
      <c r="B37" s="19"/>
      <c r="C37" s="28"/>
      <c r="D37" s="28"/>
      <c r="E37" s="28"/>
      <c r="F37" s="19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62">
        <f t="shared" si="0"/>
        <v>0</v>
      </c>
    </row>
    <row r="38" spans="1:25" s="12" customFormat="1" ht="16.5" hidden="1">
      <c r="A38" s="40" t="s">
        <v>40</v>
      </c>
      <c r="B38" s="19"/>
      <c r="C38" s="28"/>
      <c r="D38" s="28"/>
      <c r="E38" s="28"/>
      <c r="F38" s="2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62">
        <f t="shared" si="0"/>
        <v>0</v>
      </c>
    </row>
    <row r="39" spans="1:25" s="11" customFormat="1" ht="16.5" hidden="1">
      <c r="A39" s="64" t="s">
        <v>34</v>
      </c>
      <c r="B39" s="25" t="s">
        <v>35</v>
      </c>
      <c r="C39" s="65" t="s">
        <v>36</v>
      </c>
      <c r="D39" s="65" t="s">
        <v>37</v>
      </c>
      <c r="E39" s="65" t="s">
        <v>38</v>
      </c>
      <c r="F39" s="25" t="s">
        <v>39</v>
      </c>
      <c r="G39" s="30"/>
      <c r="H39" s="30"/>
      <c r="I39" s="30">
        <v>89803.3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62">
        <f t="shared" si="0"/>
        <v>89803.3</v>
      </c>
    </row>
    <row r="40" spans="1:25" s="11" customFormat="1" ht="16.5" hidden="1">
      <c r="A40" s="14"/>
      <c r="B40" s="19"/>
      <c r="C40" s="29"/>
      <c r="D40" s="29"/>
      <c r="E40" s="20"/>
      <c r="F40" s="2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62">
        <f t="shared" si="0"/>
        <v>0</v>
      </c>
    </row>
    <row r="41" spans="1:25" s="7" customFormat="1" ht="16.5" hidden="1">
      <c r="A41" s="63" t="s">
        <v>8</v>
      </c>
      <c r="B41" s="19"/>
      <c r="C41" s="20"/>
      <c r="D41" s="20"/>
      <c r="E41" s="21"/>
      <c r="F41" s="22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62">
        <f t="shared" si="0"/>
        <v>0</v>
      </c>
    </row>
    <row r="42" spans="1:25" s="9" customFormat="1" ht="16.5" hidden="1">
      <c r="A42" s="40" t="s">
        <v>44</v>
      </c>
      <c r="B42" s="19"/>
      <c r="C42" s="20"/>
      <c r="D42" s="20"/>
      <c r="E42" s="21"/>
      <c r="F42" s="22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62">
        <f t="shared" si="0"/>
        <v>0</v>
      </c>
    </row>
    <row r="43" spans="1:25" s="12" customFormat="1" ht="15" hidden="1">
      <c r="A43" s="66" t="s">
        <v>45</v>
      </c>
      <c r="B43" s="25" t="s">
        <v>14</v>
      </c>
      <c r="C43" s="65" t="s">
        <v>46</v>
      </c>
      <c r="D43" s="67" t="s">
        <v>47</v>
      </c>
      <c r="E43" s="68" t="s">
        <v>48</v>
      </c>
      <c r="F43" s="67">
        <v>17.245</v>
      </c>
      <c r="G43" s="30"/>
      <c r="H43" s="30"/>
      <c r="I43" s="30"/>
      <c r="J43" s="30">
        <f>33109.58-2</f>
        <v>33107.58</v>
      </c>
      <c r="K43" s="30"/>
      <c r="L43" s="30"/>
      <c r="M43" s="30"/>
      <c r="N43" s="30">
        <v>10037.82284815031</v>
      </c>
      <c r="O43" s="30"/>
      <c r="P43" s="30"/>
      <c r="Q43" s="30"/>
      <c r="R43" s="30"/>
      <c r="S43" s="30"/>
      <c r="T43" s="30"/>
      <c r="U43" s="30">
        <v>-43145.4</v>
      </c>
      <c r="V43" s="30"/>
      <c r="W43" s="30"/>
      <c r="X43" s="30"/>
      <c r="Y43" s="62">
        <f t="shared" si="0"/>
        <v>0.0028481503104558215</v>
      </c>
    </row>
    <row r="44" spans="1:25" s="12" customFormat="1" ht="15" hidden="1">
      <c r="A44" s="66" t="s">
        <v>45</v>
      </c>
      <c r="B44" s="25" t="s">
        <v>15</v>
      </c>
      <c r="C44" s="65" t="s">
        <v>46</v>
      </c>
      <c r="D44" s="65" t="s">
        <v>47</v>
      </c>
      <c r="E44" s="23" t="s">
        <v>48</v>
      </c>
      <c r="F44" s="65">
        <v>17.245</v>
      </c>
      <c r="G44" s="30"/>
      <c r="H44" s="30"/>
      <c r="I44" s="30"/>
      <c r="J44" s="30">
        <v>1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>
        <v>43145.4</v>
      </c>
      <c r="V44" s="30"/>
      <c r="W44" s="30"/>
      <c r="X44" s="30"/>
      <c r="Y44" s="62">
        <f t="shared" si="0"/>
        <v>43146.4</v>
      </c>
    </row>
    <row r="45" spans="1:25" s="11" customFormat="1" ht="16.5" hidden="1">
      <c r="A45" s="66" t="s">
        <v>45</v>
      </c>
      <c r="B45" s="25" t="s">
        <v>22</v>
      </c>
      <c r="C45" s="65" t="s">
        <v>46</v>
      </c>
      <c r="D45" s="65" t="s">
        <v>47</v>
      </c>
      <c r="E45" s="23" t="s">
        <v>48</v>
      </c>
      <c r="F45" s="65">
        <v>17.245</v>
      </c>
      <c r="G45" s="30"/>
      <c r="H45" s="30"/>
      <c r="I45" s="30"/>
      <c r="J45" s="30">
        <v>1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62">
        <f t="shared" si="0"/>
        <v>1</v>
      </c>
    </row>
    <row r="46" spans="1:25" s="11" customFormat="1" ht="16.5">
      <c r="A46" s="63" t="s">
        <v>8</v>
      </c>
      <c r="B46" s="25"/>
      <c r="C46" s="65"/>
      <c r="D46" s="65"/>
      <c r="E46" s="23"/>
      <c r="F46" s="65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62">
        <f t="shared" si="0"/>
        <v>0</v>
      </c>
    </row>
    <row r="47" spans="1:25" s="11" customFormat="1" ht="16.5">
      <c r="A47" s="23" t="s">
        <v>59</v>
      </c>
      <c r="B47" s="25"/>
      <c r="C47" s="65"/>
      <c r="D47" s="65"/>
      <c r="E47" s="23"/>
      <c r="F47" s="65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62">
        <f t="shared" si="0"/>
        <v>0</v>
      </c>
    </row>
    <row r="48" spans="1:25" s="11" customFormat="1" ht="16.5" hidden="1">
      <c r="A48" s="40" t="s">
        <v>60</v>
      </c>
      <c r="B48" s="25" t="s">
        <v>14</v>
      </c>
      <c r="C48" s="70" t="s">
        <v>61</v>
      </c>
      <c r="D48" s="70" t="s">
        <v>62</v>
      </c>
      <c r="E48" s="71" t="s">
        <v>63</v>
      </c>
      <c r="F48" s="25" t="s">
        <v>64</v>
      </c>
      <c r="G48" s="30"/>
      <c r="H48" s="30"/>
      <c r="I48" s="30"/>
      <c r="J48" s="30"/>
      <c r="K48" s="30"/>
      <c r="L48" s="30">
        <f>958058-2</f>
        <v>958056</v>
      </c>
      <c r="M48" s="30"/>
      <c r="N48" s="30"/>
      <c r="O48" s="30"/>
      <c r="P48" s="30">
        <v>-19794</v>
      </c>
      <c r="Q48" s="30"/>
      <c r="R48" s="30"/>
      <c r="S48" s="30"/>
      <c r="T48" s="30"/>
      <c r="U48" s="30"/>
      <c r="V48" s="30"/>
      <c r="W48" s="30"/>
      <c r="X48" s="30"/>
      <c r="Y48" s="62">
        <f t="shared" si="0"/>
        <v>938262</v>
      </c>
    </row>
    <row r="49" spans="1:25" s="11" customFormat="1" ht="16.5">
      <c r="A49" s="40" t="s">
        <v>60</v>
      </c>
      <c r="B49" s="25" t="s">
        <v>15</v>
      </c>
      <c r="C49" s="70" t="s">
        <v>61</v>
      </c>
      <c r="D49" s="70" t="s">
        <v>62</v>
      </c>
      <c r="E49" s="71" t="s">
        <v>63</v>
      </c>
      <c r="F49" s="25" t="s">
        <v>64</v>
      </c>
      <c r="G49" s="30"/>
      <c r="H49" s="30"/>
      <c r="I49" s="30"/>
      <c r="J49" s="30"/>
      <c r="K49" s="30"/>
      <c r="L49" s="30">
        <v>1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>
        <v>4827</v>
      </c>
      <c r="Y49" s="62">
        <f t="shared" si="0"/>
        <v>4828</v>
      </c>
    </row>
    <row r="50" spans="1:25" s="11" customFormat="1" ht="16.5" hidden="1">
      <c r="A50" s="40" t="s">
        <v>60</v>
      </c>
      <c r="B50" s="25" t="s">
        <v>22</v>
      </c>
      <c r="C50" s="70" t="s">
        <v>61</v>
      </c>
      <c r="D50" s="70" t="s">
        <v>62</v>
      </c>
      <c r="E50" s="71" t="s">
        <v>63</v>
      </c>
      <c r="F50" s="25" t="s">
        <v>64</v>
      </c>
      <c r="G50" s="30"/>
      <c r="H50" s="30"/>
      <c r="I50" s="30"/>
      <c r="J50" s="30"/>
      <c r="K50" s="30"/>
      <c r="L50" s="30">
        <v>1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62">
        <f t="shared" si="0"/>
        <v>1</v>
      </c>
    </row>
    <row r="51" spans="1:25" s="11" customFormat="1" ht="16.5" hidden="1">
      <c r="A51" s="40" t="s">
        <v>65</v>
      </c>
      <c r="B51" s="25" t="s">
        <v>14</v>
      </c>
      <c r="C51" s="70" t="s">
        <v>61</v>
      </c>
      <c r="D51" s="70" t="s">
        <v>62</v>
      </c>
      <c r="E51" s="71" t="s">
        <v>66</v>
      </c>
      <c r="F51" s="25" t="s">
        <v>64</v>
      </c>
      <c r="G51" s="30"/>
      <c r="H51" s="30"/>
      <c r="I51" s="30"/>
      <c r="J51" s="30"/>
      <c r="K51" s="30"/>
      <c r="L51" s="30">
        <f>82499-2</f>
        <v>82497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62">
        <f t="shared" si="0"/>
        <v>82497</v>
      </c>
    </row>
    <row r="52" spans="1:25" s="11" customFormat="1" ht="16.5">
      <c r="A52" s="40" t="s">
        <v>65</v>
      </c>
      <c r="B52" s="25" t="s">
        <v>15</v>
      </c>
      <c r="C52" s="70" t="s">
        <v>61</v>
      </c>
      <c r="D52" s="70" t="s">
        <v>62</v>
      </c>
      <c r="E52" s="71" t="s">
        <v>66</v>
      </c>
      <c r="F52" s="25" t="s">
        <v>64</v>
      </c>
      <c r="G52" s="30"/>
      <c r="H52" s="30"/>
      <c r="I52" s="30"/>
      <c r="J52" s="30"/>
      <c r="K52" s="30"/>
      <c r="L52" s="30">
        <v>1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>
        <v>416</v>
      </c>
      <c r="Y52" s="62">
        <f t="shared" si="0"/>
        <v>417</v>
      </c>
    </row>
    <row r="53" spans="1:25" s="11" customFormat="1" ht="16.5" hidden="1">
      <c r="A53" s="40" t="s">
        <v>65</v>
      </c>
      <c r="B53" s="25" t="s">
        <v>22</v>
      </c>
      <c r="C53" s="70" t="s">
        <v>61</v>
      </c>
      <c r="D53" s="70" t="s">
        <v>62</v>
      </c>
      <c r="E53" s="71" t="s">
        <v>66</v>
      </c>
      <c r="F53" s="25" t="s">
        <v>64</v>
      </c>
      <c r="G53" s="30"/>
      <c r="H53" s="30"/>
      <c r="I53" s="30"/>
      <c r="J53" s="30"/>
      <c r="K53" s="30"/>
      <c r="L53" s="30">
        <v>1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62">
        <f t="shared" si="0"/>
        <v>1</v>
      </c>
    </row>
    <row r="54" spans="1:25" s="11" customFormat="1" ht="16.5">
      <c r="A54" s="66"/>
      <c r="B54" s="25"/>
      <c r="C54" s="65"/>
      <c r="D54" s="65"/>
      <c r="E54" s="23"/>
      <c r="F54" s="65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62">
        <f t="shared" si="0"/>
        <v>0</v>
      </c>
    </row>
    <row r="55" spans="1:25" s="11" customFormat="1" ht="16.5" hidden="1">
      <c r="A55" s="63" t="s">
        <v>8</v>
      </c>
      <c r="B55" s="25"/>
      <c r="C55" s="65"/>
      <c r="D55" s="65"/>
      <c r="E55" s="23"/>
      <c r="F55" s="65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62">
        <f t="shared" si="0"/>
        <v>0</v>
      </c>
    </row>
    <row r="56" spans="1:25" s="11" customFormat="1" ht="16.5" hidden="1">
      <c r="A56" s="40" t="s">
        <v>40</v>
      </c>
      <c r="B56" s="25"/>
      <c r="C56" s="65"/>
      <c r="D56" s="65"/>
      <c r="E56" s="23"/>
      <c r="F56" s="65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62">
        <f t="shared" si="0"/>
        <v>0</v>
      </c>
    </row>
    <row r="57" spans="1:25" s="11" customFormat="1" ht="16.5" hidden="1">
      <c r="A57" s="69" t="s">
        <v>52</v>
      </c>
      <c r="B57" s="25" t="s">
        <v>14</v>
      </c>
      <c r="C57" s="70" t="s">
        <v>53</v>
      </c>
      <c r="D57" s="70" t="s">
        <v>54</v>
      </c>
      <c r="E57" s="70" t="s">
        <v>55</v>
      </c>
      <c r="F57" s="23" t="s">
        <v>39</v>
      </c>
      <c r="G57" s="30"/>
      <c r="H57" s="30"/>
      <c r="I57" s="30"/>
      <c r="J57" s="30"/>
      <c r="K57" s="30">
        <v>95000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62">
        <f t="shared" si="0"/>
        <v>95000</v>
      </c>
    </row>
    <row r="58" spans="1:25" s="11" customFormat="1" ht="16.5" hidden="1">
      <c r="A58" s="64" t="s">
        <v>67</v>
      </c>
      <c r="B58" s="25" t="s">
        <v>68</v>
      </c>
      <c r="C58" s="70" t="s">
        <v>69</v>
      </c>
      <c r="D58" s="70" t="s">
        <v>70</v>
      </c>
      <c r="E58" s="70" t="s">
        <v>71</v>
      </c>
      <c r="F58" s="25" t="s">
        <v>39</v>
      </c>
      <c r="G58" s="30"/>
      <c r="H58" s="30"/>
      <c r="I58" s="30"/>
      <c r="J58" s="30"/>
      <c r="K58" s="30"/>
      <c r="L58" s="72">
        <v>392774.518</v>
      </c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62">
        <f t="shared" si="0"/>
        <v>392774.518</v>
      </c>
    </row>
    <row r="59" spans="1:25" s="11" customFormat="1" ht="16.5" hidden="1">
      <c r="A59" s="64"/>
      <c r="B59" s="25"/>
      <c r="C59" s="70"/>
      <c r="D59" s="70"/>
      <c r="E59" s="70"/>
      <c r="F59" s="25"/>
      <c r="G59" s="30"/>
      <c r="H59" s="30"/>
      <c r="I59" s="30"/>
      <c r="J59" s="30"/>
      <c r="K59" s="30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62">
        <f t="shared" si="0"/>
        <v>0</v>
      </c>
    </row>
    <row r="60" spans="1:25" s="11" customFormat="1" ht="16.5" hidden="1">
      <c r="A60" s="63" t="s">
        <v>8</v>
      </c>
      <c r="B60" s="25"/>
      <c r="C60" s="70"/>
      <c r="D60" s="70"/>
      <c r="E60" s="70"/>
      <c r="F60" s="25"/>
      <c r="G60" s="30"/>
      <c r="H60" s="30"/>
      <c r="I60" s="30"/>
      <c r="J60" s="30"/>
      <c r="K60" s="30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62">
        <f t="shared" si="0"/>
        <v>0</v>
      </c>
    </row>
    <row r="61" spans="1:25" s="11" customFormat="1" ht="16.5" hidden="1">
      <c r="A61" s="40" t="s">
        <v>122</v>
      </c>
      <c r="B61" s="25"/>
      <c r="C61" s="70"/>
      <c r="D61" s="70"/>
      <c r="E61" s="70"/>
      <c r="F61" s="25"/>
      <c r="G61" s="30"/>
      <c r="H61" s="30"/>
      <c r="I61" s="30"/>
      <c r="J61" s="30"/>
      <c r="K61" s="30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62">
        <f t="shared" si="0"/>
        <v>0</v>
      </c>
    </row>
    <row r="62" spans="1:25" s="11" customFormat="1" ht="16.5" hidden="1">
      <c r="A62" s="64" t="s">
        <v>123</v>
      </c>
      <c r="B62" s="25" t="s">
        <v>124</v>
      </c>
      <c r="C62" s="41" t="s">
        <v>125</v>
      </c>
      <c r="D62" s="74" t="s">
        <v>126</v>
      </c>
      <c r="E62" s="74" t="s">
        <v>127</v>
      </c>
      <c r="F62" s="41">
        <v>17.225</v>
      </c>
      <c r="G62" s="30"/>
      <c r="H62" s="30"/>
      <c r="I62" s="30"/>
      <c r="J62" s="30"/>
      <c r="K62" s="30"/>
      <c r="L62" s="72"/>
      <c r="M62" s="72"/>
      <c r="N62" s="72"/>
      <c r="O62" s="72"/>
      <c r="P62" s="72"/>
      <c r="Q62" s="72"/>
      <c r="R62" s="72"/>
      <c r="S62" s="72"/>
      <c r="T62" s="30">
        <f>199198.2-1</f>
        <v>199197.2</v>
      </c>
      <c r="U62" s="30">
        <v>-199197.2</v>
      </c>
      <c r="V62" s="30"/>
      <c r="W62" s="30"/>
      <c r="X62" s="30"/>
      <c r="Y62" s="62">
        <f t="shared" si="0"/>
        <v>0</v>
      </c>
    </row>
    <row r="63" spans="1:25" s="11" customFormat="1" ht="16.5" hidden="1">
      <c r="A63" s="64" t="s">
        <v>123</v>
      </c>
      <c r="B63" s="25" t="s">
        <v>128</v>
      </c>
      <c r="C63" s="41" t="s">
        <v>125</v>
      </c>
      <c r="D63" s="74" t="s">
        <v>126</v>
      </c>
      <c r="E63" s="74" t="s">
        <v>127</v>
      </c>
      <c r="F63" s="41">
        <v>17.225</v>
      </c>
      <c r="G63" s="30"/>
      <c r="H63" s="30"/>
      <c r="I63" s="30"/>
      <c r="J63" s="30"/>
      <c r="K63" s="30"/>
      <c r="L63" s="72"/>
      <c r="M63" s="72"/>
      <c r="N63" s="72"/>
      <c r="O63" s="72"/>
      <c r="P63" s="72"/>
      <c r="Q63" s="72"/>
      <c r="R63" s="72"/>
      <c r="S63" s="72"/>
      <c r="T63" s="72">
        <v>1</v>
      </c>
      <c r="U63" s="30">
        <v>199197.2</v>
      </c>
      <c r="V63" s="30"/>
      <c r="W63" s="30"/>
      <c r="X63" s="30"/>
      <c r="Y63" s="62">
        <f t="shared" si="0"/>
        <v>199198.2</v>
      </c>
    </row>
    <row r="64" spans="1:25" s="11" customFormat="1" ht="16.5">
      <c r="A64" s="64"/>
      <c r="B64" s="25"/>
      <c r="C64" s="70"/>
      <c r="D64" s="70"/>
      <c r="E64" s="70"/>
      <c r="F64" s="25"/>
      <c r="G64" s="30"/>
      <c r="H64" s="30"/>
      <c r="I64" s="30"/>
      <c r="J64" s="30"/>
      <c r="K64" s="30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62">
        <f t="shared" si="0"/>
        <v>0</v>
      </c>
    </row>
    <row r="65" spans="1:25" s="11" customFormat="1" ht="16.5">
      <c r="A65" s="13"/>
      <c r="B65" s="22"/>
      <c r="C65" s="29"/>
      <c r="D65" s="22"/>
      <c r="E65" s="29"/>
      <c r="F65" s="22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62">
        <f t="shared" si="0"/>
        <v>0</v>
      </c>
    </row>
    <row r="66" spans="1:26" s="11" customFormat="1" ht="17.25" thickBot="1">
      <c r="A66" s="46"/>
      <c r="B66" s="47"/>
      <c r="C66" s="47"/>
      <c r="D66" s="42"/>
      <c r="E66" s="42"/>
      <c r="F66" s="42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62">
        <f t="shared" si="0"/>
        <v>0</v>
      </c>
      <c r="Z66" s="78"/>
    </row>
    <row r="67" spans="1:25" s="11" customFormat="1" ht="19.5" thickBot="1">
      <c r="A67" s="49" t="s">
        <v>0</v>
      </c>
      <c r="B67" s="50"/>
      <c r="C67" s="51"/>
      <c r="D67" s="51"/>
      <c r="E67" s="51"/>
      <c r="F67" s="52"/>
      <c r="G67" s="53">
        <f>SUM(G8:G66)</f>
        <v>1625073</v>
      </c>
      <c r="H67" s="53">
        <f aca="true" t="shared" si="1" ref="H67:Y67">SUM(H8:H66)</f>
        <v>293049</v>
      </c>
      <c r="I67" s="53">
        <f t="shared" si="1"/>
        <v>89803.3</v>
      </c>
      <c r="J67" s="53">
        <f t="shared" si="1"/>
        <v>33109.58</v>
      </c>
      <c r="K67" s="53">
        <f t="shared" si="1"/>
        <v>95000</v>
      </c>
      <c r="L67" s="53">
        <f t="shared" si="1"/>
        <v>1433331.518</v>
      </c>
      <c r="M67" s="53">
        <f t="shared" si="1"/>
        <v>1786965</v>
      </c>
      <c r="N67" s="53">
        <f t="shared" si="1"/>
        <v>10037.82284815031</v>
      </c>
      <c r="O67" s="53">
        <f t="shared" si="1"/>
        <v>0</v>
      </c>
      <c r="P67" s="53">
        <f t="shared" si="1"/>
        <v>-39589</v>
      </c>
      <c r="Q67" s="53">
        <f t="shared" si="1"/>
        <v>30000</v>
      </c>
      <c r="R67" s="53">
        <f t="shared" si="1"/>
        <v>51301.78</v>
      </c>
      <c r="S67" s="53">
        <f t="shared" si="1"/>
        <v>-9000</v>
      </c>
      <c r="T67" s="53">
        <f t="shared" si="1"/>
        <v>199198.2</v>
      </c>
      <c r="U67" s="53">
        <f t="shared" si="1"/>
        <v>308916.5300000001</v>
      </c>
      <c r="V67" s="53">
        <f t="shared" si="1"/>
        <v>35815.02</v>
      </c>
      <c r="W67" s="53">
        <f t="shared" si="1"/>
        <v>4553.98</v>
      </c>
      <c r="X67" s="53">
        <f>SUM(X7:X66)</f>
        <v>36424</v>
      </c>
      <c r="Y67" s="53">
        <f t="shared" si="1"/>
        <v>5675072.200848151</v>
      </c>
    </row>
    <row r="68" spans="1:25" s="11" customFormat="1" ht="18.75">
      <c r="A68" s="33"/>
      <c r="B68" s="34"/>
      <c r="C68" s="35"/>
      <c r="D68" s="35"/>
      <c r="E68" s="35"/>
      <c r="F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</row>
    <row r="69" spans="1:2" ht="15.75" customHeight="1">
      <c r="A69" s="12" t="s">
        <v>9</v>
      </c>
      <c r="B69" s="11"/>
    </row>
    <row r="70" ht="15" hidden="1">
      <c r="A70" s="31" t="s">
        <v>18</v>
      </c>
    </row>
    <row r="71" ht="15" hidden="1">
      <c r="A71" s="32" t="s">
        <v>19</v>
      </c>
    </row>
    <row r="72" ht="15" hidden="1">
      <c r="A72" s="45" t="s">
        <v>29</v>
      </c>
    </row>
    <row r="73" ht="15" hidden="1">
      <c r="A73" s="45" t="s">
        <v>30</v>
      </c>
    </row>
    <row r="74" ht="15" hidden="1">
      <c r="A74" s="45" t="s">
        <v>41</v>
      </c>
    </row>
    <row r="75" ht="15" hidden="1">
      <c r="A75" s="45" t="s">
        <v>42</v>
      </c>
    </row>
    <row r="76" ht="15" hidden="1">
      <c r="A76" s="45" t="s">
        <v>49</v>
      </c>
    </row>
    <row r="77" ht="15" hidden="1">
      <c r="A77" s="45" t="s">
        <v>50</v>
      </c>
    </row>
    <row r="78" ht="15" hidden="1">
      <c r="A78" s="45" t="s">
        <v>57</v>
      </c>
    </row>
    <row r="79" ht="15" hidden="1">
      <c r="A79" s="45" t="s">
        <v>56</v>
      </c>
    </row>
    <row r="80" ht="15" hidden="1">
      <c r="A80" s="45" t="s">
        <v>73</v>
      </c>
    </row>
    <row r="81" ht="15" hidden="1">
      <c r="A81" s="45" t="s">
        <v>72</v>
      </c>
    </row>
    <row r="82" ht="15" hidden="1">
      <c r="A82" s="45" t="s">
        <v>79</v>
      </c>
    </row>
    <row r="83" ht="15" hidden="1">
      <c r="A83" s="45" t="s">
        <v>78</v>
      </c>
    </row>
    <row r="84" ht="15" hidden="1">
      <c r="A84" s="45" t="s">
        <v>81</v>
      </c>
    </row>
    <row r="85" ht="15" hidden="1">
      <c r="A85" s="45" t="s">
        <v>82</v>
      </c>
    </row>
    <row r="86" ht="15" hidden="1">
      <c r="A86" s="45" t="s">
        <v>85</v>
      </c>
    </row>
    <row r="87" ht="15" hidden="1">
      <c r="A87" s="45" t="s">
        <v>84</v>
      </c>
    </row>
    <row r="88" ht="15" hidden="1">
      <c r="A88" s="45" t="s">
        <v>88</v>
      </c>
    </row>
    <row r="89" ht="15" hidden="1">
      <c r="A89" s="45" t="s">
        <v>87</v>
      </c>
    </row>
    <row r="90" ht="15" hidden="1">
      <c r="A90" s="45" t="s">
        <v>92</v>
      </c>
    </row>
    <row r="91" ht="15" hidden="1">
      <c r="A91" s="45" t="s">
        <v>93</v>
      </c>
    </row>
    <row r="92" ht="15" hidden="1">
      <c r="A92" s="45" t="s">
        <v>117</v>
      </c>
    </row>
    <row r="93" ht="15" hidden="1">
      <c r="A93" s="45" t="s">
        <v>116</v>
      </c>
    </row>
    <row r="94" ht="15" hidden="1">
      <c r="A94" s="45" t="s">
        <v>119</v>
      </c>
    </row>
    <row r="95" ht="15" hidden="1">
      <c r="A95" s="45" t="s">
        <v>84</v>
      </c>
    </row>
    <row r="96" ht="15" hidden="1">
      <c r="A96" s="45" t="s">
        <v>121</v>
      </c>
    </row>
    <row r="97" ht="15" hidden="1">
      <c r="A97" s="45" t="s">
        <v>129</v>
      </c>
    </row>
    <row r="98" ht="15" hidden="1">
      <c r="A98" s="45" t="s">
        <v>132</v>
      </c>
    </row>
    <row r="99" ht="15" hidden="1">
      <c r="A99" s="45" t="s">
        <v>131</v>
      </c>
    </row>
    <row r="100" ht="15" hidden="1">
      <c r="A100" s="45" t="s">
        <v>136</v>
      </c>
    </row>
    <row r="101" ht="15" hidden="1">
      <c r="A101" s="45" t="s">
        <v>135</v>
      </c>
    </row>
    <row r="102" ht="15" hidden="1">
      <c r="A102" s="45" t="s">
        <v>138</v>
      </c>
    </row>
    <row r="103" ht="15" hidden="1">
      <c r="A103" s="45" t="s">
        <v>139</v>
      </c>
    </row>
    <row r="104" ht="15">
      <c r="A104" s="45" t="s">
        <v>145</v>
      </c>
    </row>
    <row r="105" ht="15">
      <c r="A105" s="45" t="s">
        <v>141</v>
      </c>
    </row>
  </sheetData>
  <sheetProtection/>
  <mergeCells count="1">
    <mergeCell ref="B1:G1"/>
  </mergeCells>
  <printOptions/>
  <pageMargins left="0.5" right="0" top="0.25" bottom="0.25" header="0" footer="0"/>
  <pageSetup fitToHeight="1" fitToWidth="1" horizontalDpi="600" verticalDpi="600" orientation="portrait" paperSize="5" scale="71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2018-08-09T14:57:01Z</cp:lastPrinted>
  <dcterms:created xsi:type="dcterms:W3CDTF">2000-04-13T13:33:42Z</dcterms:created>
  <dcterms:modified xsi:type="dcterms:W3CDTF">2019-02-25T15:03:46Z</dcterms:modified>
  <cp:category/>
  <cp:version/>
  <cp:contentType/>
  <cp:contentStatus/>
</cp:coreProperties>
</file>