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METRO NORTH" sheetId="1" r:id="rId1"/>
  </sheets>
  <definedNames>
    <definedName name="_xlnm.Print_Area" localSheetId="0">'METRO NORTH'!$A$1:$G$81</definedName>
  </definedNames>
  <calcPr fullCalcOnLoad="1"/>
</workbook>
</file>

<file path=xl/sharedStrings.xml><?xml version="1.0" encoding="utf-8"?>
<sst xmlns="http://schemas.openxmlformats.org/spreadsheetml/2006/main" count="295" uniqueCount="155">
  <si>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</si>
  <si>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</si>
  <si>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</si>
  <si>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</si>
  <si>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</si>
  <si>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</si>
  <si>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</si>
  <si>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</si>
  <si>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</si>
  <si>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</si>
  <si>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</si>
  <si>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</si>
  <si>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</si>
  <si>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</si>
  <si>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</si>
  <si>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</si>
  <si>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METRO NORTH REB</t>
  </si>
  <si>
    <t>CT EOL 187CCMETNWIA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</si>
  <si>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</si>
  <si>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</si>
  <si>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</si>
  <si>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</si>
  <si>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</si>
  <si>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 JULY 18, 2017</t>
  </si>
  <si>
    <t>TO ADD FY18 ADULT &amp; DISLOCATED WORKER FUNDS</t>
  </si>
  <si>
    <t>BUDGET SHEET #1</t>
  </si>
  <si>
    <t>FY18 ADULT</t>
  </si>
  <si>
    <t>7003-1630</t>
  </si>
  <si>
    <t>FY18 DISLOCATED WORKER</t>
  </si>
  <si>
    <t>7003-1778</t>
  </si>
  <si>
    <t>APRIL 1, 2017- JUNE 30, 2018</t>
  </si>
  <si>
    <t>FWIAADT18A</t>
  </si>
  <si>
    <t>FWIADWK18A</t>
  </si>
  <si>
    <t>BUDGET SHEET #2</t>
  </si>
  <si>
    <t>CT EOL 187CCMETNSOSWTF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</si>
  <si>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</si>
  <si>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</si>
  <si>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</si>
  <si>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</si>
  <si>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</si>
  <si>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</si>
  <si>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</si>
  <si>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</si>
  <si>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</si>
  <si>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187CCMETNTRADE</t>
  </si>
  <si>
    <t>BUDGET SHEET #3 SEPTEMBER 26, 2017</t>
  </si>
  <si>
    <t>TO ADD TRADE FUNDS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</si>
  <si>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</si>
  <si>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</si>
  <si>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</si>
  <si>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</si>
  <si>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</si>
  <si>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</si>
  <si>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</si>
  <si>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</si>
  <si>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</si>
  <si>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</si>
  <si>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</si>
  <si>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</si>
  <si>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18CCMETNNEGREA</t>
  </si>
  <si>
    <t>FMIDEI5P2E</t>
  </si>
  <si>
    <t>7002-6626</t>
  </si>
  <si>
    <t>GD60</t>
  </si>
  <si>
    <t>BUDGET SHEET #5 OCTOBER 5, 2017</t>
  </si>
  <si>
    <t>TO ADD DEI FUNDS</t>
  </si>
  <si>
    <t>DISABILITY EMPLOYMENT INITIATIVE V    (10.1.14-3.31.18)</t>
  </si>
  <si>
    <t>BUDGET SHEET #6</t>
  </si>
  <si>
    <t>CT EOL 187CCMETNWP</t>
  </si>
  <si>
    <t>WP 90%</t>
  </si>
  <si>
    <t>FES2018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</si>
  <si>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</si>
  <si>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</si>
  <si>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</si>
  <si>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</si>
  <si>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</si>
  <si>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</si>
  <si>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</si>
  <si>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</si>
  <si>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</si>
  <si>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TO ADD WP &amp; SOS FUNDS</t>
  </si>
  <si>
    <t>BUDGET SHEET #6 OCTOBER 11, 2017</t>
  </si>
  <si>
    <t>BUDGET SHEET #7</t>
  </si>
  <si>
    <t>OCT 1, 2017- JUNE 30, 2018</t>
  </si>
  <si>
    <t>FWIAADT18B</t>
  </si>
  <si>
    <t>FWIADWK18B</t>
  </si>
  <si>
    <t>TO ADD ADULT &amp; DISLOCATED WKR FUNDS</t>
  </si>
  <si>
    <t>BUDGET SHEET #7 OCTOBER 25, 2017</t>
  </si>
  <si>
    <t>BUDGET SHEET #8</t>
  </si>
  <si>
    <t>BUDGET SHEET #8 NOVEMBER 7, 2017</t>
  </si>
  <si>
    <t>TO REVISE TRADE FUNDS</t>
  </si>
  <si>
    <t>BUDGET SHEET #9</t>
  </si>
  <si>
    <t>ADMINISTRATIVE ADJUSTMENT</t>
  </si>
  <si>
    <t>BUDGET SHEET #9 NOVEMBER 14, 2017</t>
  </si>
  <si>
    <t>BUDGET SHEET #10</t>
  </si>
  <si>
    <t>DEI V (10.1.14-3.31.18)</t>
  </si>
  <si>
    <t xml:space="preserve">7002-6626 </t>
  </si>
  <si>
    <t>TO ADD DEI V FUNDS</t>
  </si>
  <si>
    <t>BUDGET SHEET #10 JANUARY 10, 2018</t>
  </si>
  <si>
    <t>BUDGET SHEET #11</t>
  </si>
  <si>
    <t>DVOP</t>
  </si>
  <si>
    <t>FVETS2018</t>
  </si>
  <si>
    <t>7002-6628</t>
  </si>
  <si>
    <t>J209</t>
  </si>
  <si>
    <t>CT EOL 187CCMETNVETSUI</t>
  </si>
  <si>
    <t>RAPID RESPONSE IN HOUSE</t>
  </si>
  <si>
    <t>BUDGET SHEET #11 FEBRUARY 12</t>
  </si>
  <si>
    <t>WIOA OVERHEAD</t>
  </si>
  <si>
    <t>6208</t>
  </si>
  <si>
    <t>6209</t>
  </si>
  <si>
    <t>TO ADD DVOP, RAPID RESPONSE AND OH FUNDS</t>
  </si>
  <si>
    <t>BUDGET SHEET #12</t>
  </si>
  <si>
    <t>TO ADD FUNDS FOR INFRASTRUCTURE COSTS</t>
  </si>
  <si>
    <t>BUDGET SHEET #12 FEBRUARY 21, 2018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</si>
  <si>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</si>
  <si>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</si>
  <si>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</si>
  <si>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</si>
  <si>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</si>
  <si>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</si>
  <si>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</si>
  <si>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</si>
  <si>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</si>
  <si>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</si>
  <si>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</si>
  <si>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</si>
  <si>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</si>
  <si>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</si>
  <si>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</si>
  <si>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</si>
  <si>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</si>
  <si>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</si>
  <si>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</si>
  <si>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FH126A17VR</t>
  </si>
  <si>
    <t>BUDGET SHEET #13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</si>
  <si>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</si>
  <si>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</si>
  <si>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</si>
  <si>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</si>
  <si>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</si>
  <si>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</si>
  <si>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</si>
  <si>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#13 MAY 11, 2018</t>
  </si>
  <si>
    <t>BUDGET SHEET #14</t>
  </si>
  <si>
    <t>BUDGET SHEET #14 JUNE 8, 2018</t>
  </si>
  <si>
    <t>TO MOVE FUNDS TO FY19 LINE AND TO MAKE ADJUSTMENTS FOR RETAINED FUNDS</t>
  </si>
  <si>
    <t>BUDGET SHEET #15</t>
  </si>
  <si>
    <t>BRANDING</t>
  </si>
  <si>
    <t>TO ADD BRANDING FUNDS</t>
  </si>
  <si>
    <t>BUDGET SHEET #15 JULY 6, 2018</t>
  </si>
  <si>
    <t>FWIAYTH18R</t>
  </si>
  <si>
    <t xml:space="preserve"> FWIAADT18B </t>
  </si>
  <si>
    <t xml:space="preserve"> FWIADWK18B </t>
  </si>
  <si>
    <t>BUDGET SHEET #16</t>
  </si>
  <si>
    <t>TO ADD ADDITIONAL WIOA &amp; WP FUNDS</t>
  </si>
  <si>
    <t>BUDGET SHEET #16 FEBRUARY 22,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</si>
</sst>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7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tabSelected="1" zoomScalePageLayoutView="0" workbookViewId="0" topLeftCell="A1">
      <selection activeCell="C115" sqref="C11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9" width="18.57421875" style="4" hidden="1" customWidth="1"/>
    <col min="20" max="21" width="19.57421875" style="4" hidden="1" customWidth="1"/>
    <col min="22" max="22" width="18.57421875" style="4" hidden="1" customWidth="1"/>
    <col min="23" max="23" width="18.57421875" style="4" customWidth="1"/>
    <col min="24" max="24" width="15.00390625" style="3" hidden="1" customWidth="1"/>
    <col min="25" max="25" width="15.00390625" style="3" bestFit="1" customWidth="1"/>
    <col min="26" max="16384" width="9.140625" style="3" customWidth="1"/>
  </cols>
  <sheetData>
    <row r="1" spans="1:23" ht="20.25">
      <c r="A1" s="3" t="s">
        <v>12</v>
      </c>
      <c r="B1" s="78" t="s">
        <v>10</v>
      </c>
      <c r="C1" s="79"/>
      <c r="D1" s="79"/>
      <c r="E1" s="79"/>
      <c r="F1" s="79"/>
      <c r="G1" s="7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6" ht="20.25">
      <c r="A2" s="5"/>
      <c r="B2" s="7"/>
      <c r="C2" s="7"/>
      <c r="D2" s="7"/>
      <c r="E2" s="8"/>
      <c r="F2" s="8"/>
    </row>
    <row r="3" spans="1:3" ht="20.25">
      <c r="A3" s="2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24" s="10" customFormat="1" ht="30.75" thickBot="1">
      <c r="A5" s="56"/>
      <c r="B5" s="57" t="s">
        <v>2</v>
      </c>
      <c r="C5" s="57" t="s">
        <v>3</v>
      </c>
      <c r="D5" s="57" t="s">
        <v>4</v>
      </c>
      <c r="E5" s="57" t="s">
        <v>5</v>
      </c>
      <c r="F5" s="57" t="s">
        <v>1</v>
      </c>
      <c r="G5" s="57" t="s">
        <v>13</v>
      </c>
      <c r="H5" s="58" t="s">
        <v>25</v>
      </c>
      <c r="I5" s="58" t="s">
        <v>33</v>
      </c>
      <c r="J5" s="58" t="s">
        <v>43</v>
      </c>
      <c r="K5" s="58" t="s">
        <v>51</v>
      </c>
      <c r="L5" s="58" t="s">
        <v>58</v>
      </c>
      <c r="M5" s="58" t="s">
        <v>66</v>
      </c>
      <c r="N5" s="58" t="s">
        <v>81</v>
      </c>
      <c r="O5" s="58" t="s">
        <v>87</v>
      </c>
      <c r="P5" s="58" t="s">
        <v>90</v>
      </c>
      <c r="Q5" s="58" t="s">
        <v>93</v>
      </c>
      <c r="R5" s="58" t="s">
        <v>98</v>
      </c>
      <c r="S5" s="58" t="s">
        <v>110</v>
      </c>
      <c r="T5" s="58" t="s">
        <v>133</v>
      </c>
      <c r="U5" s="58" t="s">
        <v>142</v>
      </c>
      <c r="V5" s="58" t="s">
        <v>145</v>
      </c>
      <c r="W5" s="58" t="s">
        <v>152</v>
      </c>
      <c r="X5" s="9" t="s">
        <v>6</v>
      </c>
    </row>
    <row r="6" spans="1:24" s="26" customFormat="1" ht="16.5">
      <c r="A6" s="49" t="s">
        <v>8</v>
      </c>
      <c r="B6" s="50"/>
      <c r="C6" s="51"/>
      <c r="D6" s="51"/>
      <c r="E6" s="52"/>
      <c r="F6" s="53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5"/>
    </row>
    <row r="7" spans="1:24" s="26" customFormat="1" ht="16.5">
      <c r="A7" s="27" t="s">
        <v>17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</row>
    <row r="8" spans="1:24" s="26" customFormat="1" ht="16.5" hidden="1">
      <c r="A8" s="27" t="s">
        <v>18</v>
      </c>
      <c r="B8" s="17" t="s">
        <v>30</v>
      </c>
      <c r="C8" s="40" t="s">
        <v>19</v>
      </c>
      <c r="D8" s="15" t="s">
        <v>11</v>
      </c>
      <c r="E8" s="40">
        <v>6201</v>
      </c>
      <c r="F8" s="17">
        <v>17.259</v>
      </c>
      <c r="G8" s="18">
        <f>768022-2</f>
        <v>768020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v>-9000</v>
      </c>
      <c r="V8" s="18"/>
      <c r="W8" s="18"/>
      <c r="X8" s="59">
        <f>SUM(G8:V8)</f>
        <v>759020</v>
      </c>
    </row>
    <row r="9" spans="1:24" s="10" customFormat="1" ht="16.5" hidden="1">
      <c r="A9" s="27" t="s">
        <v>18</v>
      </c>
      <c r="B9" s="17" t="s">
        <v>15</v>
      </c>
      <c r="C9" s="40" t="s">
        <v>19</v>
      </c>
      <c r="D9" s="15" t="s">
        <v>11</v>
      </c>
      <c r="E9" s="40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v>9000.00000000003</v>
      </c>
      <c r="V9" s="18"/>
      <c r="W9" s="18"/>
      <c r="X9" s="59">
        <f aca="true" t="shared" si="0" ref="X9:X75">SUM(G9:V9)</f>
        <v>9001.00000000003</v>
      </c>
    </row>
    <row r="10" spans="1:24" s="10" customFormat="1" ht="16.5" hidden="1">
      <c r="A10" s="27" t="s">
        <v>18</v>
      </c>
      <c r="B10" s="17" t="s">
        <v>20</v>
      </c>
      <c r="C10" s="40" t="s">
        <v>19</v>
      </c>
      <c r="D10" s="15" t="s">
        <v>11</v>
      </c>
      <c r="E10" s="40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59">
        <f t="shared" si="0"/>
        <v>1</v>
      </c>
    </row>
    <row r="11" spans="1:24" s="29" customFormat="1" ht="16.5" hidden="1">
      <c r="A11" s="28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59">
        <f t="shared" si="0"/>
        <v>0</v>
      </c>
    </row>
    <row r="12" spans="1:24" s="10" customFormat="1" ht="16.5" hidden="1">
      <c r="A12" s="27" t="s">
        <v>26</v>
      </c>
      <c r="B12" s="17" t="s">
        <v>14</v>
      </c>
      <c r="C12" s="40" t="s">
        <v>31</v>
      </c>
      <c r="D12" s="40" t="s">
        <v>27</v>
      </c>
      <c r="E12" s="40">
        <v>6202</v>
      </c>
      <c r="F12" s="40">
        <v>17.258</v>
      </c>
      <c r="G12" s="18"/>
      <c r="H12" s="18">
        <f>98972-2</f>
        <v>98970</v>
      </c>
      <c r="I12" s="18"/>
      <c r="J12" s="18"/>
      <c r="K12" s="18"/>
      <c r="L12" s="18"/>
      <c r="M12" s="18"/>
      <c r="N12" s="18"/>
      <c r="O12" s="18"/>
      <c r="P12" s="18">
        <v>-30846.94</v>
      </c>
      <c r="Q12" s="18"/>
      <c r="R12" s="18"/>
      <c r="S12" s="18"/>
      <c r="T12" s="18"/>
      <c r="U12" s="18"/>
      <c r="V12" s="18"/>
      <c r="W12" s="18"/>
      <c r="X12" s="59">
        <f t="shared" si="0"/>
        <v>68123.06</v>
      </c>
    </row>
    <row r="13" spans="1:24" s="29" customFormat="1" ht="16.5" hidden="1">
      <c r="A13" s="27" t="s">
        <v>26</v>
      </c>
      <c r="B13" s="17" t="s">
        <v>15</v>
      </c>
      <c r="C13" s="40" t="s">
        <v>31</v>
      </c>
      <c r="D13" s="40" t="s">
        <v>27</v>
      </c>
      <c r="E13" s="40">
        <v>6202</v>
      </c>
      <c r="F13" s="40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59">
        <f t="shared" si="0"/>
        <v>1</v>
      </c>
    </row>
    <row r="14" spans="1:24" s="29" customFormat="1" ht="16.5" hidden="1">
      <c r="A14" s="27" t="s">
        <v>26</v>
      </c>
      <c r="B14" s="17" t="s">
        <v>20</v>
      </c>
      <c r="C14" s="40" t="s">
        <v>31</v>
      </c>
      <c r="D14" s="40" t="s">
        <v>27</v>
      </c>
      <c r="E14" s="40">
        <v>6202</v>
      </c>
      <c r="F14" s="40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59">
        <f t="shared" si="0"/>
        <v>1</v>
      </c>
    </row>
    <row r="15" spans="1:24" s="10" customFormat="1" ht="16.5" hidden="1">
      <c r="A15" s="28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59">
        <f t="shared" si="0"/>
        <v>0</v>
      </c>
    </row>
    <row r="16" spans="1:24" s="10" customFormat="1" ht="16.5" hidden="1">
      <c r="A16" s="27" t="s">
        <v>28</v>
      </c>
      <c r="B16" s="17" t="s">
        <v>14</v>
      </c>
      <c r="C16" s="40" t="s">
        <v>32</v>
      </c>
      <c r="D16" s="40" t="s">
        <v>29</v>
      </c>
      <c r="E16" s="40">
        <v>6203</v>
      </c>
      <c r="F16" s="40">
        <v>17.278</v>
      </c>
      <c r="G16" s="18"/>
      <c r="H16" s="18">
        <f>126913-2</f>
        <v>126911</v>
      </c>
      <c r="I16" s="18"/>
      <c r="J16" s="18"/>
      <c r="K16" s="18"/>
      <c r="L16" s="18"/>
      <c r="M16" s="18"/>
      <c r="N16" s="18"/>
      <c r="O16" s="18"/>
      <c r="P16" s="18">
        <v>-55514.16</v>
      </c>
      <c r="Q16" s="18"/>
      <c r="R16" s="18"/>
      <c r="S16" s="18"/>
      <c r="T16" s="18"/>
      <c r="U16" s="18"/>
      <c r="V16" s="18"/>
      <c r="W16" s="18"/>
      <c r="X16" s="59">
        <f t="shared" si="0"/>
        <v>71396.84</v>
      </c>
    </row>
    <row r="17" spans="1:24" s="26" customFormat="1" ht="16.5" hidden="1">
      <c r="A17" s="27" t="s">
        <v>28</v>
      </c>
      <c r="B17" s="17" t="s">
        <v>15</v>
      </c>
      <c r="C17" s="40" t="s">
        <v>32</v>
      </c>
      <c r="D17" s="40" t="s">
        <v>29</v>
      </c>
      <c r="E17" s="40">
        <v>6203</v>
      </c>
      <c r="F17" s="40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59">
        <f t="shared" si="0"/>
        <v>1</v>
      </c>
    </row>
    <row r="18" spans="1:24" s="26" customFormat="1" ht="16.5" hidden="1">
      <c r="A18" s="27" t="s">
        <v>28</v>
      </c>
      <c r="B18" s="17" t="s">
        <v>20</v>
      </c>
      <c r="C18" s="40" t="s">
        <v>32</v>
      </c>
      <c r="D18" s="40" t="s">
        <v>29</v>
      </c>
      <c r="E18" s="40">
        <v>6203</v>
      </c>
      <c r="F18" s="40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59">
        <f t="shared" si="0"/>
        <v>1</v>
      </c>
    </row>
    <row r="19" spans="1:24" s="26" customFormat="1" ht="16.5" hidden="1">
      <c r="A19" s="27"/>
      <c r="B19" s="17"/>
      <c r="C19" s="40"/>
      <c r="D19" s="40"/>
      <c r="E19" s="40"/>
      <c r="F19" s="40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59">
        <f t="shared" si="0"/>
        <v>0</v>
      </c>
    </row>
    <row r="20" spans="1:24" s="26" customFormat="1" ht="16.5" hidden="1">
      <c r="A20" s="27" t="s">
        <v>26</v>
      </c>
      <c r="B20" s="17" t="s">
        <v>82</v>
      </c>
      <c r="C20" s="40" t="s">
        <v>83</v>
      </c>
      <c r="D20" s="40" t="s">
        <v>27</v>
      </c>
      <c r="E20" s="40">
        <v>6202</v>
      </c>
      <c r="F20" s="40">
        <v>17.258</v>
      </c>
      <c r="G20" s="18"/>
      <c r="H20" s="18"/>
      <c r="I20" s="18"/>
      <c r="J20" s="18"/>
      <c r="K20" s="18"/>
      <c r="L20" s="18"/>
      <c r="M20" s="18"/>
      <c r="N20" s="18">
        <f>673609-2</f>
        <v>673607</v>
      </c>
      <c r="O20" s="18"/>
      <c r="P20" s="18">
        <v>30846.94</v>
      </c>
      <c r="Q20" s="18"/>
      <c r="R20" s="18"/>
      <c r="S20" s="18"/>
      <c r="T20" s="18"/>
      <c r="U20" s="18">
        <v>-10000</v>
      </c>
      <c r="V20" s="18"/>
      <c r="W20" s="18"/>
      <c r="X20" s="59">
        <f t="shared" si="0"/>
        <v>694453.94</v>
      </c>
    </row>
    <row r="21" spans="1:24" s="26" customFormat="1" ht="16.5" hidden="1">
      <c r="A21" s="27" t="s">
        <v>26</v>
      </c>
      <c r="B21" s="17" t="s">
        <v>15</v>
      </c>
      <c r="C21" s="40" t="s">
        <v>83</v>
      </c>
      <c r="D21" s="40" t="s">
        <v>27</v>
      </c>
      <c r="E21" s="40">
        <v>6202</v>
      </c>
      <c r="F21" s="40">
        <v>17.258</v>
      </c>
      <c r="G21" s="18"/>
      <c r="H21" s="18"/>
      <c r="I21" s="18"/>
      <c r="J21" s="18"/>
      <c r="K21" s="18"/>
      <c r="L21" s="18"/>
      <c r="M21" s="18"/>
      <c r="N21" s="18">
        <v>1</v>
      </c>
      <c r="O21" s="18"/>
      <c r="P21" s="18"/>
      <c r="Q21" s="18"/>
      <c r="R21" s="18"/>
      <c r="S21" s="18"/>
      <c r="T21" s="18"/>
      <c r="U21" s="18">
        <v>10000</v>
      </c>
      <c r="V21" s="18"/>
      <c r="W21" s="18"/>
      <c r="X21" s="59">
        <f t="shared" si="0"/>
        <v>10001</v>
      </c>
    </row>
    <row r="22" spans="1:24" s="26" customFormat="1" ht="16.5" hidden="1">
      <c r="A22" s="27" t="s">
        <v>26</v>
      </c>
      <c r="B22" s="17" t="s">
        <v>20</v>
      </c>
      <c r="C22" s="40" t="s">
        <v>83</v>
      </c>
      <c r="D22" s="40" t="s">
        <v>27</v>
      </c>
      <c r="E22" s="40">
        <v>6202</v>
      </c>
      <c r="F22" s="40">
        <v>17.258</v>
      </c>
      <c r="G22" s="18"/>
      <c r="H22" s="18"/>
      <c r="I22" s="18"/>
      <c r="J22" s="18"/>
      <c r="K22" s="18"/>
      <c r="L22" s="18"/>
      <c r="M22" s="18"/>
      <c r="N22" s="18">
        <v>1</v>
      </c>
      <c r="O22" s="18"/>
      <c r="P22" s="18"/>
      <c r="Q22" s="18"/>
      <c r="R22" s="18"/>
      <c r="S22" s="18"/>
      <c r="T22" s="18"/>
      <c r="U22" s="18"/>
      <c r="V22" s="18"/>
      <c r="W22" s="18"/>
      <c r="X22" s="59">
        <f t="shared" si="0"/>
        <v>1</v>
      </c>
    </row>
    <row r="23" spans="1:24" s="26" customFormat="1" ht="16.5" hidden="1">
      <c r="A23" s="28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59">
        <f t="shared" si="0"/>
        <v>0</v>
      </c>
    </row>
    <row r="24" spans="1:24" s="26" customFormat="1" ht="16.5" hidden="1">
      <c r="A24" s="27" t="s">
        <v>28</v>
      </c>
      <c r="B24" s="17" t="s">
        <v>82</v>
      </c>
      <c r="C24" s="40" t="s">
        <v>84</v>
      </c>
      <c r="D24" s="40" t="s">
        <v>29</v>
      </c>
      <c r="E24" s="40">
        <v>6203</v>
      </c>
      <c r="F24" s="40">
        <v>17.278</v>
      </c>
      <c r="G24" s="18"/>
      <c r="H24" s="18"/>
      <c r="I24" s="18"/>
      <c r="J24" s="18"/>
      <c r="K24" s="18"/>
      <c r="L24" s="18"/>
      <c r="M24" s="18"/>
      <c r="N24" s="18">
        <f>671572-2</f>
        <v>671570</v>
      </c>
      <c r="O24" s="18"/>
      <c r="P24" s="18">
        <v>55514.16</v>
      </c>
      <c r="Q24" s="18"/>
      <c r="R24" s="18"/>
      <c r="S24" s="18"/>
      <c r="T24" s="18"/>
      <c r="U24" s="18">
        <v>-8000</v>
      </c>
      <c r="V24" s="18"/>
      <c r="W24" s="18"/>
      <c r="X24" s="59">
        <f t="shared" si="0"/>
        <v>719084.16</v>
      </c>
    </row>
    <row r="25" spans="1:24" s="26" customFormat="1" ht="16.5" hidden="1">
      <c r="A25" s="27" t="s">
        <v>28</v>
      </c>
      <c r="B25" s="17" t="s">
        <v>15</v>
      </c>
      <c r="C25" s="40" t="s">
        <v>84</v>
      </c>
      <c r="D25" s="40" t="s">
        <v>29</v>
      </c>
      <c r="E25" s="40">
        <v>6203</v>
      </c>
      <c r="F25" s="40">
        <v>17.278</v>
      </c>
      <c r="G25" s="18"/>
      <c r="H25" s="18"/>
      <c r="I25" s="18"/>
      <c r="J25" s="18"/>
      <c r="K25" s="18"/>
      <c r="L25" s="18"/>
      <c r="M25" s="18"/>
      <c r="N25" s="18">
        <v>1</v>
      </c>
      <c r="O25" s="18"/>
      <c r="P25" s="18"/>
      <c r="Q25" s="18"/>
      <c r="R25" s="18"/>
      <c r="S25" s="18"/>
      <c r="T25" s="18"/>
      <c r="U25" s="18">
        <v>8000</v>
      </c>
      <c r="V25" s="18"/>
      <c r="W25" s="18"/>
      <c r="X25" s="59">
        <f t="shared" si="0"/>
        <v>8001</v>
      </c>
    </row>
    <row r="26" spans="1:24" s="29" customFormat="1" ht="16.5" hidden="1">
      <c r="A26" s="27" t="s">
        <v>28</v>
      </c>
      <c r="B26" s="17" t="s">
        <v>20</v>
      </c>
      <c r="C26" s="40" t="s">
        <v>84</v>
      </c>
      <c r="D26" s="40" t="s">
        <v>29</v>
      </c>
      <c r="E26" s="40">
        <v>6203</v>
      </c>
      <c r="F26" s="40">
        <v>17.278</v>
      </c>
      <c r="G26" s="18"/>
      <c r="H26" s="18"/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/>
      <c r="S26" s="18"/>
      <c r="T26" s="18"/>
      <c r="U26" s="18"/>
      <c r="V26" s="18"/>
      <c r="W26" s="18"/>
      <c r="X26" s="59">
        <f t="shared" si="0"/>
        <v>1</v>
      </c>
    </row>
    <row r="27" spans="1:24" s="29" customFormat="1" ht="15" hidden="1">
      <c r="A27" s="27" t="s">
        <v>104</v>
      </c>
      <c r="B27" s="17" t="s">
        <v>14</v>
      </c>
      <c r="C27" s="66" t="s">
        <v>32</v>
      </c>
      <c r="D27" s="66" t="s">
        <v>29</v>
      </c>
      <c r="E27" s="68">
        <v>6223</v>
      </c>
      <c r="F27" s="15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v>12072</v>
      </c>
      <c r="S27" s="18"/>
      <c r="T27" s="18"/>
      <c r="U27" s="18"/>
      <c r="V27" s="18"/>
      <c r="W27" s="18"/>
      <c r="X27" s="59">
        <f t="shared" si="0"/>
        <v>12072</v>
      </c>
    </row>
    <row r="28" spans="1:24" s="29" customFormat="1" ht="15" hidden="1">
      <c r="A28" s="27" t="s">
        <v>106</v>
      </c>
      <c r="B28" s="17" t="s">
        <v>14</v>
      </c>
      <c r="C28" s="66" t="s">
        <v>84</v>
      </c>
      <c r="D28" s="66" t="s">
        <v>29</v>
      </c>
      <c r="E28" s="68" t="s">
        <v>107</v>
      </c>
      <c r="F28" s="15">
        <v>17.278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>15000*0.34</f>
        <v>5100</v>
      </c>
      <c r="S28" s="18"/>
      <c r="T28" s="18"/>
      <c r="U28" s="18"/>
      <c r="V28" s="18"/>
      <c r="W28" s="18"/>
      <c r="X28" s="59">
        <f t="shared" si="0"/>
        <v>5100</v>
      </c>
    </row>
    <row r="29" spans="1:24" s="29" customFormat="1" ht="15" hidden="1">
      <c r="A29" s="27" t="s">
        <v>106</v>
      </c>
      <c r="B29" s="17" t="s">
        <v>14</v>
      </c>
      <c r="C29" s="66" t="s">
        <v>84</v>
      </c>
      <c r="D29" s="66" t="s">
        <v>29</v>
      </c>
      <c r="E29" s="68" t="s">
        <v>108</v>
      </c>
      <c r="F29" s="15">
        <v>17.278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f>15000-5100</f>
        <v>9900</v>
      </c>
      <c r="S29" s="18"/>
      <c r="T29" s="18"/>
      <c r="U29" s="18"/>
      <c r="V29" s="18"/>
      <c r="W29" s="18"/>
      <c r="X29" s="59">
        <f t="shared" si="0"/>
        <v>9900</v>
      </c>
    </row>
    <row r="30" spans="1:24" s="29" customFormat="1" ht="15" hidden="1">
      <c r="A30" s="27"/>
      <c r="B30" s="17"/>
      <c r="C30" s="66"/>
      <c r="D30" s="66"/>
      <c r="E30" s="68"/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59">
        <f t="shared" si="0"/>
        <v>0</v>
      </c>
    </row>
    <row r="31" spans="1:24" s="29" customFormat="1" ht="30" hidden="1">
      <c r="A31" s="72" t="s">
        <v>113</v>
      </c>
      <c r="B31" s="17" t="s">
        <v>114</v>
      </c>
      <c r="C31" s="75" t="s">
        <v>132</v>
      </c>
      <c r="D31" s="73" t="s">
        <v>115</v>
      </c>
      <c r="E31" s="73" t="s">
        <v>116</v>
      </c>
      <c r="F31" s="1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>
        <v>4187.5</v>
      </c>
      <c r="T31" s="18"/>
      <c r="U31" s="18"/>
      <c r="V31" s="18"/>
      <c r="W31" s="18"/>
      <c r="X31" s="59">
        <f t="shared" si="0"/>
        <v>4187.5</v>
      </c>
    </row>
    <row r="32" spans="1:24" s="29" customFormat="1" ht="30" hidden="1">
      <c r="A32" s="72" t="s">
        <v>117</v>
      </c>
      <c r="B32" s="17" t="s">
        <v>118</v>
      </c>
      <c r="C32" s="73" t="s">
        <v>119</v>
      </c>
      <c r="D32" s="73" t="s">
        <v>120</v>
      </c>
      <c r="E32" s="73" t="s">
        <v>121</v>
      </c>
      <c r="F32" s="1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>
        <v>17119.18</v>
      </c>
      <c r="T32" s="18"/>
      <c r="U32" s="18"/>
      <c r="V32" s="18"/>
      <c r="W32" s="18"/>
      <c r="X32" s="59">
        <f t="shared" si="0"/>
        <v>17119.18</v>
      </c>
    </row>
    <row r="33" spans="1:24" s="29" customFormat="1" ht="30" hidden="1">
      <c r="A33" s="72" t="s">
        <v>122</v>
      </c>
      <c r="B33" s="17" t="s">
        <v>123</v>
      </c>
      <c r="C33" s="74" t="s">
        <v>124</v>
      </c>
      <c r="D33" s="74" t="s">
        <v>125</v>
      </c>
      <c r="E33" s="74" t="s">
        <v>126</v>
      </c>
      <c r="F33" s="1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8791.32</v>
      </c>
      <c r="T33" s="18"/>
      <c r="U33" s="18"/>
      <c r="V33" s="18"/>
      <c r="W33" s="18"/>
      <c r="X33" s="59">
        <f t="shared" si="0"/>
        <v>8791.32</v>
      </c>
    </row>
    <row r="34" spans="1:24" s="29" customFormat="1" ht="15" hidden="1">
      <c r="A34" s="27" t="s">
        <v>127</v>
      </c>
      <c r="B34" s="17" t="s">
        <v>128</v>
      </c>
      <c r="C34" s="74" t="s">
        <v>129</v>
      </c>
      <c r="D34" s="74" t="s">
        <v>130</v>
      </c>
      <c r="E34" s="74" t="s">
        <v>131</v>
      </c>
      <c r="F34" s="1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2669.72</v>
      </c>
      <c r="T34" s="18"/>
      <c r="U34" s="18"/>
      <c r="V34" s="18"/>
      <c r="W34" s="18"/>
      <c r="X34" s="59">
        <f t="shared" si="0"/>
        <v>2669.72</v>
      </c>
    </row>
    <row r="35" spans="1:24" s="29" customFormat="1" ht="15" hidden="1">
      <c r="A35" s="27" t="s">
        <v>146</v>
      </c>
      <c r="B35" s="17" t="s">
        <v>15</v>
      </c>
      <c r="C35" s="66" t="s">
        <v>84</v>
      </c>
      <c r="D35" s="66" t="s">
        <v>29</v>
      </c>
      <c r="E35" s="68" t="s">
        <v>107</v>
      </c>
      <c r="F35" s="15">
        <v>17.278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f>26700.27*0.34</f>
        <v>9078.0918</v>
      </c>
      <c r="W35" s="18"/>
      <c r="X35" s="59">
        <f t="shared" si="0"/>
        <v>9078.0918</v>
      </c>
    </row>
    <row r="36" spans="1:24" s="29" customFormat="1" ht="15" hidden="1">
      <c r="A36" s="27" t="s">
        <v>146</v>
      </c>
      <c r="B36" s="17" t="s">
        <v>15</v>
      </c>
      <c r="C36" s="66" t="s">
        <v>84</v>
      </c>
      <c r="D36" s="66" t="s">
        <v>29</v>
      </c>
      <c r="E36" s="68" t="s">
        <v>108</v>
      </c>
      <c r="F36" s="15">
        <v>17.278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>
        <f>26700.27*0.66</f>
        <v>17622.178200000002</v>
      </c>
      <c r="W36" s="18"/>
      <c r="X36" s="59">
        <f t="shared" si="0"/>
        <v>17622.178200000002</v>
      </c>
    </row>
    <row r="37" spans="1:24" s="29" customFormat="1" ht="15">
      <c r="A37" s="27" t="s">
        <v>18</v>
      </c>
      <c r="B37" s="17" t="s">
        <v>15</v>
      </c>
      <c r="C37" s="74" t="s">
        <v>149</v>
      </c>
      <c r="D37" s="15" t="s">
        <v>11</v>
      </c>
      <c r="E37" s="61">
        <v>6201</v>
      </c>
      <c r="F37" s="17">
        <v>17.259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>
        <v>3929</v>
      </c>
      <c r="X37" s="59">
        <f>SUM(W37)</f>
        <v>3929</v>
      </c>
    </row>
    <row r="38" spans="1:24" s="29" customFormat="1" ht="15">
      <c r="A38" s="27" t="s">
        <v>26</v>
      </c>
      <c r="B38" s="17" t="s">
        <v>15</v>
      </c>
      <c r="C38" s="74" t="s">
        <v>150</v>
      </c>
      <c r="D38" s="61" t="s">
        <v>27</v>
      </c>
      <c r="E38" s="61">
        <v>6202</v>
      </c>
      <c r="F38" s="61">
        <v>17.258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>
        <v>8561</v>
      </c>
      <c r="X38" s="59">
        <f>SUM(W38)</f>
        <v>8561</v>
      </c>
    </row>
    <row r="39" spans="1:24" s="29" customFormat="1" ht="15">
      <c r="A39" s="27" t="s">
        <v>28</v>
      </c>
      <c r="B39" s="17" t="s">
        <v>15</v>
      </c>
      <c r="C39" s="74" t="s">
        <v>151</v>
      </c>
      <c r="D39" s="61" t="s">
        <v>29</v>
      </c>
      <c r="E39" s="61">
        <v>6203</v>
      </c>
      <c r="F39" s="61">
        <v>17.278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>
        <v>8678</v>
      </c>
      <c r="X39" s="59">
        <f>SUM(W39)</f>
        <v>8678</v>
      </c>
    </row>
    <row r="40" spans="1:24" s="29" customFormat="1" ht="15">
      <c r="A40" s="27"/>
      <c r="B40" s="17"/>
      <c r="C40" s="66"/>
      <c r="D40" s="66"/>
      <c r="E40" s="68"/>
      <c r="F40" s="1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59">
        <f t="shared" si="0"/>
        <v>0</v>
      </c>
    </row>
    <row r="41" spans="1:24" s="29" customFormat="1" ht="16.5">
      <c r="A41" s="49" t="s">
        <v>8</v>
      </c>
      <c r="B41" s="11"/>
      <c r="C41" s="20"/>
      <c r="D41" s="20"/>
      <c r="E41" s="20"/>
      <c r="F41" s="11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59">
        <f t="shared" si="0"/>
        <v>0</v>
      </c>
    </row>
    <row r="42" spans="1:24" s="29" customFormat="1" ht="16.5">
      <c r="A42" s="27" t="s">
        <v>67</v>
      </c>
      <c r="B42" s="11"/>
      <c r="C42" s="20"/>
      <c r="D42" s="20"/>
      <c r="E42" s="20"/>
      <c r="F42" s="1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59">
        <f t="shared" si="0"/>
        <v>0</v>
      </c>
    </row>
    <row r="43" spans="1:24" s="29" customFormat="1" ht="15" hidden="1">
      <c r="A43" s="27" t="s">
        <v>68</v>
      </c>
      <c r="B43" s="17" t="s">
        <v>14</v>
      </c>
      <c r="C43" s="66" t="s">
        <v>69</v>
      </c>
      <c r="D43" s="66" t="s">
        <v>61</v>
      </c>
      <c r="E43" s="68" t="s">
        <v>70</v>
      </c>
      <c r="F43" s="17" t="s">
        <v>71</v>
      </c>
      <c r="G43" s="18"/>
      <c r="H43" s="18"/>
      <c r="I43" s="18"/>
      <c r="J43" s="18"/>
      <c r="K43" s="18"/>
      <c r="L43" s="18"/>
      <c r="M43" s="18">
        <f>1132780-2</f>
        <v>1132778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59">
        <f t="shared" si="0"/>
        <v>1132778</v>
      </c>
    </row>
    <row r="44" spans="1:24" s="29" customFormat="1" ht="15">
      <c r="A44" s="27" t="s">
        <v>68</v>
      </c>
      <c r="B44" s="17" t="s">
        <v>15</v>
      </c>
      <c r="C44" s="66" t="s">
        <v>69</v>
      </c>
      <c r="D44" s="66" t="s">
        <v>61</v>
      </c>
      <c r="E44" s="68" t="s">
        <v>70</v>
      </c>
      <c r="F44" s="17" t="s">
        <v>71</v>
      </c>
      <c r="G44" s="18"/>
      <c r="H44" s="18"/>
      <c r="I44" s="18"/>
      <c r="J44" s="18"/>
      <c r="K44" s="18"/>
      <c r="L44" s="18"/>
      <c r="M44" s="18">
        <v>1</v>
      </c>
      <c r="N44" s="18"/>
      <c r="O44" s="18"/>
      <c r="P44" s="18"/>
      <c r="Q44" s="18"/>
      <c r="R44" s="18"/>
      <c r="S44" s="18"/>
      <c r="T44" s="18"/>
      <c r="U44" s="18"/>
      <c r="V44" s="18"/>
      <c r="W44" s="18">
        <v>5708</v>
      </c>
      <c r="X44" s="59">
        <f>SUM(M44:W44)</f>
        <v>5709</v>
      </c>
    </row>
    <row r="45" spans="1:24" s="29" customFormat="1" ht="15" hidden="1">
      <c r="A45" s="27" t="s">
        <v>68</v>
      </c>
      <c r="B45" s="17" t="s">
        <v>20</v>
      </c>
      <c r="C45" s="66" t="s">
        <v>69</v>
      </c>
      <c r="D45" s="66" t="s">
        <v>61</v>
      </c>
      <c r="E45" s="68" t="s">
        <v>70</v>
      </c>
      <c r="F45" s="17" t="s">
        <v>71</v>
      </c>
      <c r="G45" s="18"/>
      <c r="H45" s="18"/>
      <c r="I45" s="18"/>
      <c r="J45" s="18"/>
      <c r="K45" s="18"/>
      <c r="L45" s="18"/>
      <c r="M45" s="18">
        <v>1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59">
        <f>SUM(M45:W45)</f>
        <v>1</v>
      </c>
    </row>
    <row r="46" spans="1:24" s="29" customFormat="1" ht="15" hidden="1">
      <c r="A46" s="27" t="s">
        <v>72</v>
      </c>
      <c r="B46" s="17" t="s">
        <v>14</v>
      </c>
      <c r="C46" s="66" t="s">
        <v>69</v>
      </c>
      <c r="D46" s="66" t="s">
        <v>61</v>
      </c>
      <c r="E46" s="68" t="s">
        <v>73</v>
      </c>
      <c r="F46" s="17" t="s">
        <v>71</v>
      </c>
      <c r="G46" s="18"/>
      <c r="H46" s="18"/>
      <c r="I46" s="18"/>
      <c r="J46" s="18"/>
      <c r="K46" s="18"/>
      <c r="L46" s="18"/>
      <c r="M46" s="18">
        <f>97545-2</f>
        <v>97543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59">
        <f>SUM(M46:W46)</f>
        <v>97543</v>
      </c>
    </row>
    <row r="47" spans="1:24" s="29" customFormat="1" ht="15">
      <c r="A47" s="27" t="s">
        <v>72</v>
      </c>
      <c r="B47" s="17" t="s">
        <v>15</v>
      </c>
      <c r="C47" s="66" t="s">
        <v>69</v>
      </c>
      <c r="D47" s="66" t="s">
        <v>61</v>
      </c>
      <c r="E47" s="68" t="s">
        <v>73</v>
      </c>
      <c r="F47" s="17" t="s">
        <v>71</v>
      </c>
      <c r="G47" s="18"/>
      <c r="H47" s="18"/>
      <c r="I47" s="18"/>
      <c r="J47" s="18"/>
      <c r="K47" s="18"/>
      <c r="L47" s="18"/>
      <c r="M47" s="18">
        <v>1</v>
      </c>
      <c r="N47" s="18"/>
      <c r="O47" s="18"/>
      <c r="P47" s="18"/>
      <c r="Q47" s="18"/>
      <c r="R47" s="18"/>
      <c r="S47" s="18"/>
      <c r="T47" s="18"/>
      <c r="U47" s="18"/>
      <c r="V47" s="18"/>
      <c r="W47" s="18">
        <v>491</v>
      </c>
      <c r="X47" s="59">
        <f>SUM(M47:W47)</f>
        <v>492</v>
      </c>
    </row>
    <row r="48" spans="1:24" s="29" customFormat="1" ht="15" hidden="1">
      <c r="A48" s="27" t="s">
        <v>72</v>
      </c>
      <c r="B48" s="17" t="s">
        <v>20</v>
      </c>
      <c r="C48" s="66" t="s">
        <v>69</v>
      </c>
      <c r="D48" s="66" t="s">
        <v>61</v>
      </c>
      <c r="E48" s="68" t="s">
        <v>73</v>
      </c>
      <c r="F48" s="17" t="s">
        <v>71</v>
      </c>
      <c r="G48" s="18"/>
      <c r="H48" s="18"/>
      <c r="I48" s="18"/>
      <c r="J48" s="18"/>
      <c r="K48" s="18"/>
      <c r="L48" s="18"/>
      <c r="M48" s="18">
        <v>1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59">
        <f t="shared" si="0"/>
        <v>1</v>
      </c>
    </row>
    <row r="49" spans="1:24" s="29" customFormat="1" ht="15">
      <c r="A49" s="27"/>
      <c r="B49" s="17"/>
      <c r="C49" s="66"/>
      <c r="D49" s="66"/>
      <c r="E49" s="68"/>
      <c r="F49" s="1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59">
        <f t="shared" si="0"/>
        <v>0</v>
      </c>
    </row>
    <row r="50" spans="1:24" s="29" customFormat="1" ht="15" hidden="1">
      <c r="A50" s="49" t="s">
        <v>8</v>
      </c>
      <c r="B50" s="17"/>
      <c r="C50" s="66"/>
      <c r="D50" s="66"/>
      <c r="E50" s="68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59">
        <f t="shared" si="0"/>
        <v>0</v>
      </c>
    </row>
    <row r="51" spans="1:24" s="29" customFormat="1" ht="15" hidden="1">
      <c r="A51" s="27" t="s">
        <v>103</v>
      </c>
      <c r="B51" s="17"/>
      <c r="C51" s="66"/>
      <c r="D51" s="66"/>
      <c r="E51" s="68"/>
      <c r="F51" s="1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59">
        <f t="shared" si="0"/>
        <v>0</v>
      </c>
    </row>
    <row r="52" spans="1:24" s="29" customFormat="1" ht="15" hidden="1">
      <c r="A52" s="60" t="s">
        <v>99</v>
      </c>
      <c r="B52" s="17" t="s">
        <v>14</v>
      </c>
      <c r="C52" s="66" t="s">
        <v>100</v>
      </c>
      <c r="D52" s="66" t="s">
        <v>101</v>
      </c>
      <c r="E52" s="68" t="s">
        <v>102</v>
      </c>
      <c r="F52" s="71">
        <v>17.801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>
        <f>33421-2</f>
        <v>33419</v>
      </c>
      <c r="S52" s="18"/>
      <c r="T52" s="18"/>
      <c r="U52" s="18"/>
      <c r="V52" s="18"/>
      <c r="W52" s="18"/>
      <c r="X52" s="59">
        <f t="shared" si="0"/>
        <v>33419</v>
      </c>
    </row>
    <row r="53" spans="1:24" s="29" customFormat="1" ht="15" hidden="1">
      <c r="A53" s="60" t="s">
        <v>99</v>
      </c>
      <c r="B53" s="17" t="s">
        <v>15</v>
      </c>
      <c r="C53" s="66" t="s">
        <v>100</v>
      </c>
      <c r="D53" s="66" t="s">
        <v>101</v>
      </c>
      <c r="E53" s="68" t="s">
        <v>102</v>
      </c>
      <c r="F53" s="71">
        <v>17.801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1</v>
      </c>
      <c r="S53" s="18"/>
      <c r="T53" s="18"/>
      <c r="U53" s="18"/>
      <c r="V53" s="18"/>
      <c r="W53" s="18"/>
      <c r="X53" s="59">
        <f t="shared" si="0"/>
        <v>1</v>
      </c>
    </row>
    <row r="54" spans="1:24" s="29" customFormat="1" ht="15" hidden="1">
      <c r="A54" s="60" t="s">
        <v>99</v>
      </c>
      <c r="B54" s="17" t="s">
        <v>20</v>
      </c>
      <c r="C54" s="66" t="s">
        <v>100</v>
      </c>
      <c r="D54" s="66" t="s">
        <v>101</v>
      </c>
      <c r="E54" s="68" t="s">
        <v>102</v>
      </c>
      <c r="F54" s="71">
        <v>17.801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>
        <v>1</v>
      </c>
      <c r="S54" s="18"/>
      <c r="T54" s="18"/>
      <c r="U54" s="18"/>
      <c r="V54" s="18"/>
      <c r="W54" s="18"/>
      <c r="X54" s="59">
        <f t="shared" si="0"/>
        <v>1</v>
      </c>
    </row>
    <row r="55" spans="1:24" s="10" customFormat="1" ht="16.5" hidden="1">
      <c r="A55" s="30"/>
      <c r="B55" s="30"/>
      <c r="C55" s="30"/>
      <c r="D55" s="30"/>
      <c r="E55" s="30"/>
      <c r="F55" s="30"/>
      <c r="G55" s="30"/>
      <c r="H55" s="30"/>
      <c r="I55" s="30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59">
        <f t="shared" si="0"/>
        <v>0</v>
      </c>
    </row>
    <row r="56" spans="1:24" s="10" customFormat="1" ht="16.5" hidden="1">
      <c r="A56" s="30"/>
      <c r="B56" s="11"/>
      <c r="C56" s="21"/>
      <c r="D56" s="21"/>
      <c r="E56" s="12"/>
      <c r="F56" s="14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59">
        <f t="shared" si="0"/>
        <v>0</v>
      </c>
    </row>
    <row r="57" spans="1:24" s="26" customFormat="1" ht="16.5" hidden="1">
      <c r="A57" s="49" t="s">
        <v>8</v>
      </c>
      <c r="B57" s="11"/>
      <c r="C57" s="12"/>
      <c r="D57" s="12"/>
      <c r="E57" s="13"/>
      <c r="F57" s="14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59">
        <f t="shared" si="0"/>
        <v>0</v>
      </c>
    </row>
    <row r="58" spans="1:24" s="26" customFormat="1" ht="16.5" hidden="1">
      <c r="A58" s="27" t="s">
        <v>44</v>
      </c>
      <c r="B58" s="11"/>
      <c r="C58" s="12"/>
      <c r="D58" s="12"/>
      <c r="E58" s="13"/>
      <c r="F58" s="14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59">
        <f t="shared" si="0"/>
        <v>0</v>
      </c>
    </row>
    <row r="59" spans="1:24" s="26" customFormat="1" ht="16.5" hidden="1">
      <c r="A59" s="62" t="s">
        <v>47</v>
      </c>
      <c r="B59" s="17" t="s">
        <v>14</v>
      </c>
      <c r="C59" s="61" t="s">
        <v>48</v>
      </c>
      <c r="D59" s="63" t="s">
        <v>49</v>
      </c>
      <c r="E59" s="64" t="s">
        <v>50</v>
      </c>
      <c r="F59" s="63">
        <v>17.245</v>
      </c>
      <c r="G59" s="18"/>
      <c r="H59" s="18"/>
      <c r="I59" s="18"/>
      <c r="J59" s="18">
        <f>28738.98-2</f>
        <v>28736.98</v>
      </c>
      <c r="K59" s="18"/>
      <c r="L59" s="18"/>
      <c r="M59" s="18"/>
      <c r="N59" s="18"/>
      <c r="O59" s="18">
        <v>23356.91</v>
      </c>
      <c r="P59" s="18"/>
      <c r="Q59" s="18"/>
      <c r="R59" s="18"/>
      <c r="S59" s="18"/>
      <c r="T59" s="18"/>
      <c r="U59" s="18"/>
      <c r="V59" s="18"/>
      <c r="W59" s="18"/>
      <c r="X59" s="59">
        <f t="shared" si="0"/>
        <v>52093.89</v>
      </c>
    </row>
    <row r="60" spans="1:24" s="26" customFormat="1" ht="16.5" hidden="1">
      <c r="A60" s="62" t="s">
        <v>47</v>
      </c>
      <c r="B60" s="17" t="s">
        <v>15</v>
      </c>
      <c r="C60" s="61" t="s">
        <v>48</v>
      </c>
      <c r="D60" s="61" t="s">
        <v>49</v>
      </c>
      <c r="E60" s="15" t="s">
        <v>50</v>
      </c>
      <c r="F60" s="61">
        <v>17.245</v>
      </c>
      <c r="G60" s="18"/>
      <c r="H60" s="18"/>
      <c r="I60" s="18"/>
      <c r="J60" s="18">
        <v>1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59">
        <f t="shared" si="0"/>
        <v>1</v>
      </c>
    </row>
    <row r="61" spans="1:24" s="29" customFormat="1" ht="15" hidden="1">
      <c r="A61" s="62" t="s">
        <v>47</v>
      </c>
      <c r="B61" s="17" t="s">
        <v>20</v>
      </c>
      <c r="C61" s="61" t="s">
        <v>48</v>
      </c>
      <c r="D61" s="61" t="s">
        <v>49</v>
      </c>
      <c r="E61" s="15" t="s">
        <v>50</v>
      </c>
      <c r="F61" s="61">
        <v>17.245</v>
      </c>
      <c r="G61" s="22"/>
      <c r="H61" s="22"/>
      <c r="I61" s="22"/>
      <c r="J61" s="22">
        <v>1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59">
        <f t="shared" si="0"/>
        <v>1</v>
      </c>
    </row>
    <row r="62" spans="1:24" s="29" customFormat="1" ht="15" hidden="1">
      <c r="A62" s="62"/>
      <c r="B62" s="17"/>
      <c r="C62" s="61"/>
      <c r="D62" s="61"/>
      <c r="E62" s="15"/>
      <c r="F62" s="6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59">
        <f t="shared" si="0"/>
        <v>0</v>
      </c>
    </row>
    <row r="63" spans="1:24" s="29" customFormat="1" ht="15" hidden="1">
      <c r="A63" s="49" t="s">
        <v>8</v>
      </c>
      <c r="B63" s="17"/>
      <c r="C63" s="61"/>
      <c r="D63" s="61"/>
      <c r="E63" s="15"/>
      <c r="F63" s="6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59">
        <f t="shared" si="0"/>
        <v>0</v>
      </c>
    </row>
    <row r="64" spans="1:24" s="29" customFormat="1" ht="15" hidden="1">
      <c r="A64" s="27" t="s">
        <v>34</v>
      </c>
      <c r="B64" s="17"/>
      <c r="C64" s="61"/>
      <c r="D64" s="61"/>
      <c r="E64" s="15"/>
      <c r="F64" s="6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59">
        <f t="shared" si="0"/>
        <v>0</v>
      </c>
    </row>
    <row r="65" spans="1:24" s="29" customFormat="1" ht="15" hidden="1">
      <c r="A65" s="65" t="s">
        <v>52</v>
      </c>
      <c r="B65" s="17" t="s">
        <v>14</v>
      </c>
      <c r="C65" s="66" t="s">
        <v>53</v>
      </c>
      <c r="D65" s="66" t="s">
        <v>54</v>
      </c>
      <c r="E65" s="66" t="s">
        <v>55</v>
      </c>
      <c r="F65" s="15" t="s">
        <v>40</v>
      </c>
      <c r="G65" s="22"/>
      <c r="H65" s="22"/>
      <c r="I65" s="22"/>
      <c r="J65" s="22"/>
      <c r="K65" s="22">
        <v>95000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59">
        <f t="shared" si="0"/>
        <v>95000</v>
      </c>
    </row>
    <row r="66" spans="1:24" s="29" customFormat="1" ht="15" hidden="1">
      <c r="A66" s="60" t="s">
        <v>35</v>
      </c>
      <c r="B66" s="17" t="s">
        <v>36</v>
      </c>
      <c r="C66" s="61" t="s">
        <v>37</v>
      </c>
      <c r="D66" s="61" t="s">
        <v>38</v>
      </c>
      <c r="E66" s="61" t="s">
        <v>39</v>
      </c>
      <c r="F66" s="17" t="s">
        <v>40</v>
      </c>
      <c r="G66" s="22"/>
      <c r="H66" s="22"/>
      <c r="I66" s="22">
        <v>70006.35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59">
        <f t="shared" si="0"/>
        <v>70006.35</v>
      </c>
    </row>
    <row r="67" spans="1:24" s="29" customFormat="1" ht="15" hidden="1">
      <c r="A67" s="60" t="s">
        <v>74</v>
      </c>
      <c r="B67" s="17" t="s">
        <v>75</v>
      </c>
      <c r="C67" s="66" t="s">
        <v>76</v>
      </c>
      <c r="D67" s="66" t="s">
        <v>77</v>
      </c>
      <c r="E67" s="66" t="s">
        <v>78</v>
      </c>
      <c r="F67" s="17" t="s">
        <v>40</v>
      </c>
      <c r="G67" s="22"/>
      <c r="H67" s="22"/>
      <c r="I67" s="22"/>
      <c r="J67" s="22"/>
      <c r="K67" s="22"/>
      <c r="L67" s="22"/>
      <c r="M67" s="69">
        <v>386796.892</v>
      </c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59">
        <f t="shared" si="0"/>
        <v>386796.892</v>
      </c>
    </row>
    <row r="68" spans="1:24" s="29" customFormat="1" ht="15" hidden="1">
      <c r="A68" s="60"/>
      <c r="B68" s="17"/>
      <c r="C68" s="61"/>
      <c r="D68" s="61"/>
      <c r="E68" s="61"/>
      <c r="F68" s="17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59">
        <f t="shared" si="0"/>
        <v>0</v>
      </c>
    </row>
    <row r="69" spans="1:24" s="29" customFormat="1" ht="15" hidden="1">
      <c r="A69" s="60"/>
      <c r="B69" s="17"/>
      <c r="C69" s="61"/>
      <c r="D69" s="61"/>
      <c r="E69" s="61"/>
      <c r="F69" s="17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59">
        <f t="shared" si="0"/>
        <v>0</v>
      </c>
    </row>
    <row r="70" spans="1:24" s="29" customFormat="1" ht="15" hidden="1">
      <c r="A70" s="67" t="s">
        <v>8</v>
      </c>
      <c r="B70" s="17"/>
      <c r="C70" s="66"/>
      <c r="D70" s="66"/>
      <c r="E70" s="66"/>
      <c r="F70" s="15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59">
        <f t="shared" si="0"/>
        <v>0</v>
      </c>
    </row>
    <row r="71" spans="1:24" s="29" customFormat="1" ht="15" hidden="1">
      <c r="A71" s="27" t="s">
        <v>59</v>
      </c>
      <c r="B71" s="17"/>
      <c r="C71" s="66"/>
      <c r="D71" s="66"/>
      <c r="E71" s="66"/>
      <c r="F71" s="15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59">
        <f t="shared" si="0"/>
        <v>0</v>
      </c>
    </row>
    <row r="72" spans="1:24" s="10" customFormat="1" ht="30.75" hidden="1">
      <c r="A72" s="60" t="s">
        <v>65</v>
      </c>
      <c r="B72" s="17" t="s">
        <v>14</v>
      </c>
      <c r="C72" s="66" t="s">
        <v>60</v>
      </c>
      <c r="D72" s="15" t="s">
        <v>61</v>
      </c>
      <c r="E72" s="17" t="s">
        <v>62</v>
      </c>
      <c r="F72" s="17">
        <v>17.207</v>
      </c>
      <c r="G72" s="22"/>
      <c r="H72" s="22"/>
      <c r="I72" s="22"/>
      <c r="J72" s="22"/>
      <c r="K72" s="22"/>
      <c r="L72" s="22">
        <v>131183.71999999956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59">
        <f t="shared" si="0"/>
        <v>131183.71999999956</v>
      </c>
    </row>
    <row r="73" spans="1:24" s="10" customFormat="1" ht="16.5" hidden="1">
      <c r="A73" s="60"/>
      <c r="B73" s="17"/>
      <c r="C73" s="66"/>
      <c r="D73" s="15"/>
      <c r="E73" s="17"/>
      <c r="F73" s="17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59">
        <f t="shared" si="0"/>
        <v>0</v>
      </c>
    </row>
    <row r="74" spans="1:24" s="10" customFormat="1" ht="16.5" hidden="1">
      <c r="A74" s="60" t="s">
        <v>94</v>
      </c>
      <c r="B74" s="17" t="s">
        <v>14</v>
      </c>
      <c r="C74" s="61" t="s">
        <v>60</v>
      </c>
      <c r="D74" s="70" t="s">
        <v>95</v>
      </c>
      <c r="E74" s="70" t="s">
        <v>62</v>
      </c>
      <c r="F74" s="61">
        <v>17.278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>
        <v>44034.67</v>
      </c>
      <c r="R74" s="22"/>
      <c r="S74" s="22"/>
      <c r="T74" s="22"/>
      <c r="U74" s="22"/>
      <c r="V74" s="22"/>
      <c r="W74" s="22"/>
      <c r="X74" s="59">
        <f t="shared" si="0"/>
        <v>44034.67</v>
      </c>
    </row>
    <row r="75" spans="1:24" s="10" customFormat="1" ht="16.5" hidden="1">
      <c r="A75" s="60" t="s">
        <v>134</v>
      </c>
      <c r="B75" s="17" t="s">
        <v>135</v>
      </c>
      <c r="C75" s="40" t="s">
        <v>136</v>
      </c>
      <c r="D75" s="76" t="s">
        <v>137</v>
      </c>
      <c r="E75" s="76" t="s">
        <v>138</v>
      </c>
      <c r="F75" s="40">
        <v>17.225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>
        <f>275887.855-1</f>
        <v>275886.855</v>
      </c>
      <c r="U75" s="22">
        <v>-75720.86</v>
      </c>
      <c r="V75" s="22"/>
      <c r="W75" s="22"/>
      <c r="X75" s="59">
        <f t="shared" si="0"/>
        <v>200165.995</v>
      </c>
    </row>
    <row r="76" spans="1:24" s="10" customFormat="1" ht="16.5" hidden="1">
      <c r="A76" s="60" t="s">
        <v>134</v>
      </c>
      <c r="B76" s="17" t="s">
        <v>139</v>
      </c>
      <c r="C76" s="40" t="s">
        <v>136</v>
      </c>
      <c r="D76" s="76" t="s">
        <v>137</v>
      </c>
      <c r="E76" s="76" t="s">
        <v>138</v>
      </c>
      <c r="F76" s="40">
        <v>17.225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>
        <v>1</v>
      </c>
      <c r="U76" s="22">
        <v>75720.85999999999</v>
      </c>
      <c r="V76" s="22"/>
      <c r="W76" s="22"/>
      <c r="X76" s="59">
        <f>SUM(G76:V76)</f>
        <v>75721.85999999999</v>
      </c>
    </row>
    <row r="77" spans="1:24" s="10" customFormat="1" ht="16.5" hidden="1">
      <c r="A77" s="31"/>
      <c r="B77" s="14"/>
      <c r="C77" s="21"/>
      <c r="D77" s="14"/>
      <c r="E77" s="21"/>
      <c r="F77" s="14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59">
        <f>SUM(G77:V77)</f>
        <v>0</v>
      </c>
    </row>
    <row r="78" spans="1:25" s="10" customFormat="1" ht="17.25" thickBot="1">
      <c r="A78" s="42"/>
      <c r="B78" s="42"/>
      <c r="C78" s="42"/>
      <c r="D78" s="41"/>
      <c r="E78" s="41"/>
      <c r="F78" s="41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59">
        <f>SUM(G78:V78)</f>
        <v>0</v>
      </c>
      <c r="Y78" s="77"/>
    </row>
    <row r="79" spans="1:24" s="10" customFormat="1" ht="17.25" thickBot="1">
      <c r="A79" s="44" t="s">
        <v>0</v>
      </c>
      <c r="B79" s="45"/>
      <c r="C79" s="46"/>
      <c r="D79" s="46"/>
      <c r="E79" s="46"/>
      <c r="F79" s="47"/>
      <c r="G79" s="48">
        <f>SUM(G7:G78)</f>
        <v>768022</v>
      </c>
      <c r="H79" s="48">
        <f aca="true" t="shared" si="1" ref="H79:X79">SUM(H7:H78)</f>
        <v>225885</v>
      </c>
      <c r="I79" s="48">
        <f t="shared" si="1"/>
        <v>70006.35</v>
      </c>
      <c r="J79" s="48">
        <f t="shared" si="1"/>
        <v>28738.98</v>
      </c>
      <c r="K79" s="48">
        <f t="shared" si="1"/>
        <v>95000</v>
      </c>
      <c r="L79" s="48">
        <f t="shared" si="1"/>
        <v>131183.71999999956</v>
      </c>
      <c r="M79" s="48">
        <f t="shared" si="1"/>
        <v>1617121.892</v>
      </c>
      <c r="N79" s="48">
        <f t="shared" si="1"/>
        <v>1345181</v>
      </c>
      <c r="O79" s="48">
        <f t="shared" si="1"/>
        <v>23356.91</v>
      </c>
      <c r="P79" s="48">
        <f t="shared" si="1"/>
        <v>0</v>
      </c>
      <c r="Q79" s="48">
        <f t="shared" si="1"/>
        <v>44034.67</v>
      </c>
      <c r="R79" s="48">
        <f t="shared" si="1"/>
        <v>60493</v>
      </c>
      <c r="S79" s="48">
        <f t="shared" si="1"/>
        <v>32767.72</v>
      </c>
      <c r="T79" s="48">
        <f t="shared" si="1"/>
        <v>275887.855</v>
      </c>
      <c r="U79" s="48">
        <f t="shared" si="1"/>
        <v>0</v>
      </c>
      <c r="V79" s="48">
        <f t="shared" si="1"/>
        <v>26700.270000000004</v>
      </c>
      <c r="W79" s="48">
        <f>SUM(W6:W78)</f>
        <v>27367</v>
      </c>
      <c r="X79" s="48">
        <f t="shared" si="1"/>
        <v>4771746.367000001</v>
      </c>
    </row>
    <row r="80" spans="1:24" s="10" customFormat="1" ht="16.5">
      <c r="A80" s="32"/>
      <c r="B80" s="32"/>
      <c r="C80" s="33"/>
      <c r="D80" s="33"/>
      <c r="E80" s="33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6"/>
    </row>
    <row r="81" spans="1:23" s="10" customFormat="1" ht="16.5">
      <c r="A81" s="29" t="s">
        <v>9</v>
      </c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s="10" customFormat="1" ht="16.5" hidden="1">
      <c r="A82" s="23" t="s">
        <v>21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83" spans="1:23" s="10" customFormat="1" ht="16.5" hidden="1">
      <c r="A83" s="24" t="s">
        <v>22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</row>
    <row r="84" spans="1:23" s="10" customFormat="1" ht="16.5" hidden="1">
      <c r="A84" s="29" t="s">
        <v>23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1:23" s="10" customFormat="1" ht="16.5" hidden="1">
      <c r="A85" s="29" t="s">
        <v>24</v>
      </c>
      <c r="C85" s="37"/>
      <c r="D85" s="37"/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1:23" s="10" customFormat="1" ht="16.5" hidden="1">
      <c r="A86" s="29" t="s">
        <v>41</v>
      </c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1:23" s="10" customFormat="1" ht="16.5" hidden="1">
      <c r="A87" s="29" t="s">
        <v>42</v>
      </c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1:23" s="10" customFormat="1" ht="16.5" hidden="1">
      <c r="A88" s="29" t="s">
        <v>45</v>
      </c>
      <c r="C88" s="37"/>
      <c r="D88" s="37"/>
      <c r="E88" s="37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1:23" s="10" customFormat="1" ht="16.5" hidden="1">
      <c r="A89" s="29" t="s">
        <v>46</v>
      </c>
      <c r="C89" s="37"/>
      <c r="D89" s="37"/>
      <c r="E89" s="37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1:23" s="10" customFormat="1" ht="16.5" hidden="1">
      <c r="A90" s="29" t="s">
        <v>57</v>
      </c>
      <c r="C90" s="37"/>
      <c r="D90" s="37"/>
      <c r="E90" s="3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1:23" s="10" customFormat="1" ht="16.5" hidden="1">
      <c r="A91" s="29" t="s">
        <v>56</v>
      </c>
      <c r="C91" s="37"/>
      <c r="D91" s="37"/>
      <c r="E91" s="37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1:23" s="10" customFormat="1" ht="16.5" hidden="1">
      <c r="A92" s="29" t="s">
        <v>63</v>
      </c>
      <c r="C92" s="37"/>
      <c r="D92" s="37"/>
      <c r="E92" s="37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1:23" s="10" customFormat="1" ht="16.5" hidden="1">
      <c r="A93" s="29" t="s">
        <v>64</v>
      </c>
      <c r="C93" s="37"/>
      <c r="D93" s="37"/>
      <c r="E93" s="37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1:23" s="10" customFormat="1" ht="16.5" hidden="1">
      <c r="A94" s="29" t="s">
        <v>80</v>
      </c>
      <c r="C94" s="37"/>
      <c r="D94" s="37"/>
      <c r="E94" s="37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1:23" s="10" customFormat="1" ht="16.5" hidden="1">
      <c r="A95" s="29" t="s">
        <v>79</v>
      </c>
      <c r="C95" s="37"/>
      <c r="D95" s="37"/>
      <c r="E95" s="37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1:23" s="10" customFormat="1" ht="16.5" hidden="1">
      <c r="A96" s="29" t="s">
        <v>86</v>
      </c>
      <c r="C96" s="37"/>
      <c r="D96" s="37"/>
      <c r="E96" s="37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1:23" s="10" customFormat="1" ht="16.5" hidden="1">
      <c r="A97" s="29" t="s">
        <v>85</v>
      </c>
      <c r="C97" s="37"/>
      <c r="D97" s="37"/>
      <c r="E97" s="37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ht="15" hidden="1">
      <c r="A98" s="29" t="s">
        <v>88</v>
      </c>
    </row>
    <row r="99" ht="15" hidden="1">
      <c r="A99" s="29" t="s">
        <v>89</v>
      </c>
    </row>
    <row r="100" ht="15" hidden="1">
      <c r="A100" s="29" t="s">
        <v>92</v>
      </c>
    </row>
    <row r="101" ht="15" hidden="1">
      <c r="A101" s="29" t="s">
        <v>91</v>
      </c>
    </row>
    <row r="102" ht="15" hidden="1">
      <c r="A102" s="29" t="s">
        <v>97</v>
      </c>
    </row>
    <row r="103" ht="15" hidden="1">
      <c r="A103" s="29" t="s">
        <v>96</v>
      </c>
    </row>
    <row r="104" ht="15" hidden="1">
      <c r="A104" s="29" t="s">
        <v>105</v>
      </c>
    </row>
    <row r="105" ht="15" hidden="1">
      <c r="A105" s="29" t="s">
        <v>109</v>
      </c>
    </row>
    <row r="106" ht="15" hidden="1">
      <c r="A106" s="29" t="s">
        <v>112</v>
      </c>
    </row>
    <row r="107" ht="15" hidden="1">
      <c r="A107" s="29" t="s">
        <v>111</v>
      </c>
    </row>
    <row r="108" ht="15" hidden="1">
      <c r="A108" s="29" t="s">
        <v>141</v>
      </c>
    </row>
    <row r="109" ht="15" hidden="1">
      <c r="A109" s="29" t="s">
        <v>140</v>
      </c>
    </row>
    <row r="110" ht="15" hidden="1">
      <c r="A110" s="29" t="s">
        <v>143</v>
      </c>
    </row>
    <row r="111" ht="15" hidden="1">
      <c r="A111" s="29" t="s">
        <v>144</v>
      </c>
    </row>
    <row r="112" ht="15" hidden="1">
      <c r="A112" s="29" t="s">
        <v>148</v>
      </c>
    </row>
    <row r="113" ht="15" hidden="1">
      <c r="A113" s="29" t="s">
        <v>147</v>
      </c>
    </row>
    <row r="114" ht="15">
      <c r="A114" s="29" t="s">
        <v>154</v>
      </c>
    </row>
    <row r="115" ht="15">
      <c r="A115" s="29" t="s">
        <v>153</v>
      </c>
    </row>
  </sheetData>
  <sheetProtection/>
  <mergeCells count="1">
    <mergeCell ref="B1:G1"/>
  </mergeCells>
  <printOptions/>
  <pageMargins left="0.5" right="0" top="0.25" bottom="0.25" header="0" footer="0"/>
  <pageSetup fitToHeight="1" fitToWidth="1" horizontalDpi="600" verticalDpi="600" orientation="portrait" paperSize="5" scale="72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2018-08-09T14:39:30Z</cp:lastPrinted>
  <dcterms:created xsi:type="dcterms:W3CDTF">2000-04-13T13:33:42Z</dcterms:created>
  <dcterms:modified xsi:type="dcterms:W3CDTF">2019-02-25T18:57:02Z</dcterms:modified>
  <cp:category/>
  <cp:version/>
  <cp:contentType/>
  <cp:contentStatus/>
</cp:coreProperties>
</file>