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WEST'!$A$1:$G$78</definedName>
  </definedNames>
  <calcPr fullCalcOnLoad="1"/>
</workbook>
</file>

<file path=xl/sharedStrings.xml><?xml version="1.0" encoding="utf-8"?>
<sst xmlns="http://schemas.openxmlformats.org/spreadsheetml/2006/main" count="287" uniqueCount="150">
  <si>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</si>
  <si>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</si>
  <si>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</si>
  <si>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</si>
  <si>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</si>
  <si>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</si>
  <si>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</si>
  <si>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</si>
  <si>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</si>
  <si>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</si>
  <si>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</si>
  <si>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</si>
  <si>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</si>
  <si>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</si>
  <si>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</si>
  <si>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</si>
  <si>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METRO SOUTH WEST E &amp; T</t>
  </si>
  <si>
    <t>CT EOL 18CCMESWWIA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</si>
  <si>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</si>
  <si>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</si>
  <si>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</si>
  <si>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</si>
  <si>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</si>
  <si>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BUDGET SHEET #1</t>
  </si>
  <si>
    <t>FY18 ADULT</t>
  </si>
  <si>
    <t>7003-1630</t>
  </si>
  <si>
    <t>FY18 DISLOCATED WORKER</t>
  </si>
  <si>
    <t>7003-1778</t>
  </si>
  <si>
    <t>APRIL 1, 2017- JUNE 30, 2018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</si>
  <si>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</si>
  <si>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</si>
  <si>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</si>
  <si>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</si>
  <si>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</si>
  <si>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18CCMESWSOSWTF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</si>
  <si>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</si>
  <si>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</si>
  <si>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</si>
  <si>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</si>
  <si>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</si>
  <si>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</si>
  <si>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</si>
  <si>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</si>
  <si>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</si>
  <si>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18CCMESWTRADE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</si>
  <si>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</si>
  <si>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</si>
  <si>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</si>
  <si>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</si>
  <si>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</si>
  <si>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</si>
  <si>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</si>
  <si>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CT EOL 18CCMESWWP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</si>
  <si>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</si>
  <si>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</si>
  <si>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</si>
  <si>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</si>
  <si>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</si>
  <si>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</si>
  <si>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</si>
  <si>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</si>
  <si>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</si>
  <si>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</si>
  <si>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</si>
  <si>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</si>
  <si>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#4 OCTOBER 11, 2017</t>
  </si>
  <si>
    <t>TO ADD  SOS FUNDS</t>
  </si>
  <si>
    <t>BUDGET SHEET #5</t>
  </si>
  <si>
    <t>OCT 1, 2017- JUNE 30, 2018</t>
  </si>
  <si>
    <t>FWIAADT18B</t>
  </si>
  <si>
    <t>FWIADWK18B</t>
  </si>
  <si>
    <t>BUDGET SHEET #5 OCTOBER 25, 2017</t>
  </si>
  <si>
    <t>TO ADD ADULT &amp; DISLOCATED WKR FUNDS</t>
  </si>
  <si>
    <t>BUDGET SHEET #6</t>
  </si>
  <si>
    <t>BUDGET SHEET #6 NOVEMBER 7, 2017</t>
  </si>
  <si>
    <t>TO REVISE TRADE FUNDS</t>
  </si>
  <si>
    <t>BUDGET SHEET #7</t>
  </si>
  <si>
    <t>ADMINISTRATIVE ADJUSTMENT</t>
  </si>
  <si>
    <t>BUDGET SHEET #7 NOVEMBER 14, 2017</t>
  </si>
  <si>
    <t>BUDGET SHEET #8</t>
  </si>
  <si>
    <t>BIOTECH</t>
  </si>
  <si>
    <t>FEM57BTF16 </t>
  </si>
  <si>
    <t>7003-1777 </t>
  </si>
  <si>
    <t>CT EOL 18CCMESWNEGREA</t>
  </si>
  <si>
    <t>BUDGET SHEET #8 DECEMBER 5, 2017</t>
  </si>
  <si>
    <t>TO MOVE FUNDS FROM FY17 LINE TO FY18 LINE</t>
  </si>
  <si>
    <t>JULY 1, 2017-SEPT 30, 2017</t>
  </si>
  <si>
    <t>BUDGET SHEET #9</t>
  </si>
  <si>
    <t>BUDGET SHEET #9 FEBRUARY 7, 2018</t>
  </si>
  <si>
    <t>TO ADD WP 90% AND WP 10% FUNDS</t>
  </si>
  <si>
    <t>BUDGET SHEET #10</t>
  </si>
  <si>
    <t>BUDGET SHEET #10 FEBRUARY 8, 2018</t>
  </si>
  <si>
    <t>CLERICAL ADJUSTMENT</t>
  </si>
  <si>
    <t>BUDGET SHEET #11</t>
  </si>
  <si>
    <t>TO ADD FUNDS FOR INFRASTRUCTURE COSTS</t>
  </si>
  <si>
    <t>BUDGET SHEET #11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</si>
  <si>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</si>
  <si>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</si>
  <si>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</si>
  <si>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</si>
  <si>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</si>
  <si>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</si>
  <si>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</si>
  <si>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</si>
  <si>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</si>
  <si>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</si>
  <si>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</si>
  <si>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</si>
  <si>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</si>
  <si>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</si>
  <si>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</si>
  <si>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</si>
  <si>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</si>
  <si>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</si>
  <si>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</si>
  <si>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</si>
  <si>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#12</t>
  </si>
  <si>
    <t>CT EOL 18CCMESWVETSUI</t>
  </si>
  <si>
    <t>DVOP</t>
  </si>
  <si>
    <t>FVETS2018</t>
  </si>
  <si>
    <t>7002-6628</t>
  </si>
  <si>
    <t>J209</t>
  </si>
  <si>
    <t>TO ADD DVOP FUNDS</t>
  </si>
  <si>
    <t>BUDGET SHEET #12 MARCH 22, 2018</t>
  </si>
  <si>
    <t>BUDGET SHEET #13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</si>
  <si>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</si>
  <si>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</si>
  <si>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</si>
  <si>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</si>
  <si>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</si>
  <si>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</si>
  <si>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</si>
  <si>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#13 MAY 11, 2018</t>
  </si>
  <si>
    <t>BUDGET SHEET #14</t>
  </si>
  <si>
    <t>WIOA OVERHEAD</t>
  </si>
  <si>
    <t>STAFF ALLOCATION FOR UI SVS</t>
  </si>
  <si>
    <t>6208</t>
  </si>
  <si>
    <t>6209</t>
  </si>
  <si>
    <t>TO ADD OH AND DW FOR UI SVS</t>
  </si>
  <si>
    <t>BUDGET SHEET #14 AUGUST 9, 2018</t>
  </si>
  <si>
    <t>BUDGET SHEET #15</t>
  </si>
  <si>
    <t>BRANDING</t>
  </si>
  <si>
    <t>TO ADD BRANDING FUNDS</t>
  </si>
  <si>
    <t>BUDGET SHEET #15 AUGUST 9, 2018</t>
  </si>
  <si>
    <t>FWIAYTH18R</t>
  </si>
  <si>
    <t xml:space="preserve"> FWIAADT18B </t>
  </si>
  <si>
    <t xml:space="preserve"> FWIADWK18B </t>
  </si>
  <si>
    <t>BUDGET SHEET #16</t>
  </si>
  <si>
    <t>TO ADD ADDITIONAL WIOA &amp; WP FUNDS</t>
  </si>
  <si>
    <t>BUDGET SHEET #16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</si>
</sst>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7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5" fontId="13" fillId="0" borderId="10" xfId="0" applyNumberFormat="1" applyFont="1" applyFill="1" applyBorder="1" applyAlignment="1">
      <alignment horizontal="center" wrapText="1"/>
    </xf>
    <xf numFmtId="5" fontId="14" fillId="0" borderId="17" xfId="44" applyNumberFormat="1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PageLayoutView="0" workbookViewId="0" topLeftCell="A1">
      <selection activeCell="A112" sqref="A11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5.00390625" style="4" hidden="1" customWidth="1"/>
    <col min="9" max="10" width="13.7109375" style="4" hidden="1" customWidth="1"/>
    <col min="11" max="11" width="11.7109375" style="4" hidden="1" customWidth="1"/>
    <col min="12" max="12" width="13.7109375" style="4" hidden="1" customWidth="1"/>
    <col min="13" max="14" width="15.00390625" style="4" hidden="1" customWidth="1"/>
    <col min="15" max="15" width="13.7109375" style="4" hidden="1" customWidth="1"/>
    <col min="16" max="16" width="16.8515625" style="4" hidden="1" customWidth="1"/>
    <col min="17" max="17" width="0.13671875" style="4" hidden="1" customWidth="1"/>
    <col min="18" max="21" width="13.7109375" style="4" hidden="1" customWidth="1"/>
    <col min="22" max="22" width="16.8515625" style="4" hidden="1" customWidth="1"/>
    <col min="23" max="23" width="16.8515625" style="4" customWidth="1"/>
    <col min="24" max="24" width="14.00390625" style="3" hidden="1" customWidth="1"/>
    <col min="25" max="26" width="13.28125" style="3" bestFit="1" customWidth="1"/>
    <col min="27" max="16384" width="9.140625" style="3" customWidth="1"/>
  </cols>
  <sheetData>
    <row r="1" spans="1:23" ht="20.25">
      <c r="A1" s="3" t="s">
        <v>12</v>
      </c>
      <c r="B1" s="87" t="s">
        <v>10</v>
      </c>
      <c r="C1" s="88"/>
      <c r="D1" s="88"/>
      <c r="E1" s="88"/>
      <c r="F1" s="88"/>
      <c r="G1" s="88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16</v>
      </c>
      <c r="B3" s="15" t="s">
        <v>7</v>
      </c>
      <c r="C3" s="1"/>
    </row>
    <row r="4" spans="1:3" ht="21" thickBot="1">
      <c r="A4" s="5"/>
      <c r="B4" s="6"/>
      <c r="C4" s="1"/>
    </row>
    <row r="5" spans="1:24" s="18" customFormat="1" ht="72" customHeight="1" thickBot="1">
      <c r="A5" s="53"/>
      <c r="B5" s="54" t="s">
        <v>2</v>
      </c>
      <c r="C5" s="54" t="s">
        <v>3</v>
      </c>
      <c r="D5" s="54" t="s">
        <v>4</v>
      </c>
      <c r="E5" s="54" t="s">
        <v>5</v>
      </c>
      <c r="F5" s="54" t="s">
        <v>1</v>
      </c>
      <c r="G5" s="54" t="s">
        <v>13</v>
      </c>
      <c r="H5" s="55" t="s">
        <v>23</v>
      </c>
      <c r="I5" s="55" t="s">
        <v>33</v>
      </c>
      <c r="J5" s="55" t="s">
        <v>43</v>
      </c>
      <c r="K5" s="55" t="s">
        <v>51</v>
      </c>
      <c r="L5" s="55" t="s">
        <v>67</v>
      </c>
      <c r="M5" s="55" t="s">
        <v>73</v>
      </c>
      <c r="N5" s="55" t="s">
        <v>76</v>
      </c>
      <c r="O5" s="55" t="s">
        <v>79</v>
      </c>
      <c r="P5" s="55" t="s">
        <v>87</v>
      </c>
      <c r="Q5" s="55" t="s">
        <v>90</v>
      </c>
      <c r="R5" s="55" t="s">
        <v>93</v>
      </c>
      <c r="S5" s="55" t="s">
        <v>116</v>
      </c>
      <c r="T5" s="55" t="s">
        <v>124</v>
      </c>
      <c r="U5" s="55" t="s">
        <v>133</v>
      </c>
      <c r="V5" s="55" t="s">
        <v>140</v>
      </c>
      <c r="W5" s="55" t="s">
        <v>147</v>
      </c>
      <c r="X5" s="17" t="s">
        <v>6</v>
      </c>
    </row>
    <row r="6" spans="1:24" s="7" customFormat="1" ht="16.5">
      <c r="A6" s="68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</row>
    <row r="7" spans="1:24" s="9" customFormat="1" ht="16.5">
      <c r="A7" s="43" t="s">
        <v>17</v>
      </c>
      <c r="B7" s="19"/>
      <c r="C7" s="20"/>
      <c r="D7" s="20"/>
      <c r="E7" s="21"/>
      <c r="F7" s="2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</row>
    <row r="8" spans="1:24" s="9" customFormat="1" ht="16.5" hidden="1">
      <c r="A8" s="45" t="s">
        <v>20</v>
      </c>
      <c r="B8" s="26" t="s">
        <v>28</v>
      </c>
      <c r="C8" s="44" t="s">
        <v>21</v>
      </c>
      <c r="D8" s="24" t="s">
        <v>11</v>
      </c>
      <c r="E8" s="44">
        <v>6201</v>
      </c>
      <c r="F8" s="26">
        <v>17.259</v>
      </c>
      <c r="G8" s="27">
        <f>836871-2</f>
        <v>836869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66">
        <f>SUM(G8:H8)</f>
        <v>836869</v>
      </c>
    </row>
    <row r="9" spans="1:24" s="11" customFormat="1" ht="16.5" hidden="1">
      <c r="A9" s="43" t="s">
        <v>20</v>
      </c>
      <c r="B9" s="26" t="s">
        <v>15</v>
      </c>
      <c r="C9" s="44" t="s">
        <v>21</v>
      </c>
      <c r="D9" s="24" t="s">
        <v>11</v>
      </c>
      <c r="E9" s="44">
        <v>6201</v>
      </c>
      <c r="F9" s="26">
        <v>17.259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66">
        <f aca="true" t="shared" si="0" ref="X9:X26">SUM(G9:U9)</f>
        <v>1</v>
      </c>
    </row>
    <row r="10" spans="1:24" s="11" customFormat="1" ht="16.5" hidden="1">
      <c r="A10" s="43" t="s">
        <v>20</v>
      </c>
      <c r="B10" s="26" t="s">
        <v>22</v>
      </c>
      <c r="C10" s="44" t="s">
        <v>21</v>
      </c>
      <c r="D10" s="24" t="s">
        <v>11</v>
      </c>
      <c r="E10" s="44">
        <v>6201</v>
      </c>
      <c r="F10" s="26">
        <v>17.259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66">
        <f t="shared" si="0"/>
        <v>1</v>
      </c>
    </row>
    <row r="11" spans="1:24" s="12" customFormat="1" ht="16.5" hidden="1">
      <c r="A11" s="10"/>
      <c r="B11" s="19"/>
      <c r="C11" s="28"/>
      <c r="D11" s="22"/>
      <c r="E11" s="19"/>
      <c r="F11" s="19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66">
        <f t="shared" si="0"/>
        <v>0</v>
      </c>
    </row>
    <row r="12" spans="1:24" s="11" customFormat="1" ht="16.5" hidden="1">
      <c r="A12" s="43" t="s">
        <v>24</v>
      </c>
      <c r="B12" s="26" t="s">
        <v>14</v>
      </c>
      <c r="C12" s="44" t="s">
        <v>31</v>
      </c>
      <c r="D12" s="44" t="s">
        <v>25</v>
      </c>
      <c r="E12" s="44">
        <v>6202</v>
      </c>
      <c r="F12" s="44">
        <v>17.258</v>
      </c>
      <c r="G12" s="27"/>
      <c r="H12" s="27">
        <f>88455-2</f>
        <v>88453</v>
      </c>
      <c r="I12" s="27"/>
      <c r="J12" s="27"/>
      <c r="K12" s="27"/>
      <c r="L12" s="27"/>
      <c r="M12" s="27"/>
      <c r="N12" s="27">
        <v>-66339.75</v>
      </c>
      <c r="O12" s="27"/>
      <c r="P12" s="27"/>
      <c r="Q12" s="27"/>
      <c r="R12" s="27"/>
      <c r="S12" s="27"/>
      <c r="T12" s="27"/>
      <c r="U12" s="27"/>
      <c r="V12" s="27"/>
      <c r="W12" s="27"/>
      <c r="X12" s="66">
        <f t="shared" si="0"/>
        <v>22113.25</v>
      </c>
    </row>
    <row r="13" spans="1:24" s="12" customFormat="1" ht="16.5" hidden="1">
      <c r="A13" s="43" t="s">
        <v>24</v>
      </c>
      <c r="B13" s="26" t="s">
        <v>15</v>
      </c>
      <c r="C13" s="44" t="s">
        <v>31</v>
      </c>
      <c r="D13" s="44" t="s">
        <v>25</v>
      </c>
      <c r="E13" s="44">
        <v>6202</v>
      </c>
      <c r="F13" s="44">
        <v>17.258</v>
      </c>
      <c r="G13" s="27"/>
      <c r="H13" s="27">
        <v>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66">
        <f t="shared" si="0"/>
        <v>1</v>
      </c>
    </row>
    <row r="14" spans="1:24" s="12" customFormat="1" ht="16.5" hidden="1">
      <c r="A14" s="43" t="s">
        <v>24</v>
      </c>
      <c r="B14" s="26" t="s">
        <v>22</v>
      </c>
      <c r="C14" s="44" t="s">
        <v>31</v>
      </c>
      <c r="D14" s="44" t="s">
        <v>25</v>
      </c>
      <c r="E14" s="44">
        <v>6202</v>
      </c>
      <c r="F14" s="44">
        <v>17.258</v>
      </c>
      <c r="G14" s="27"/>
      <c r="H14" s="27">
        <v>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66">
        <f t="shared" si="0"/>
        <v>1</v>
      </c>
    </row>
    <row r="15" spans="1:24" s="11" customFormat="1" ht="16.5" hidden="1">
      <c r="A15" s="65"/>
      <c r="B15" s="19"/>
      <c r="C15" s="20"/>
      <c r="D15" s="20"/>
      <c r="E15" s="21"/>
      <c r="F15" s="2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66">
        <f t="shared" si="0"/>
        <v>0</v>
      </c>
    </row>
    <row r="16" spans="1:24" s="8" customFormat="1" ht="16.5" hidden="1">
      <c r="A16" s="43" t="s">
        <v>26</v>
      </c>
      <c r="B16" s="26" t="s">
        <v>14</v>
      </c>
      <c r="C16" s="44" t="s">
        <v>32</v>
      </c>
      <c r="D16" s="44" t="s">
        <v>27</v>
      </c>
      <c r="E16" s="44">
        <v>6203</v>
      </c>
      <c r="F16" s="44">
        <v>17.278</v>
      </c>
      <c r="G16" s="27"/>
      <c r="H16" s="27">
        <f>149780-2</f>
        <v>149778</v>
      </c>
      <c r="I16" s="27"/>
      <c r="J16" s="27"/>
      <c r="K16" s="27"/>
      <c r="L16" s="27"/>
      <c r="M16" s="27"/>
      <c r="N16" s="27">
        <v>-112333.5</v>
      </c>
      <c r="O16" s="27"/>
      <c r="P16" s="27"/>
      <c r="Q16" s="27"/>
      <c r="R16" s="27"/>
      <c r="S16" s="27"/>
      <c r="T16" s="27"/>
      <c r="U16" s="27"/>
      <c r="V16" s="27"/>
      <c r="W16" s="27"/>
      <c r="X16" s="66">
        <f t="shared" si="0"/>
        <v>37444.5</v>
      </c>
    </row>
    <row r="17" spans="1:24" s="7" customFormat="1" ht="16.5" hidden="1">
      <c r="A17" s="43" t="s">
        <v>26</v>
      </c>
      <c r="B17" s="26" t="s">
        <v>15</v>
      </c>
      <c r="C17" s="44" t="s">
        <v>32</v>
      </c>
      <c r="D17" s="44" t="s">
        <v>27</v>
      </c>
      <c r="E17" s="44">
        <v>6203</v>
      </c>
      <c r="F17" s="44">
        <v>17.278</v>
      </c>
      <c r="G17" s="27"/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66">
        <f t="shared" si="0"/>
        <v>1</v>
      </c>
    </row>
    <row r="18" spans="1:24" s="9" customFormat="1" ht="16.5" hidden="1">
      <c r="A18" s="43" t="s">
        <v>26</v>
      </c>
      <c r="B18" s="26" t="s">
        <v>22</v>
      </c>
      <c r="C18" s="44" t="s">
        <v>32</v>
      </c>
      <c r="D18" s="44" t="s">
        <v>27</v>
      </c>
      <c r="E18" s="44">
        <v>6203</v>
      </c>
      <c r="F18" s="44">
        <v>17.278</v>
      </c>
      <c r="G18" s="27"/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66">
        <f t="shared" si="0"/>
        <v>1</v>
      </c>
    </row>
    <row r="19" spans="1:24" s="9" customFormat="1" ht="16.5" hidden="1">
      <c r="A19" s="43"/>
      <c r="B19" s="26"/>
      <c r="C19" s="44"/>
      <c r="D19" s="44"/>
      <c r="E19" s="44"/>
      <c r="F19" s="44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66">
        <f t="shared" si="0"/>
        <v>0</v>
      </c>
    </row>
    <row r="20" spans="1:24" s="9" customFormat="1" ht="16.5" hidden="1">
      <c r="A20" s="43" t="s">
        <v>24</v>
      </c>
      <c r="B20" s="26" t="s">
        <v>68</v>
      </c>
      <c r="C20" s="44" t="s">
        <v>69</v>
      </c>
      <c r="D20" s="44" t="s">
        <v>25</v>
      </c>
      <c r="E20" s="44">
        <v>6202</v>
      </c>
      <c r="F20" s="44">
        <v>17.258</v>
      </c>
      <c r="G20" s="27"/>
      <c r="H20" s="27"/>
      <c r="I20" s="27"/>
      <c r="J20" s="27"/>
      <c r="K20" s="27"/>
      <c r="L20" s="27">
        <f>602026-2</f>
        <v>602024</v>
      </c>
      <c r="M20" s="27"/>
      <c r="N20" s="27">
        <v>66339.75</v>
      </c>
      <c r="O20" s="27"/>
      <c r="P20" s="27"/>
      <c r="Q20" s="27"/>
      <c r="R20" s="27"/>
      <c r="S20" s="27"/>
      <c r="T20" s="27"/>
      <c r="U20" s="27"/>
      <c r="V20" s="27"/>
      <c r="W20" s="27"/>
      <c r="X20" s="66">
        <f t="shared" si="0"/>
        <v>668363.75</v>
      </c>
    </row>
    <row r="21" spans="1:24" s="9" customFormat="1" ht="16.5" hidden="1">
      <c r="A21" s="43" t="s">
        <v>24</v>
      </c>
      <c r="B21" s="26" t="s">
        <v>15</v>
      </c>
      <c r="C21" s="44" t="s">
        <v>69</v>
      </c>
      <c r="D21" s="44" t="s">
        <v>25</v>
      </c>
      <c r="E21" s="44">
        <v>6202</v>
      </c>
      <c r="F21" s="44">
        <v>17.258</v>
      </c>
      <c r="G21" s="27"/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66">
        <f t="shared" si="0"/>
        <v>1</v>
      </c>
    </row>
    <row r="22" spans="1:24" s="9" customFormat="1" ht="16.5" hidden="1">
      <c r="A22" s="43" t="s">
        <v>24</v>
      </c>
      <c r="B22" s="26" t="s">
        <v>22</v>
      </c>
      <c r="C22" s="44" t="s">
        <v>69</v>
      </c>
      <c r="D22" s="44" t="s">
        <v>25</v>
      </c>
      <c r="E22" s="44">
        <v>6202</v>
      </c>
      <c r="F22" s="44">
        <v>17.258</v>
      </c>
      <c r="G22" s="27"/>
      <c r="H22" s="27"/>
      <c r="I22" s="27"/>
      <c r="J22" s="27"/>
      <c r="K22" s="27"/>
      <c r="L22" s="27">
        <v>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66">
        <f t="shared" si="0"/>
        <v>1</v>
      </c>
    </row>
    <row r="23" spans="1:24" s="9" customFormat="1" ht="16.5" hidden="1">
      <c r="A23" s="65"/>
      <c r="B23" s="19"/>
      <c r="C23" s="20"/>
      <c r="D23" s="20"/>
      <c r="E23" s="21"/>
      <c r="F23" s="22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66">
        <f t="shared" si="0"/>
        <v>0</v>
      </c>
    </row>
    <row r="24" spans="1:26" s="9" customFormat="1" ht="16.5" hidden="1">
      <c r="A24" s="43" t="s">
        <v>26</v>
      </c>
      <c r="B24" s="26" t="s">
        <v>68</v>
      </c>
      <c r="C24" s="44" t="s">
        <v>70</v>
      </c>
      <c r="D24" s="44" t="s">
        <v>27</v>
      </c>
      <c r="E24" s="44">
        <v>6203</v>
      </c>
      <c r="F24" s="44">
        <v>17.278</v>
      </c>
      <c r="G24" s="27"/>
      <c r="H24" s="27"/>
      <c r="I24" s="27"/>
      <c r="J24" s="27"/>
      <c r="K24" s="27"/>
      <c r="L24" s="27">
        <f>792576-2</f>
        <v>792574</v>
      </c>
      <c r="M24" s="27"/>
      <c r="N24" s="27">
        <v>112333.5</v>
      </c>
      <c r="O24" s="27"/>
      <c r="P24" s="27"/>
      <c r="Q24" s="27"/>
      <c r="R24" s="27"/>
      <c r="S24" s="27"/>
      <c r="T24" s="27"/>
      <c r="U24" s="27"/>
      <c r="V24" s="27"/>
      <c r="W24" s="27"/>
      <c r="X24" s="66">
        <f t="shared" si="0"/>
        <v>904907.5</v>
      </c>
      <c r="Y24" s="78">
        <f>+X24+X16</f>
        <v>942352</v>
      </c>
      <c r="Z24" s="78">
        <f>+Y24-761903.14-37444.5</f>
        <v>143004.36</v>
      </c>
    </row>
    <row r="25" spans="1:24" s="9" customFormat="1" ht="16.5" hidden="1">
      <c r="A25" s="43" t="s">
        <v>26</v>
      </c>
      <c r="B25" s="26" t="s">
        <v>15</v>
      </c>
      <c r="C25" s="44" t="s">
        <v>70</v>
      </c>
      <c r="D25" s="44" t="s">
        <v>27</v>
      </c>
      <c r="E25" s="44">
        <v>6203</v>
      </c>
      <c r="F25" s="44">
        <v>17.278</v>
      </c>
      <c r="G25" s="27"/>
      <c r="H25" s="27"/>
      <c r="I25" s="27"/>
      <c r="J25" s="27"/>
      <c r="K25" s="27"/>
      <c r="L25" s="27">
        <v>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66">
        <f t="shared" si="0"/>
        <v>1</v>
      </c>
    </row>
    <row r="26" spans="1:24" s="9" customFormat="1" ht="16.5" hidden="1">
      <c r="A26" s="43" t="s">
        <v>26</v>
      </c>
      <c r="B26" s="26" t="s">
        <v>22</v>
      </c>
      <c r="C26" s="44" t="s">
        <v>70</v>
      </c>
      <c r="D26" s="44" t="s">
        <v>27</v>
      </c>
      <c r="E26" s="44">
        <v>6203</v>
      </c>
      <c r="F26" s="44">
        <v>17.278</v>
      </c>
      <c r="G26" s="27"/>
      <c r="H26" s="27"/>
      <c r="I26" s="27"/>
      <c r="J26" s="27"/>
      <c r="K26" s="27"/>
      <c r="L26" s="27">
        <v>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66">
        <f t="shared" si="0"/>
        <v>1</v>
      </c>
    </row>
    <row r="27" spans="1:24" s="9" customFormat="1" ht="30.75" hidden="1">
      <c r="A27" s="79" t="s">
        <v>96</v>
      </c>
      <c r="B27" s="26" t="s">
        <v>97</v>
      </c>
      <c r="C27" s="86" t="s">
        <v>115</v>
      </c>
      <c r="D27" s="80" t="s">
        <v>98</v>
      </c>
      <c r="E27" s="80" t="s">
        <v>99</v>
      </c>
      <c r="F27" s="44"/>
      <c r="G27" s="27"/>
      <c r="H27" s="27"/>
      <c r="I27" s="27"/>
      <c r="J27" s="27"/>
      <c r="K27" s="27"/>
      <c r="L27" s="27"/>
      <c r="M27" s="27"/>
      <c r="N27" s="27"/>
      <c r="O27" s="27"/>
      <c r="P27" s="27">
        <v>4187.5</v>
      </c>
      <c r="Q27" s="27"/>
      <c r="R27" s="27">
        <v>4187.5</v>
      </c>
      <c r="S27" s="27"/>
      <c r="T27" s="27"/>
      <c r="U27" s="27"/>
      <c r="V27" s="27"/>
      <c r="W27" s="27"/>
      <c r="X27" s="66"/>
    </row>
    <row r="28" spans="1:24" s="9" customFormat="1" ht="30.75" hidden="1">
      <c r="A28" s="79" t="s">
        <v>100</v>
      </c>
      <c r="B28" s="26" t="s">
        <v>101</v>
      </c>
      <c r="C28" s="80" t="s">
        <v>102</v>
      </c>
      <c r="D28" s="80" t="s">
        <v>103</v>
      </c>
      <c r="E28" s="80" t="s">
        <v>104</v>
      </c>
      <c r="F28" s="44"/>
      <c r="G28" s="27"/>
      <c r="H28" s="27"/>
      <c r="I28" s="27"/>
      <c r="J28" s="27"/>
      <c r="K28" s="27"/>
      <c r="L28" s="27"/>
      <c r="M28" s="27"/>
      <c r="N28" s="27"/>
      <c r="O28" s="27"/>
      <c r="P28" s="27">
        <v>3244.05</v>
      </c>
      <c r="Q28" s="27"/>
      <c r="R28" s="27">
        <v>11248.63</v>
      </c>
      <c r="S28" s="27"/>
      <c r="T28" s="27"/>
      <c r="U28" s="27"/>
      <c r="V28" s="27"/>
      <c r="W28" s="27"/>
      <c r="X28" s="66"/>
    </row>
    <row r="29" spans="1:24" s="9" customFormat="1" ht="30.75" hidden="1">
      <c r="A29" s="79" t="s">
        <v>105</v>
      </c>
      <c r="B29" s="26" t="s">
        <v>106</v>
      </c>
      <c r="C29" s="81" t="s">
        <v>107</v>
      </c>
      <c r="D29" s="81" t="s">
        <v>108</v>
      </c>
      <c r="E29" s="81" t="s">
        <v>109</v>
      </c>
      <c r="F29" s="44"/>
      <c r="G29" s="27"/>
      <c r="H29" s="27"/>
      <c r="I29" s="27"/>
      <c r="J29" s="27"/>
      <c r="K29" s="27"/>
      <c r="L29" s="27"/>
      <c r="M29" s="27"/>
      <c r="N29" s="27"/>
      <c r="O29" s="27"/>
      <c r="P29" s="27">
        <v>8791.32</v>
      </c>
      <c r="Q29" s="27"/>
      <c r="R29" s="27">
        <v>8791.32</v>
      </c>
      <c r="S29" s="27"/>
      <c r="T29" s="27"/>
      <c r="U29" s="27"/>
      <c r="V29" s="27"/>
      <c r="W29" s="27"/>
      <c r="X29" s="66"/>
    </row>
    <row r="30" spans="1:24" s="9" customFormat="1" ht="16.5" hidden="1">
      <c r="A30" s="43" t="s">
        <v>110</v>
      </c>
      <c r="B30" s="26" t="s">
        <v>111</v>
      </c>
      <c r="C30" s="81" t="s">
        <v>112</v>
      </c>
      <c r="D30" s="81" t="s">
        <v>113</v>
      </c>
      <c r="E30" s="81" t="s">
        <v>114</v>
      </c>
      <c r="F30" s="44"/>
      <c r="G30" s="27"/>
      <c r="H30" s="27"/>
      <c r="I30" s="27"/>
      <c r="J30" s="27"/>
      <c r="K30" s="27"/>
      <c r="L30" s="27"/>
      <c r="M30" s="27"/>
      <c r="N30" s="27"/>
      <c r="O30" s="27"/>
      <c r="P30" s="27">
        <v>1334.86</v>
      </c>
      <c r="Q30" s="27"/>
      <c r="R30" s="27">
        <v>2669.72</v>
      </c>
      <c r="S30" s="27"/>
      <c r="T30" s="27"/>
      <c r="U30" s="27"/>
      <c r="V30" s="27"/>
      <c r="W30" s="27"/>
      <c r="X30" s="66"/>
    </row>
    <row r="31" spans="1:24" s="9" customFormat="1" ht="16.5" hidden="1">
      <c r="A31" s="43" t="s">
        <v>134</v>
      </c>
      <c r="B31" s="26" t="s">
        <v>14</v>
      </c>
      <c r="C31" s="44" t="s">
        <v>70</v>
      </c>
      <c r="D31" s="84" t="s">
        <v>27</v>
      </c>
      <c r="E31" s="44">
        <v>6208</v>
      </c>
      <c r="F31" s="85">
        <v>17.278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v>5100</v>
      </c>
      <c r="V31" s="27"/>
      <c r="W31" s="27"/>
      <c r="X31" s="66">
        <f>SUM(U31)</f>
        <v>5100</v>
      </c>
    </row>
    <row r="32" spans="1:24" s="9" customFormat="1" ht="16.5" hidden="1">
      <c r="A32" s="43" t="s">
        <v>134</v>
      </c>
      <c r="B32" s="26" t="s">
        <v>14</v>
      </c>
      <c r="C32" s="44" t="s">
        <v>70</v>
      </c>
      <c r="D32" s="84" t="s">
        <v>27</v>
      </c>
      <c r="E32" s="44">
        <v>6209</v>
      </c>
      <c r="F32" s="85">
        <v>17.278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v>9900</v>
      </c>
      <c r="V32" s="27"/>
      <c r="W32" s="27"/>
      <c r="X32" s="66">
        <f>SUM(U32)</f>
        <v>9900</v>
      </c>
    </row>
    <row r="33" spans="1:24" s="9" customFormat="1" ht="16.5" hidden="1">
      <c r="A33" s="43" t="s">
        <v>135</v>
      </c>
      <c r="B33" s="26" t="s">
        <v>14</v>
      </c>
      <c r="C33" s="74" t="s">
        <v>70</v>
      </c>
      <c r="D33" s="74" t="s">
        <v>27</v>
      </c>
      <c r="E33" s="75" t="s">
        <v>136</v>
      </c>
      <c r="F33" s="24">
        <v>17.278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f>4000*0.34</f>
        <v>1360</v>
      </c>
      <c r="V33" s="27"/>
      <c r="W33" s="27"/>
      <c r="X33" s="66">
        <f>SUM(U33)</f>
        <v>1360</v>
      </c>
    </row>
    <row r="34" spans="1:24" s="9" customFormat="1" ht="16.5" hidden="1">
      <c r="A34" s="43" t="s">
        <v>135</v>
      </c>
      <c r="B34" s="26" t="s">
        <v>14</v>
      </c>
      <c r="C34" s="74" t="s">
        <v>70</v>
      </c>
      <c r="D34" s="74" t="s">
        <v>27</v>
      </c>
      <c r="E34" s="75" t="s">
        <v>137</v>
      </c>
      <c r="F34" s="24">
        <v>17.278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f>4000*0.66</f>
        <v>2640</v>
      </c>
      <c r="V34" s="27"/>
      <c r="W34" s="27"/>
      <c r="X34" s="66">
        <f>SUM(U34)</f>
        <v>2640</v>
      </c>
    </row>
    <row r="35" spans="1:24" s="9" customFormat="1" ht="16.5" hidden="1">
      <c r="A35" s="43" t="s">
        <v>141</v>
      </c>
      <c r="B35" s="26" t="s">
        <v>15</v>
      </c>
      <c r="C35" s="74" t="s">
        <v>69</v>
      </c>
      <c r="D35" s="74" t="s">
        <v>25</v>
      </c>
      <c r="E35" s="75" t="s">
        <v>136</v>
      </c>
      <c r="F35" s="24">
        <v>17.258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>
        <f>0.34*25413</f>
        <v>8640.42</v>
      </c>
      <c r="W35" s="27"/>
      <c r="X35" s="66">
        <f>SUM(U35:V35)</f>
        <v>8640.42</v>
      </c>
    </row>
    <row r="36" spans="1:24" s="9" customFormat="1" ht="16.5" hidden="1">
      <c r="A36" s="43" t="s">
        <v>141</v>
      </c>
      <c r="B36" s="26" t="s">
        <v>15</v>
      </c>
      <c r="C36" s="74" t="s">
        <v>69</v>
      </c>
      <c r="D36" s="74" t="s">
        <v>25</v>
      </c>
      <c r="E36" s="75" t="s">
        <v>137</v>
      </c>
      <c r="F36" s="24">
        <v>17.258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>
        <f>0.66*25413</f>
        <v>16772.58</v>
      </c>
      <c r="W36" s="27"/>
      <c r="X36" s="66">
        <f>SUM(U36:V36)</f>
        <v>16772.58</v>
      </c>
    </row>
    <row r="37" spans="1:24" s="9" customFormat="1" ht="16.5">
      <c r="A37" s="43" t="s">
        <v>20</v>
      </c>
      <c r="B37" s="26" t="s">
        <v>15</v>
      </c>
      <c r="C37" s="81" t="s">
        <v>144</v>
      </c>
      <c r="D37" s="24" t="s">
        <v>11</v>
      </c>
      <c r="E37" s="70">
        <v>6201</v>
      </c>
      <c r="F37" s="26">
        <v>17.259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4281</v>
      </c>
      <c r="X37" s="66">
        <f>SUM(W37)</f>
        <v>4281</v>
      </c>
    </row>
    <row r="38" spans="1:24" s="9" customFormat="1" ht="16.5">
      <c r="A38" s="43" t="s">
        <v>24</v>
      </c>
      <c r="B38" s="26" t="s">
        <v>15</v>
      </c>
      <c r="C38" s="81" t="s">
        <v>145</v>
      </c>
      <c r="D38" s="70" t="s">
        <v>25</v>
      </c>
      <c r="E38" s="70">
        <v>6202</v>
      </c>
      <c r="F38" s="70">
        <v>17.258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>
        <v>7652</v>
      </c>
      <c r="X38" s="66">
        <f>SUM(W38)</f>
        <v>7652</v>
      </c>
    </row>
    <row r="39" spans="1:24" s="9" customFormat="1" ht="16.5">
      <c r="A39" s="43" t="s">
        <v>26</v>
      </c>
      <c r="B39" s="26" t="s">
        <v>15</v>
      </c>
      <c r="C39" s="81" t="s">
        <v>146</v>
      </c>
      <c r="D39" s="70" t="s">
        <v>27</v>
      </c>
      <c r="E39" s="70">
        <v>6203</v>
      </c>
      <c r="F39" s="70">
        <v>17.278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10242</v>
      </c>
      <c r="X39" s="66">
        <f>SUM(W39)</f>
        <v>10242</v>
      </c>
    </row>
    <row r="40" spans="1:24" s="9" customFormat="1" ht="16.5">
      <c r="A40" s="43"/>
      <c r="B40" s="26"/>
      <c r="C40" s="44"/>
      <c r="D40" s="44"/>
      <c r="E40" s="44"/>
      <c r="F40" s="4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66"/>
    </row>
    <row r="41" spans="1:24" s="9" customFormat="1" ht="16.5">
      <c r="A41" s="43"/>
      <c r="B41" s="26"/>
      <c r="C41" s="44"/>
      <c r="D41" s="44"/>
      <c r="E41" s="44"/>
      <c r="F41" s="44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66">
        <f aca="true" t="shared" si="1" ref="X41:X74">SUM(G41:U41)</f>
        <v>0</v>
      </c>
    </row>
    <row r="42" spans="1:24" s="9" customFormat="1" ht="16.5">
      <c r="A42" s="68" t="s">
        <v>8</v>
      </c>
      <c r="B42" s="26"/>
      <c r="C42" s="44"/>
      <c r="D42" s="44"/>
      <c r="E42" s="44"/>
      <c r="F42" s="44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6">
        <f t="shared" si="1"/>
        <v>0</v>
      </c>
    </row>
    <row r="43" spans="1:24" s="9" customFormat="1" ht="16.5">
      <c r="A43" s="43" t="s">
        <v>52</v>
      </c>
      <c r="B43" s="26"/>
      <c r="C43" s="44"/>
      <c r="D43" s="44"/>
      <c r="E43" s="44"/>
      <c r="F43" s="44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66">
        <f t="shared" si="1"/>
        <v>0</v>
      </c>
    </row>
    <row r="44" spans="1:26" s="9" customFormat="1" ht="16.5" hidden="1">
      <c r="A44" s="43" t="s">
        <v>58</v>
      </c>
      <c r="B44" s="26" t="s">
        <v>14</v>
      </c>
      <c r="C44" s="74" t="s">
        <v>59</v>
      </c>
      <c r="D44" s="74" t="s">
        <v>60</v>
      </c>
      <c r="E44" s="75" t="s">
        <v>61</v>
      </c>
      <c r="F44" s="26" t="s">
        <v>62</v>
      </c>
      <c r="G44" s="27"/>
      <c r="H44" s="27"/>
      <c r="I44" s="27"/>
      <c r="J44" s="27"/>
      <c r="K44" s="27"/>
      <c r="L44" s="27"/>
      <c r="M44" s="27"/>
      <c r="N44" s="27"/>
      <c r="O44" s="27"/>
      <c r="P44" s="27">
        <f>1266733-2</f>
        <v>1266731</v>
      </c>
      <c r="Q44" s="27">
        <v>-969514</v>
      </c>
      <c r="R44" s="27"/>
      <c r="S44" s="27"/>
      <c r="T44" s="27"/>
      <c r="U44" s="27"/>
      <c r="V44" s="27"/>
      <c r="W44" s="27"/>
      <c r="X44" s="66">
        <f t="shared" si="1"/>
        <v>297217</v>
      </c>
      <c r="Z44" s="78"/>
    </row>
    <row r="45" spans="1:24" s="9" customFormat="1" ht="16.5">
      <c r="A45" s="43" t="s">
        <v>58</v>
      </c>
      <c r="B45" s="26" t="s">
        <v>15</v>
      </c>
      <c r="C45" s="74" t="s">
        <v>59</v>
      </c>
      <c r="D45" s="74" t="s">
        <v>60</v>
      </c>
      <c r="E45" s="75" t="s">
        <v>61</v>
      </c>
      <c r="F45" s="26" t="s">
        <v>62</v>
      </c>
      <c r="G45" s="27"/>
      <c r="H45" s="27"/>
      <c r="I45" s="27"/>
      <c r="J45" s="27"/>
      <c r="K45" s="27"/>
      <c r="L45" s="27"/>
      <c r="M45" s="27"/>
      <c r="N45" s="27"/>
      <c r="O45" s="27"/>
      <c r="P45" s="27">
        <v>1</v>
      </c>
      <c r="Q45" s="27"/>
      <c r="R45" s="27"/>
      <c r="S45" s="27"/>
      <c r="T45" s="27"/>
      <c r="U45" s="27"/>
      <c r="V45" s="27"/>
      <c r="W45" s="27">
        <v>6383</v>
      </c>
      <c r="X45" s="66">
        <f>SUM(P45:W45)</f>
        <v>6384</v>
      </c>
    </row>
    <row r="46" spans="1:24" s="9" customFormat="1" ht="16.5" hidden="1">
      <c r="A46" s="43" t="s">
        <v>58</v>
      </c>
      <c r="B46" s="26" t="s">
        <v>22</v>
      </c>
      <c r="C46" s="74" t="s">
        <v>59</v>
      </c>
      <c r="D46" s="74" t="s">
        <v>60</v>
      </c>
      <c r="E46" s="75" t="s">
        <v>61</v>
      </c>
      <c r="F46" s="26" t="s">
        <v>62</v>
      </c>
      <c r="G46" s="27"/>
      <c r="H46" s="27"/>
      <c r="I46" s="27"/>
      <c r="J46" s="27"/>
      <c r="K46" s="27"/>
      <c r="L46" s="27"/>
      <c r="M46" s="27"/>
      <c r="N46" s="27"/>
      <c r="O46" s="27"/>
      <c r="P46" s="27">
        <v>1</v>
      </c>
      <c r="Q46" s="27"/>
      <c r="R46" s="27"/>
      <c r="S46" s="27"/>
      <c r="T46" s="27"/>
      <c r="U46" s="27"/>
      <c r="V46" s="27"/>
      <c r="W46" s="27"/>
      <c r="X46" s="66">
        <f>SUM(P46:W46)</f>
        <v>1</v>
      </c>
    </row>
    <row r="47" spans="1:24" s="9" customFormat="1" ht="16.5" hidden="1">
      <c r="A47" s="43" t="s">
        <v>63</v>
      </c>
      <c r="B47" s="26" t="s">
        <v>14</v>
      </c>
      <c r="C47" s="74" t="s">
        <v>59</v>
      </c>
      <c r="D47" s="74" t="s">
        <v>60</v>
      </c>
      <c r="E47" s="75" t="s">
        <v>64</v>
      </c>
      <c r="F47" s="26" t="s">
        <v>62</v>
      </c>
      <c r="G47" s="27"/>
      <c r="H47" s="27"/>
      <c r="I47" s="27"/>
      <c r="J47" s="27"/>
      <c r="K47" s="27"/>
      <c r="L47" s="27"/>
      <c r="M47" s="27"/>
      <c r="N47" s="27"/>
      <c r="O47" s="27"/>
      <c r="P47" s="27">
        <f>109080-2</f>
        <v>109078</v>
      </c>
      <c r="Q47" s="27"/>
      <c r="R47" s="27"/>
      <c r="S47" s="27"/>
      <c r="T47" s="27"/>
      <c r="U47" s="27"/>
      <c r="V47" s="27"/>
      <c r="W47" s="27"/>
      <c r="X47" s="66">
        <f>SUM(P47:W47)</f>
        <v>109078</v>
      </c>
    </row>
    <row r="48" spans="1:24" s="9" customFormat="1" ht="16.5">
      <c r="A48" s="43" t="s">
        <v>63</v>
      </c>
      <c r="B48" s="26" t="s">
        <v>15</v>
      </c>
      <c r="C48" s="74" t="s">
        <v>59</v>
      </c>
      <c r="D48" s="74" t="s">
        <v>60</v>
      </c>
      <c r="E48" s="75" t="s">
        <v>64</v>
      </c>
      <c r="F48" s="26" t="s">
        <v>62</v>
      </c>
      <c r="G48" s="27"/>
      <c r="H48" s="27"/>
      <c r="I48" s="27"/>
      <c r="J48" s="27"/>
      <c r="K48" s="27"/>
      <c r="L48" s="27"/>
      <c r="M48" s="27"/>
      <c r="N48" s="27"/>
      <c r="O48" s="27"/>
      <c r="P48" s="27">
        <v>1</v>
      </c>
      <c r="Q48" s="27"/>
      <c r="R48" s="27"/>
      <c r="S48" s="27"/>
      <c r="T48" s="27"/>
      <c r="U48" s="27"/>
      <c r="V48" s="27"/>
      <c r="W48" s="27">
        <v>549</v>
      </c>
      <c r="X48" s="66">
        <f>SUM(P48:W48)</f>
        <v>550</v>
      </c>
    </row>
    <row r="49" spans="1:24" s="9" customFormat="1" ht="16.5" hidden="1">
      <c r="A49" s="43" t="s">
        <v>63</v>
      </c>
      <c r="B49" s="26" t="s">
        <v>22</v>
      </c>
      <c r="C49" s="74" t="s">
        <v>59</v>
      </c>
      <c r="D49" s="74" t="s">
        <v>60</v>
      </c>
      <c r="E49" s="75" t="s">
        <v>64</v>
      </c>
      <c r="F49" s="26" t="s">
        <v>62</v>
      </c>
      <c r="G49" s="27"/>
      <c r="H49" s="27"/>
      <c r="I49" s="27"/>
      <c r="J49" s="27"/>
      <c r="K49" s="27"/>
      <c r="L49" s="27"/>
      <c r="M49" s="27"/>
      <c r="N49" s="27"/>
      <c r="O49" s="27"/>
      <c r="P49" s="27">
        <v>1</v>
      </c>
      <c r="Q49" s="27"/>
      <c r="R49" s="27"/>
      <c r="S49" s="27"/>
      <c r="T49" s="27"/>
      <c r="U49" s="27"/>
      <c r="V49" s="27"/>
      <c r="W49" s="27"/>
      <c r="X49" s="66">
        <f>SUM(P49:W49)</f>
        <v>1</v>
      </c>
    </row>
    <row r="50" spans="1:24" s="12" customFormat="1" ht="16.5">
      <c r="A50" s="10"/>
      <c r="B50" s="19"/>
      <c r="C50" s="29"/>
      <c r="D50" s="29"/>
      <c r="E50" s="29"/>
      <c r="F50" s="1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66">
        <f t="shared" si="1"/>
        <v>0</v>
      </c>
    </row>
    <row r="51" spans="1:24" s="12" customFormat="1" ht="16.5" hidden="1">
      <c r="A51" s="68" t="s">
        <v>8</v>
      </c>
      <c r="B51" s="19"/>
      <c r="C51" s="29"/>
      <c r="D51" s="29"/>
      <c r="E51" s="29"/>
      <c r="F51" s="19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66">
        <f t="shared" si="1"/>
        <v>0</v>
      </c>
    </row>
    <row r="52" spans="1:24" s="12" customFormat="1" ht="16.5" hidden="1">
      <c r="A52" s="43" t="s">
        <v>34</v>
      </c>
      <c r="B52" s="19"/>
      <c r="C52" s="29"/>
      <c r="D52" s="29"/>
      <c r="E52" s="29"/>
      <c r="F52" s="28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6">
        <f t="shared" si="1"/>
        <v>0</v>
      </c>
    </row>
    <row r="53" spans="1:24" s="11" customFormat="1" ht="16.5" hidden="1">
      <c r="A53" s="69" t="s">
        <v>37</v>
      </c>
      <c r="B53" s="26" t="s">
        <v>38</v>
      </c>
      <c r="C53" s="70" t="s">
        <v>39</v>
      </c>
      <c r="D53" s="70" t="s">
        <v>40</v>
      </c>
      <c r="E53" s="70" t="s">
        <v>41</v>
      </c>
      <c r="F53" s="26" t="s">
        <v>42</v>
      </c>
      <c r="G53" s="31"/>
      <c r="H53" s="31"/>
      <c r="I53" s="31">
        <v>37192.89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66">
        <f t="shared" si="1"/>
        <v>37192.89</v>
      </c>
    </row>
    <row r="54" spans="1:24" s="11" customFormat="1" ht="16.5" hidden="1">
      <c r="A54" s="69" t="s">
        <v>53</v>
      </c>
      <c r="B54" s="26" t="s">
        <v>54</v>
      </c>
      <c r="C54" s="74" t="s">
        <v>55</v>
      </c>
      <c r="D54" s="74" t="s">
        <v>56</v>
      </c>
      <c r="E54" s="74" t="s">
        <v>57</v>
      </c>
      <c r="F54" s="26" t="s">
        <v>42</v>
      </c>
      <c r="G54" s="31"/>
      <c r="H54" s="31"/>
      <c r="I54" s="31"/>
      <c r="J54" s="31"/>
      <c r="K54" s="76">
        <v>352109.494</v>
      </c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66">
        <f t="shared" si="1"/>
        <v>352109.494</v>
      </c>
    </row>
    <row r="55" spans="1:24" s="11" customFormat="1" ht="16.5" hidden="1">
      <c r="A55" s="14"/>
      <c r="B55" s="19"/>
      <c r="C55" s="30"/>
      <c r="D55" s="30"/>
      <c r="E55" s="20"/>
      <c r="F55" s="22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66">
        <f t="shared" si="1"/>
        <v>0</v>
      </c>
    </row>
    <row r="56" spans="1:24" s="7" customFormat="1" ht="16.5" hidden="1">
      <c r="A56" s="43" t="s">
        <v>44</v>
      </c>
      <c r="B56" s="19"/>
      <c r="C56" s="20"/>
      <c r="D56" s="20"/>
      <c r="E56" s="21"/>
      <c r="F56" s="2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6">
        <f t="shared" si="1"/>
        <v>0</v>
      </c>
    </row>
    <row r="57" spans="1:24" s="9" customFormat="1" ht="16.5" hidden="1">
      <c r="A57" s="69" t="s">
        <v>37</v>
      </c>
      <c r="B57" s="19"/>
      <c r="C57" s="20"/>
      <c r="D57" s="20"/>
      <c r="E57" s="21"/>
      <c r="F57" s="22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66">
        <f t="shared" si="1"/>
        <v>0</v>
      </c>
    </row>
    <row r="58" spans="1:24" s="9" customFormat="1" ht="16.5" hidden="1">
      <c r="A58" s="71" t="s">
        <v>45</v>
      </c>
      <c r="B58" s="26" t="s">
        <v>14</v>
      </c>
      <c r="C58" s="70" t="s">
        <v>46</v>
      </c>
      <c r="D58" s="72" t="s">
        <v>47</v>
      </c>
      <c r="E58" s="73" t="s">
        <v>48</v>
      </c>
      <c r="F58" s="72">
        <v>17.245</v>
      </c>
      <c r="G58" s="27"/>
      <c r="H58" s="27"/>
      <c r="I58" s="27"/>
      <c r="J58" s="27">
        <f>78339.25-2</f>
        <v>78337.25</v>
      </c>
      <c r="K58" s="27"/>
      <c r="L58" s="27"/>
      <c r="M58" s="27">
        <v>-2257.45066174143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66">
        <f t="shared" si="1"/>
        <v>76079.79933825857</v>
      </c>
    </row>
    <row r="59" spans="1:24" s="9" customFormat="1" ht="16.5" hidden="1">
      <c r="A59" s="71" t="s">
        <v>45</v>
      </c>
      <c r="B59" s="26" t="s">
        <v>15</v>
      </c>
      <c r="C59" s="70" t="s">
        <v>46</v>
      </c>
      <c r="D59" s="70" t="s">
        <v>47</v>
      </c>
      <c r="E59" s="24" t="s">
        <v>48</v>
      </c>
      <c r="F59" s="70">
        <v>17.245</v>
      </c>
      <c r="G59" s="27"/>
      <c r="H59" s="27"/>
      <c r="I59" s="27"/>
      <c r="J59" s="27">
        <v>1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66">
        <f t="shared" si="1"/>
        <v>1</v>
      </c>
    </row>
    <row r="60" spans="1:24" s="12" customFormat="1" ht="15" hidden="1">
      <c r="A60" s="71" t="s">
        <v>45</v>
      </c>
      <c r="B60" s="26" t="s">
        <v>22</v>
      </c>
      <c r="C60" s="70" t="s">
        <v>46</v>
      </c>
      <c r="D60" s="70" t="s">
        <v>47</v>
      </c>
      <c r="E60" s="24" t="s">
        <v>48</v>
      </c>
      <c r="F60" s="70">
        <v>17.245</v>
      </c>
      <c r="G60" s="31"/>
      <c r="H60" s="31"/>
      <c r="I60" s="31"/>
      <c r="J60" s="31">
        <v>1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66">
        <f t="shared" si="1"/>
        <v>1</v>
      </c>
    </row>
    <row r="61" spans="1:24" s="12" customFormat="1" ht="15" hidden="1">
      <c r="A61" s="71"/>
      <c r="B61" s="26"/>
      <c r="C61" s="70"/>
      <c r="D61" s="70"/>
      <c r="E61" s="24"/>
      <c r="F61" s="7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66">
        <f t="shared" si="1"/>
        <v>0</v>
      </c>
    </row>
    <row r="62" spans="1:24" s="12" customFormat="1" ht="15" hidden="1">
      <c r="A62" s="68" t="s">
        <v>8</v>
      </c>
      <c r="B62" s="26"/>
      <c r="C62" s="70"/>
      <c r="D62" s="70"/>
      <c r="E62" s="24"/>
      <c r="F62" s="7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66">
        <f t="shared" si="1"/>
        <v>0</v>
      </c>
    </row>
    <row r="63" spans="1:24" s="12" customFormat="1" ht="15" hidden="1">
      <c r="A63" s="43" t="s">
        <v>83</v>
      </c>
      <c r="B63" s="26"/>
      <c r="C63" s="70"/>
      <c r="D63" s="70"/>
      <c r="E63" s="24"/>
      <c r="F63" s="7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66">
        <f t="shared" si="1"/>
        <v>0</v>
      </c>
    </row>
    <row r="64" spans="1:24" s="12" customFormat="1" ht="15" hidden="1">
      <c r="A64" s="69" t="s">
        <v>80</v>
      </c>
      <c r="B64" s="26" t="s">
        <v>86</v>
      </c>
      <c r="C64" s="70" t="s">
        <v>81</v>
      </c>
      <c r="D64" s="70" t="s">
        <v>82</v>
      </c>
      <c r="E64" s="70">
        <v>5610</v>
      </c>
      <c r="F64" s="70">
        <v>17.277</v>
      </c>
      <c r="G64" s="31"/>
      <c r="H64" s="31"/>
      <c r="I64" s="31"/>
      <c r="J64" s="31"/>
      <c r="K64" s="31"/>
      <c r="L64" s="31"/>
      <c r="M64" s="31"/>
      <c r="N64" s="31"/>
      <c r="O64" s="31">
        <v>20763.98</v>
      </c>
      <c r="P64" s="31"/>
      <c r="Q64" s="31"/>
      <c r="R64" s="31"/>
      <c r="S64" s="31"/>
      <c r="T64" s="31"/>
      <c r="U64" s="31"/>
      <c r="V64" s="31"/>
      <c r="W64" s="31"/>
      <c r="X64" s="66">
        <f t="shared" si="1"/>
        <v>20763.98</v>
      </c>
    </row>
    <row r="65" spans="1:24" s="12" customFormat="1" ht="16.5" hidden="1">
      <c r="A65" s="69" t="s">
        <v>125</v>
      </c>
      <c r="B65" s="26" t="s">
        <v>126</v>
      </c>
      <c r="C65" s="44" t="s">
        <v>127</v>
      </c>
      <c r="D65" s="83" t="s">
        <v>128</v>
      </c>
      <c r="E65" s="83" t="s">
        <v>129</v>
      </c>
      <c r="F65" s="44">
        <v>17.225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f>75373.685-1</f>
        <v>75372.685</v>
      </c>
      <c r="U65" s="31"/>
      <c r="V65" s="31"/>
      <c r="W65" s="31"/>
      <c r="X65" s="66">
        <f t="shared" si="1"/>
        <v>75372.685</v>
      </c>
    </row>
    <row r="66" spans="1:24" s="12" customFormat="1" ht="16.5" hidden="1">
      <c r="A66" s="69" t="s">
        <v>125</v>
      </c>
      <c r="B66" s="26" t="s">
        <v>130</v>
      </c>
      <c r="C66" s="44" t="s">
        <v>127</v>
      </c>
      <c r="D66" s="83" t="s">
        <v>128</v>
      </c>
      <c r="E66" s="83" t="s">
        <v>129</v>
      </c>
      <c r="F66" s="44">
        <v>17.225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</v>
      </c>
      <c r="U66" s="31"/>
      <c r="V66" s="31"/>
      <c r="W66" s="31"/>
      <c r="X66" s="66">
        <f t="shared" si="1"/>
        <v>1</v>
      </c>
    </row>
    <row r="67" spans="1:24" s="12" customFormat="1" ht="15" hidden="1">
      <c r="A67" s="69"/>
      <c r="B67" s="26"/>
      <c r="C67" s="70"/>
      <c r="D67" s="70"/>
      <c r="E67" s="70"/>
      <c r="F67" s="7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66">
        <f t="shared" si="1"/>
        <v>0</v>
      </c>
    </row>
    <row r="68" spans="1:24" s="12" customFormat="1" ht="15" hidden="1">
      <c r="A68" s="71"/>
      <c r="B68" s="26"/>
      <c r="C68" s="70"/>
      <c r="D68" s="70"/>
      <c r="E68" s="24"/>
      <c r="F68" s="7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66">
        <f t="shared" si="1"/>
        <v>0</v>
      </c>
    </row>
    <row r="69" spans="1:24" s="12" customFormat="1" ht="16.5" hidden="1">
      <c r="A69" s="68" t="s">
        <v>8</v>
      </c>
      <c r="B69" s="19"/>
      <c r="C69" s="28"/>
      <c r="D69" s="28"/>
      <c r="E69" s="22"/>
      <c r="F69" s="2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66">
        <f t="shared" si="1"/>
        <v>0</v>
      </c>
    </row>
    <row r="70" spans="1:24" s="11" customFormat="1" ht="16.5" hidden="1">
      <c r="A70" s="43" t="s">
        <v>117</v>
      </c>
      <c r="B70" s="19"/>
      <c r="C70" s="30"/>
      <c r="D70" s="22"/>
      <c r="E70" s="30"/>
      <c r="F70" s="22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66">
        <f t="shared" si="1"/>
        <v>0</v>
      </c>
    </row>
    <row r="71" spans="1:24" s="11" customFormat="1" ht="16.5" hidden="1">
      <c r="A71" s="69" t="s">
        <v>118</v>
      </c>
      <c r="B71" s="26" t="s">
        <v>14</v>
      </c>
      <c r="C71" s="74" t="s">
        <v>119</v>
      </c>
      <c r="D71" s="74" t="s">
        <v>120</v>
      </c>
      <c r="E71" s="75" t="s">
        <v>121</v>
      </c>
      <c r="F71" s="82">
        <v>17.801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>
        <f>21161.14-2</f>
        <v>21159.14</v>
      </c>
      <c r="T71" s="31"/>
      <c r="U71" s="31"/>
      <c r="V71" s="31"/>
      <c r="W71" s="31"/>
      <c r="X71" s="66">
        <f t="shared" si="1"/>
        <v>21159.14</v>
      </c>
    </row>
    <row r="72" spans="1:24" s="11" customFormat="1" ht="16.5" hidden="1">
      <c r="A72" s="69" t="s">
        <v>118</v>
      </c>
      <c r="B72" s="26" t="s">
        <v>15</v>
      </c>
      <c r="C72" s="74" t="s">
        <v>119</v>
      </c>
      <c r="D72" s="74" t="s">
        <v>120</v>
      </c>
      <c r="E72" s="75" t="s">
        <v>121</v>
      </c>
      <c r="F72" s="82">
        <v>17.801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>
        <v>1</v>
      </c>
      <c r="T72" s="31"/>
      <c r="U72" s="31"/>
      <c r="V72" s="31"/>
      <c r="W72" s="31"/>
      <c r="X72" s="66">
        <f t="shared" si="1"/>
        <v>1</v>
      </c>
    </row>
    <row r="73" spans="1:24" s="11" customFormat="1" ht="16.5" hidden="1">
      <c r="A73" s="69" t="s">
        <v>118</v>
      </c>
      <c r="B73" s="26" t="s">
        <v>22</v>
      </c>
      <c r="C73" s="74" t="s">
        <v>119</v>
      </c>
      <c r="D73" s="74" t="s">
        <v>120</v>
      </c>
      <c r="E73" s="75" t="s">
        <v>121</v>
      </c>
      <c r="F73" s="82">
        <v>17.801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>
        <v>1</v>
      </c>
      <c r="T73" s="31"/>
      <c r="U73" s="31"/>
      <c r="V73" s="31"/>
      <c r="W73" s="31"/>
      <c r="X73" s="66">
        <f t="shared" si="1"/>
        <v>1</v>
      </c>
    </row>
    <row r="74" spans="1:24" s="11" customFormat="1" ht="16.5" hidden="1">
      <c r="A74" s="13"/>
      <c r="B74" s="22"/>
      <c r="C74" s="30"/>
      <c r="D74" s="22"/>
      <c r="E74" s="30"/>
      <c r="F74" s="22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66">
        <f t="shared" si="1"/>
        <v>0</v>
      </c>
    </row>
    <row r="75" spans="1:24" s="11" customFormat="1" ht="17.25" thickBot="1">
      <c r="A75" s="56"/>
      <c r="B75" s="57"/>
      <c r="C75" s="57"/>
      <c r="D75" s="46"/>
      <c r="E75" s="46"/>
      <c r="F75" s="4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23">
        <f>SUM(G75:G75)</f>
        <v>0</v>
      </c>
    </row>
    <row r="76" spans="1:24" s="11" customFormat="1" ht="19.5" thickBot="1">
      <c r="A76" s="59" t="s">
        <v>0</v>
      </c>
      <c r="B76" s="60"/>
      <c r="C76" s="61"/>
      <c r="D76" s="61"/>
      <c r="E76" s="61"/>
      <c r="F76" s="62"/>
      <c r="G76" s="63">
        <f>SUM(G8:G73)</f>
        <v>836871</v>
      </c>
      <c r="H76" s="64">
        <f>SUM(H6:H75)</f>
        <v>238235</v>
      </c>
      <c r="I76" s="64">
        <f>SUM(I7:I75)</f>
        <v>37192.89</v>
      </c>
      <c r="J76" s="64">
        <f>SUM(J50:J75)</f>
        <v>78339.25</v>
      </c>
      <c r="K76" s="77">
        <f>SUM(K26:K55)</f>
        <v>352109.494</v>
      </c>
      <c r="L76" s="77">
        <f>SUM(L6:L55)</f>
        <v>1394602</v>
      </c>
      <c r="M76" s="64">
        <f>SUM(M6:M75)</f>
        <v>-2257.45066174143</v>
      </c>
      <c r="N76" s="64">
        <f>SUM(N12:N74)</f>
        <v>0</v>
      </c>
      <c r="O76" s="64">
        <f>SUM(O6:O75)</f>
        <v>20763.98</v>
      </c>
      <c r="P76" s="64">
        <f>SUM(P41:P75)</f>
        <v>1375813</v>
      </c>
      <c r="Q76" s="64">
        <f>SUM(Q41:Q74)</f>
        <v>-969514</v>
      </c>
      <c r="R76" s="64">
        <f>SUM(R7:R75)</f>
        <v>26897.17</v>
      </c>
      <c r="S76" s="64">
        <f>SUM(S6:S75)</f>
        <v>21161.14</v>
      </c>
      <c r="T76" s="64">
        <f>SUM(T61:T74)</f>
        <v>75373.685</v>
      </c>
      <c r="U76" s="64">
        <f>SUM(U7:U45)</f>
        <v>19000</v>
      </c>
      <c r="V76" s="64">
        <f>SUM(V6:V75)</f>
        <v>25413</v>
      </c>
      <c r="W76" s="64">
        <f>SUM(W6:W75)</f>
        <v>29107</v>
      </c>
      <c r="X76" s="32">
        <f>SUM(G76:G76)</f>
        <v>836871</v>
      </c>
    </row>
    <row r="77" spans="1:24" s="11" customFormat="1" ht="18.75">
      <c r="A77" s="35"/>
      <c r="B77" s="36"/>
      <c r="C77" s="37"/>
      <c r="D77" s="37"/>
      <c r="E77" s="37"/>
      <c r="F77" s="3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0"/>
    </row>
    <row r="78" spans="1:2" ht="16.5">
      <c r="A78" s="12" t="s">
        <v>9</v>
      </c>
      <c r="B78" s="11"/>
    </row>
    <row r="79" ht="15" hidden="1">
      <c r="A79" s="33" t="s">
        <v>18</v>
      </c>
    </row>
    <row r="80" ht="15" hidden="1">
      <c r="A80" s="34" t="s">
        <v>19</v>
      </c>
    </row>
    <row r="81" ht="15" hidden="1">
      <c r="A81" s="67" t="s">
        <v>29</v>
      </c>
    </row>
    <row r="82" ht="15" hidden="1">
      <c r="A82" s="67" t="s">
        <v>30</v>
      </c>
    </row>
    <row r="83" ht="15" hidden="1">
      <c r="A83" s="67" t="s">
        <v>35</v>
      </c>
    </row>
    <row r="84" ht="15" hidden="1">
      <c r="A84" s="67" t="s">
        <v>36</v>
      </c>
    </row>
    <row r="85" ht="15" hidden="1">
      <c r="A85" s="67" t="s">
        <v>49</v>
      </c>
    </row>
    <row r="86" ht="15" hidden="1">
      <c r="A86" s="67" t="s">
        <v>50</v>
      </c>
    </row>
    <row r="87" ht="15" hidden="1">
      <c r="A87" s="67" t="s">
        <v>65</v>
      </c>
    </row>
    <row r="88" ht="15" hidden="1">
      <c r="A88" s="67" t="s">
        <v>66</v>
      </c>
    </row>
    <row r="89" ht="15" hidden="1">
      <c r="A89" s="67" t="s">
        <v>71</v>
      </c>
    </row>
    <row r="90" ht="15" hidden="1">
      <c r="A90" s="67" t="s">
        <v>72</v>
      </c>
    </row>
    <row r="91" ht="15" hidden="1">
      <c r="A91" s="67" t="s">
        <v>74</v>
      </c>
    </row>
    <row r="92" ht="15" hidden="1">
      <c r="A92" s="67" t="s">
        <v>75</v>
      </c>
    </row>
    <row r="93" ht="15" hidden="1">
      <c r="A93" s="67" t="s">
        <v>78</v>
      </c>
    </row>
    <row r="94" ht="15" hidden="1">
      <c r="A94" s="67" t="s">
        <v>77</v>
      </c>
    </row>
    <row r="95" ht="15" hidden="1">
      <c r="A95" s="67" t="s">
        <v>84</v>
      </c>
    </row>
    <row r="96" ht="15" hidden="1">
      <c r="A96" s="67" t="s">
        <v>85</v>
      </c>
    </row>
    <row r="97" ht="15" hidden="1">
      <c r="A97" s="67" t="s">
        <v>88</v>
      </c>
    </row>
    <row r="98" ht="15" hidden="1">
      <c r="A98" s="67" t="s">
        <v>89</v>
      </c>
    </row>
    <row r="99" ht="15" hidden="1">
      <c r="A99" s="67" t="s">
        <v>91</v>
      </c>
    </row>
    <row r="100" ht="15" hidden="1">
      <c r="A100" s="67" t="s">
        <v>92</v>
      </c>
    </row>
    <row r="101" ht="15" hidden="1">
      <c r="A101" s="67" t="s">
        <v>95</v>
      </c>
    </row>
    <row r="102" ht="15" hidden="1">
      <c r="A102" s="67" t="s">
        <v>94</v>
      </c>
    </row>
    <row r="103" ht="15" hidden="1">
      <c r="A103" s="67" t="s">
        <v>123</v>
      </c>
    </row>
    <row r="104" ht="15" hidden="1">
      <c r="A104" s="67" t="s">
        <v>122</v>
      </c>
    </row>
    <row r="105" ht="15" hidden="1">
      <c r="A105" s="67" t="s">
        <v>132</v>
      </c>
    </row>
    <row r="106" ht="15" hidden="1">
      <c r="A106" s="67" t="s">
        <v>131</v>
      </c>
    </row>
    <row r="107" ht="15" hidden="1">
      <c r="A107" s="67" t="s">
        <v>139</v>
      </c>
    </row>
    <row r="108" ht="15" hidden="1">
      <c r="A108" s="67" t="s">
        <v>138</v>
      </c>
    </row>
    <row r="109" ht="15" hidden="1">
      <c r="A109" s="67" t="s">
        <v>143</v>
      </c>
    </row>
    <row r="110" ht="15" hidden="1">
      <c r="A110" s="67" t="s">
        <v>142</v>
      </c>
    </row>
    <row r="111" ht="15">
      <c r="A111" s="67" t="s">
        <v>149</v>
      </c>
    </row>
    <row r="112" ht="15">
      <c r="A112" s="67" t="s">
        <v>148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2019-02-25T18:57:53Z</dcterms:modified>
  <cp:category/>
  <cp:version/>
  <cp:contentType/>
  <cp:contentStatus/>
</cp:coreProperties>
</file>