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EW BEDFORD" sheetId="1" r:id="rId1"/>
  </sheets>
  <definedNames>
    <definedName name="_xlnm.Print_Area" localSheetId="0">'NEW BEDFORD'!$A$1:$P$94</definedName>
  </definedNames>
  <calcPr fullCalcOnLoad="1"/>
</workbook>
</file>

<file path=xl/sharedStrings.xml><?xml version="1.0" encoding="utf-8"?>
<sst xmlns="http://schemas.openxmlformats.org/spreadsheetml/2006/main" count="252" uniqueCount="135">
  <si>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</si>
  <si>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</si>
  <si>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</si>
  <si>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</si>
  <si>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</si>
  <si>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</si>
  <si>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</si>
  <si>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</si>
  <si>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</si>
  <si>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</si>
  <si>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</si>
  <si>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</si>
  <si>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</si>
  <si>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</si>
  <si>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</si>
  <si>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</si>
  <si>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GREATER NEW BEDFORD</t>
  </si>
  <si>
    <t>CT EOL 18CCNBEDWIA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</si>
  <si>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</si>
  <si>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</si>
  <si>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</si>
  <si>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</si>
  <si>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</si>
  <si>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BUDGET SHEET #1 JULY 18, 2017</t>
  </si>
  <si>
    <t>TO ADD FY18 ADULT &amp; DISLOCATED WORKER FUNDS</t>
  </si>
  <si>
    <t>FY18 ADULT</t>
  </si>
  <si>
    <t>7003-1630</t>
  </si>
  <si>
    <t>FY18 DISLOCATED WORKER</t>
  </si>
  <si>
    <t>7003-1778</t>
  </si>
  <si>
    <t>APRIL 1, 2017- JUNE 30, 2018</t>
  </si>
  <si>
    <t>BUDGET SHEET #1</t>
  </si>
  <si>
    <t>FWIAADT18A</t>
  </si>
  <si>
    <t>FWIADWK18A</t>
  </si>
  <si>
    <t>BUDGET SHEET #2</t>
  </si>
  <si>
    <t>CT EOL 18CCNBEDSOSWTF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</si>
  <si>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</si>
  <si>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</si>
  <si>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</si>
  <si>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</si>
  <si>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</si>
  <si>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</si>
  <si>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</si>
  <si>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</si>
  <si>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</si>
  <si>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CT EOL 18CCNBEDTRADE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</si>
  <si>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</si>
  <si>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</si>
  <si>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</si>
  <si>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</si>
  <si>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</si>
  <si>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</si>
  <si>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BUDGET SHEET #4</t>
  </si>
  <si>
    <t>WTF</t>
  </si>
  <si>
    <t>WTRUSTF18</t>
  </si>
  <si>
    <t>7003-0135</t>
  </si>
  <si>
    <t>J264</t>
  </si>
  <si>
    <t>TO ADD WTF FUNDS</t>
  </si>
  <si>
    <t>BUDGET SHEET #4 SEPTEMBER 28, 2017</t>
  </si>
  <si>
    <t>BUDGET SHEET #5</t>
  </si>
  <si>
    <t>CT EOL 18CCNBEDWP</t>
  </si>
  <si>
    <t>WP 90%</t>
  </si>
  <si>
    <t>FES2018</t>
  </si>
  <si>
    <t>7002-6626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</si>
  <si>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</si>
  <si>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</si>
  <si>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</si>
  <si>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</si>
  <si>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</si>
  <si>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</si>
  <si>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</si>
  <si>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</si>
  <si>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</si>
  <si>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#5 OCTOBER 11, 2017</t>
  </si>
  <si>
    <t>TO ADD SOS FUNDS</t>
  </si>
  <si>
    <t>BUDGET SHEET #6</t>
  </si>
  <si>
    <t>BUDGET SHEET #6 OCTOBER 24, 2017</t>
  </si>
  <si>
    <t>TO DECREASE SOS FUNDS</t>
  </si>
  <si>
    <t>BUDGET SHEET #7</t>
  </si>
  <si>
    <t>OCT 1, 2017- JUNE 30, 2018</t>
  </si>
  <si>
    <t>FWIAADT18B</t>
  </si>
  <si>
    <t>FWIADWK18B</t>
  </si>
  <si>
    <t>TO ADD ADULT &amp; DISLOCATED WKR FUNDS</t>
  </si>
  <si>
    <t>BUDGET SHEET #7 OCTOBER 25, 2017</t>
  </si>
  <si>
    <t>BUDGET SHEET #8</t>
  </si>
  <si>
    <t>BUDGET SHEET #8 NOVEMBER 7, 2017</t>
  </si>
  <si>
    <t>TO REVISE TRADE FUNDS</t>
  </si>
  <si>
    <t>BUDGET SHEET #9</t>
  </si>
  <si>
    <t>CT EOL 18CCNBEDVETSUI</t>
  </si>
  <si>
    <t>DVOP</t>
  </si>
  <si>
    <t>FVETS2018</t>
  </si>
  <si>
    <t>7002-6628</t>
  </si>
  <si>
    <t>J209</t>
  </si>
  <si>
    <t>DUA (UI FUNDS TO BE ALLOCATED FOR UI SERVICES)</t>
  </si>
  <si>
    <t>FUI2018</t>
  </si>
  <si>
    <t>7002-6624</t>
  </si>
  <si>
    <t>J230</t>
  </si>
  <si>
    <t>BUDGET SHEET #9 DECEMBER 6, 2017</t>
  </si>
  <si>
    <t>6208</t>
  </si>
  <si>
    <t>6209</t>
  </si>
  <si>
    <t>WIOA OVERHEAD</t>
  </si>
  <si>
    <t>TO ADD UI, WIO OH, AND DVOP FUNDS</t>
  </si>
  <si>
    <t>BUDGET SHEET #10</t>
  </si>
  <si>
    <t>MA COMMISSION FOR THE BLIND (MCB)</t>
  </si>
  <si>
    <t>JULY 27, 2017-JUNE 30,2018</t>
  </si>
  <si>
    <t>4110-3021</t>
  </si>
  <si>
    <t>J222</t>
  </si>
  <si>
    <t>DOE / ADULT COMMUNITY LEARNING SERVICES (ACLS)</t>
  </si>
  <si>
    <t>DECEMBER 29, 2017-JUNE 30, 2018</t>
  </si>
  <si>
    <t>FV002A1722</t>
  </si>
  <si>
    <t>7038-0107</t>
  </si>
  <si>
    <t>J223</t>
  </si>
  <si>
    <t>MA REHABILITATION COMMISSION (MRC)</t>
  </si>
  <si>
    <t>DECEMBER 28, 2017-JUNE 30, 2018</t>
  </si>
  <si>
    <t>F100VR0017</t>
  </si>
  <si>
    <t>4120-0020</t>
  </si>
  <si>
    <t>J221</t>
  </si>
  <si>
    <t>TO ADD FUNDS FOR INFRASTRUCTURE COSTS</t>
  </si>
  <si>
    <t>BUDGET SHEET #10 FEBRUARY 21, 2018</t>
  </si>
  <si>
    <t>FH126A17VR</t>
  </si>
  <si>
    <t>BUDGET SHEET #11</t>
  </si>
  <si>
    <t>BUDGET SHEET #11 MARCH 16, 2018</t>
  </si>
  <si>
    <t>TO ADD WP 90% &amp; WP 10% FUNDS</t>
  </si>
  <si>
    <t>BUDGET SHEET #12</t>
  </si>
  <si>
    <t>CT EOL 18CCNBEDNEGREA</t>
  </si>
  <si>
    <t>RESEA (JAN 1, 2018-DEC 31, 2018)</t>
  </si>
  <si>
    <t>JULY 1, 2017-JUNE 30, 2018</t>
  </si>
  <si>
    <t>FUIREA18</t>
  </si>
  <si>
    <t xml:space="preserve">    7002-6624                </t>
  </si>
  <si>
    <t xml:space="preserve">   REA8</t>
  </si>
  <si>
    <t>JULY 1, 2018-JUNE 30, 2019</t>
  </si>
  <si>
    <t xml:space="preserve">TO ADD RESEA FUNDS </t>
  </si>
  <si>
    <t>BUDGET SHEET #12 MAY 11, 2018</t>
  </si>
  <si>
    <t>BUDGET SHEET #13</t>
  </si>
  <si>
    <t>BUDGET SHEET #13 JUNE 8, 2018</t>
  </si>
  <si>
    <t>TO MOVE FUNDS TO FY19 LINE AND MAKE ADJUSTMENTS FOR RETAINED FUNDS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</si>
</sst>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4" fontId="9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/>
    </xf>
    <xf numFmtId="7" fontId="9" fillId="0" borderId="13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3" fontId="9" fillId="0" borderId="16" xfId="0" applyNumberFormat="1" applyFont="1" applyBorder="1" applyAlignment="1">
      <alignment horizontal="center"/>
    </xf>
    <xf numFmtId="43" fontId="9" fillId="0" borderId="16" xfId="0" applyNumberFormat="1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5" fontId="9" fillId="0" borderId="11" xfId="0" applyNumberFormat="1" applyFont="1" applyFill="1" applyBorder="1" applyAlignment="1">
      <alignment horizontal="center" wrapText="1"/>
    </xf>
    <xf numFmtId="5" fontId="9" fillId="0" borderId="17" xfId="44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 wrapText="1"/>
    </xf>
    <xf numFmtId="7" fontId="4" fillId="0" borderId="0" xfId="0" applyNumberFormat="1" applyFont="1" applyFill="1" applyAlignment="1">
      <alignment horizontal="center"/>
    </xf>
    <xf numFmtId="0" fontId="9" fillId="0" borderId="11" xfId="0" applyFont="1" applyFill="1" applyBorder="1" applyAlignment="1">
      <alignment horizontal="left" wrapText="1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47" fillId="0" borderId="11" xfId="0" applyFont="1" applyFill="1" applyBorder="1" applyAlignment="1">
      <alignment horizontal="center"/>
    </xf>
    <xf numFmtId="7" fontId="8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tabSelected="1" zoomScalePageLayoutView="0" workbookViewId="0" topLeftCell="A5">
      <selection activeCell="C70" sqref="C70"/>
    </sheetView>
  </sheetViews>
  <sheetFormatPr defaultColWidth="9.140625" defaultRowHeight="12.75"/>
  <cols>
    <col min="1" max="1" width="45.421875" style="3" customWidth="1"/>
    <col min="2" max="2" width="31.7109375" style="3" bestFit="1" customWidth="1"/>
    <col min="3" max="3" width="17.28125" style="2" bestFit="1" customWidth="1"/>
    <col min="4" max="4" width="14.140625" style="2" bestFit="1" customWidth="1"/>
    <col min="5" max="5" width="8.421875" style="2" bestFit="1" customWidth="1"/>
    <col min="6" max="6" width="9.421875" style="4" customWidth="1"/>
    <col min="7" max="11" width="19.57421875" style="4" hidden="1" customWidth="1"/>
    <col min="12" max="12" width="18.57421875" style="4" hidden="1" customWidth="1"/>
    <col min="13" max="14" width="18.421875" style="4" hidden="1" customWidth="1"/>
    <col min="15" max="15" width="11.140625" style="4" hidden="1" customWidth="1"/>
    <col min="16" max="19" width="12.00390625" style="4" hidden="1" customWidth="1"/>
    <col min="20" max="20" width="15.8515625" style="4" customWidth="1"/>
    <col min="21" max="21" width="14.00390625" style="3" hidden="1" customWidth="1"/>
    <col min="22" max="22" width="12.00390625" style="3" bestFit="1" customWidth="1"/>
    <col min="23" max="16384" width="9.140625" style="3" customWidth="1"/>
  </cols>
  <sheetData>
    <row r="1" spans="1:20" ht="20.25">
      <c r="A1" s="3" t="s">
        <v>12</v>
      </c>
      <c r="B1" s="80" t="s">
        <v>10</v>
      </c>
      <c r="C1" s="81"/>
      <c r="D1" s="81"/>
      <c r="E1" s="81"/>
      <c r="F1" s="81"/>
      <c r="G1" s="81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21" s="10" customFormat="1" ht="45.75" thickBot="1">
      <c r="A5" s="50"/>
      <c r="B5" s="51" t="s">
        <v>2</v>
      </c>
      <c r="C5" s="51" t="s">
        <v>3</v>
      </c>
      <c r="D5" s="51" t="s">
        <v>4</v>
      </c>
      <c r="E5" s="51" t="s">
        <v>5</v>
      </c>
      <c r="F5" s="51" t="s">
        <v>1</v>
      </c>
      <c r="G5" s="51" t="s">
        <v>13</v>
      </c>
      <c r="H5" s="52" t="s">
        <v>30</v>
      </c>
      <c r="I5" s="52" t="s">
        <v>33</v>
      </c>
      <c r="J5" s="52" t="s">
        <v>43</v>
      </c>
      <c r="K5" s="52" t="s">
        <v>51</v>
      </c>
      <c r="L5" s="52" t="s">
        <v>58</v>
      </c>
      <c r="M5" s="52" t="s">
        <v>74</v>
      </c>
      <c r="N5" s="52" t="s">
        <v>77</v>
      </c>
      <c r="O5" s="52" t="s">
        <v>83</v>
      </c>
      <c r="P5" s="52" t="s">
        <v>86</v>
      </c>
      <c r="Q5" s="52" t="s">
        <v>101</v>
      </c>
      <c r="R5" s="52" t="s">
        <v>119</v>
      </c>
      <c r="S5" s="52" t="s">
        <v>122</v>
      </c>
      <c r="T5" s="52" t="s">
        <v>132</v>
      </c>
      <c r="U5" s="9" t="s">
        <v>6</v>
      </c>
    </row>
    <row r="6" spans="1:21" s="25" customFormat="1" ht="16.5">
      <c r="A6" s="43" t="s">
        <v>8</v>
      </c>
      <c r="B6" s="44"/>
      <c r="C6" s="45"/>
      <c r="D6" s="45"/>
      <c r="E6" s="46"/>
      <c r="F6" s="47"/>
      <c r="G6" s="47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9"/>
    </row>
    <row r="7" spans="1:21" s="25" customFormat="1" ht="16.5">
      <c r="A7" s="26" t="s">
        <v>17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6"/>
    </row>
    <row r="8" spans="1:21" s="25" customFormat="1" ht="16.5">
      <c r="A8" s="41" t="s">
        <v>18</v>
      </c>
      <c r="B8" s="17" t="s">
        <v>29</v>
      </c>
      <c r="C8" s="40" t="s">
        <v>19</v>
      </c>
      <c r="D8" s="15" t="s">
        <v>11</v>
      </c>
      <c r="E8" s="40">
        <v>6201</v>
      </c>
      <c r="F8" s="17">
        <v>17.259</v>
      </c>
      <c r="G8" s="18">
        <f>576907-2</f>
        <v>576905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>
        <f>-173022-7883</f>
        <v>-180905</v>
      </c>
      <c r="U8" s="61">
        <f>SUM(G8:T8)</f>
        <v>396000</v>
      </c>
    </row>
    <row r="9" spans="1:21" s="10" customFormat="1" ht="16.5">
      <c r="A9" s="26" t="s">
        <v>18</v>
      </c>
      <c r="B9" s="17" t="s">
        <v>15</v>
      </c>
      <c r="C9" s="40" t="s">
        <v>19</v>
      </c>
      <c r="D9" s="15" t="s">
        <v>11</v>
      </c>
      <c r="E9" s="40">
        <v>6201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>
        <v>173022</v>
      </c>
      <c r="U9" s="61">
        <f aca="true" t="shared" si="0" ref="U9:U71">SUM(G9:T9)</f>
        <v>173023</v>
      </c>
    </row>
    <row r="10" spans="1:21" s="10" customFormat="1" ht="16.5" hidden="1">
      <c r="A10" s="26" t="s">
        <v>18</v>
      </c>
      <c r="B10" s="17" t="s">
        <v>20</v>
      </c>
      <c r="C10" s="40" t="s">
        <v>19</v>
      </c>
      <c r="D10" s="15" t="s">
        <v>11</v>
      </c>
      <c r="E10" s="40">
        <v>6201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61">
        <f t="shared" si="0"/>
        <v>1</v>
      </c>
    </row>
    <row r="11" spans="1:21" s="28" customFormat="1" ht="16.5">
      <c r="A11" s="27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61">
        <f t="shared" si="0"/>
        <v>0</v>
      </c>
    </row>
    <row r="12" spans="1:21" s="10" customFormat="1" ht="16.5" hidden="1">
      <c r="A12" s="26" t="s">
        <v>25</v>
      </c>
      <c r="B12" s="17" t="s">
        <v>14</v>
      </c>
      <c r="C12" s="40" t="s">
        <v>31</v>
      </c>
      <c r="D12" s="40" t="s">
        <v>26</v>
      </c>
      <c r="E12" s="40">
        <v>6202</v>
      </c>
      <c r="F12" s="40">
        <v>17.258</v>
      </c>
      <c r="G12" s="18"/>
      <c r="H12" s="18">
        <f>69173-2</f>
        <v>69171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61">
        <f t="shared" si="0"/>
        <v>69171</v>
      </c>
    </row>
    <row r="13" spans="1:21" s="28" customFormat="1" ht="16.5" hidden="1">
      <c r="A13" s="26" t="s">
        <v>25</v>
      </c>
      <c r="B13" s="17" t="s">
        <v>15</v>
      </c>
      <c r="C13" s="40" t="s">
        <v>31</v>
      </c>
      <c r="D13" s="40" t="s">
        <v>26</v>
      </c>
      <c r="E13" s="40">
        <v>6202</v>
      </c>
      <c r="F13" s="40">
        <v>17.258</v>
      </c>
      <c r="G13" s="18"/>
      <c r="H13" s="18">
        <v>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61">
        <f t="shared" si="0"/>
        <v>1</v>
      </c>
    </row>
    <row r="14" spans="1:21" s="28" customFormat="1" ht="16.5" hidden="1">
      <c r="A14" s="26" t="s">
        <v>25</v>
      </c>
      <c r="B14" s="17" t="s">
        <v>20</v>
      </c>
      <c r="C14" s="40" t="s">
        <v>31</v>
      </c>
      <c r="D14" s="40" t="s">
        <v>26</v>
      </c>
      <c r="E14" s="40">
        <v>6202</v>
      </c>
      <c r="F14" s="40">
        <v>17.258</v>
      </c>
      <c r="G14" s="18"/>
      <c r="H14" s="18">
        <v>1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61">
        <f t="shared" si="0"/>
        <v>1</v>
      </c>
    </row>
    <row r="15" spans="1:21" s="10" customFormat="1" ht="16.5" hidden="1">
      <c r="A15" s="27"/>
      <c r="B15" s="11"/>
      <c r="C15" s="12"/>
      <c r="D15" s="12"/>
      <c r="E15" s="13"/>
      <c r="F15" s="14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61">
        <f t="shared" si="0"/>
        <v>0</v>
      </c>
    </row>
    <row r="16" spans="1:21" s="10" customFormat="1" ht="16.5" hidden="1">
      <c r="A16" s="26" t="s">
        <v>27</v>
      </c>
      <c r="B16" s="17" t="s">
        <v>14</v>
      </c>
      <c r="C16" s="40" t="s">
        <v>32</v>
      </c>
      <c r="D16" s="40" t="s">
        <v>28</v>
      </c>
      <c r="E16" s="40">
        <v>6203</v>
      </c>
      <c r="F16" s="40">
        <v>17.278</v>
      </c>
      <c r="G16" s="18"/>
      <c r="H16" s="18">
        <f>84282-2</f>
        <v>84280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61">
        <f t="shared" si="0"/>
        <v>84280</v>
      </c>
    </row>
    <row r="17" spans="1:21" s="25" customFormat="1" ht="16.5" hidden="1">
      <c r="A17" s="26" t="s">
        <v>27</v>
      </c>
      <c r="B17" s="17" t="s">
        <v>15</v>
      </c>
      <c r="C17" s="40" t="s">
        <v>32</v>
      </c>
      <c r="D17" s="40" t="s">
        <v>28</v>
      </c>
      <c r="E17" s="40">
        <v>6203</v>
      </c>
      <c r="F17" s="40">
        <v>17.278</v>
      </c>
      <c r="G17" s="18"/>
      <c r="H17" s="18">
        <v>1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61">
        <f t="shared" si="0"/>
        <v>1</v>
      </c>
    </row>
    <row r="18" spans="1:21" s="25" customFormat="1" ht="16.5" hidden="1">
      <c r="A18" s="26" t="s">
        <v>27</v>
      </c>
      <c r="B18" s="17" t="s">
        <v>20</v>
      </c>
      <c r="C18" s="40" t="s">
        <v>32</v>
      </c>
      <c r="D18" s="40" t="s">
        <v>28</v>
      </c>
      <c r="E18" s="40">
        <v>6203</v>
      </c>
      <c r="F18" s="40">
        <v>17.278</v>
      </c>
      <c r="G18" s="18"/>
      <c r="H18" s="18">
        <v>1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61">
        <f t="shared" si="0"/>
        <v>1</v>
      </c>
    </row>
    <row r="19" spans="1:21" s="25" customFormat="1" ht="16.5">
      <c r="A19" s="26"/>
      <c r="B19" s="17"/>
      <c r="C19" s="40"/>
      <c r="D19" s="40"/>
      <c r="E19" s="40"/>
      <c r="F19" s="40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61">
        <f t="shared" si="0"/>
        <v>0</v>
      </c>
    </row>
    <row r="20" spans="1:21" s="25" customFormat="1" ht="16.5">
      <c r="A20" s="26" t="s">
        <v>25</v>
      </c>
      <c r="B20" s="17" t="s">
        <v>78</v>
      </c>
      <c r="C20" s="40" t="s">
        <v>79</v>
      </c>
      <c r="D20" s="40" t="s">
        <v>26</v>
      </c>
      <c r="E20" s="40">
        <v>6202</v>
      </c>
      <c r="F20" s="40">
        <v>17.258</v>
      </c>
      <c r="G20" s="18"/>
      <c r="H20" s="18"/>
      <c r="I20" s="18"/>
      <c r="J20" s="18"/>
      <c r="K20" s="18"/>
      <c r="L20" s="18"/>
      <c r="M20" s="18"/>
      <c r="N20" s="18">
        <f>470792-2</f>
        <v>470790</v>
      </c>
      <c r="O20" s="18"/>
      <c r="P20" s="18"/>
      <c r="Q20" s="18"/>
      <c r="R20" s="18"/>
      <c r="S20" s="18"/>
      <c r="T20" s="18">
        <f>-116008-28042</f>
        <v>-144050</v>
      </c>
      <c r="U20" s="61">
        <f t="shared" si="0"/>
        <v>326740</v>
      </c>
    </row>
    <row r="21" spans="1:21" s="25" customFormat="1" ht="16.5">
      <c r="A21" s="26" t="s">
        <v>25</v>
      </c>
      <c r="B21" s="17" t="s">
        <v>15</v>
      </c>
      <c r="C21" s="40" t="s">
        <v>79</v>
      </c>
      <c r="D21" s="40" t="s">
        <v>26</v>
      </c>
      <c r="E21" s="40">
        <v>6202</v>
      </c>
      <c r="F21" s="40">
        <v>17.258</v>
      </c>
      <c r="G21" s="18"/>
      <c r="H21" s="18"/>
      <c r="I21" s="18"/>
      <c r="J21" s="18"/>
      <c r="K21" s="18"/>
      <c r="L21" s="18"/>
      <c r="M21" s="18"/>
      <c r="N21" s="18">
        <v>1</v>
      </c>
      <c r="O21" s="18"/>
      <c r="P21" s="18"/>
      <c r="Q21" s="18"/>
      <c r="R21" s="18"/>
      <c r="S21" s="18"/>
      <c r="T21" s="18">
        <v>116008</v>
      </c>
      <c r="U21" s="61">
        <f t="shared" si="0"/>
        <v>116009</v>
      </c>
    </row>
    <row r="22" spans="1:21" s="25" customFormat="1" ht="16.5" hidden="1">
      <c r="A22" s="26" t="s">
        <v>25</v>
      </c>
      <c r="B22" s="17" t="s">
        <v>20</v>
      </c>
      <c r="C22" s="40" t="s">
        <v>79</v>
      </c>
      <c r="D22" s="40" t="s">
        <v>26</v>
      </c>
      <c r="E22" s="40">
        <v>6202</v>
      </c>
      <c r="F22" s="40">
        <v>17.258</v>
      </c>
      <c r="G22" s="18"/>
      <c r="H22" s="18"/>
      <c r="I22" s="18"/>
      <c r="J22" s="18"/>
      <c r="K22" s="18"/>
      <c r="L22" s="18"/>
      <c r="M22" s="18"/>
      <c r="N22" s="18">
        <v>1</v>
      </c>
      <c r="O22" s="18"/>
      <c r="P22" s="18"/>
      <c r="Q22" s="18"/>
      <c r="R22" s="18"/>
      <c r="S22" s="18"/>
      <c r="T22" s="18"/>
      <c r="U22" s="61">
        <f t="shared" si="0"/>
        <v>1</v>
      </c>
    </row>
    <row r="23" spans="1:21" s="25" customFormat="1" ht="16.5">
      <c r="A23" s="27"/>
      <c r="B23" s="11"/>
      <c r="C23" s="12"/>
      <c r="D23" s="12"/>
      <c r="E23" s="13"/>
      <c r="F23" s="14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61">
        <f t="shared" si="0"/>
        <v>0</v>
      </c>
    </row>
    <row r="24" spans="1:22" s="25" customFormat="1" ht="16.5">
      <c r="A24" s="26" t="s">
        <v>27</v>
      </c>
      <c r="B24" s="17" t="s">
        <v>78</v>
      </c>
      <c r="C24" s="40" t="s">
        <v>80</v>
      </c>
      <c r="D24" s="40" t="s">
        <v>28</v>
      </c>
      <c r="E24" s="40">
        <v>6203</v>
      </c>
      <c r="F24" s="40">
        <v>17.278</v>
      </c>
      <c r="G24" s="18"/>
      <c r="H24" s="18"/>
      <c r="I24" s="18"/>
      <c r="J24" s="18"/>
      <c r="K24" s="18"/>
      <c r="L24" s="18"/>
      <c r="M24" s="18"/>
      <c r="N24" s="18">
        <f>445986-2</f>
        <v>445984</v>
      </c>
      <c r="O24" s="18"/>
      <c r="P24" s="18"/>
      <c r="Q24" s="18"/>
      <c r="R24" s="18"/>
      <c r="S24" s="18"/>
      <c r="T24" s="18">
        <v>-29015</v>
      </c>
      <c r="U24" s="61">
        <f t="shared" si="0"/>
        <v>416969</v>
      </c>
      <c r="V24" s="83"/>
    </row>
    <row r="25" spans="1:21" s="25" customFormat="1" ht="16.5" hidden="1">
      <c r="A25" s="26" t="s">
        <v>27</v>
      </c>
      <c r="B25" s="17" t="s">
        <v>15</v>
      </c>
      <c r="C25" s="40" t="s">
        <v>80</v>
      </c>
      <c r="D25" s="40" t="s">
        <v>28</v>
      </c>
      <c r="E25" s="40">
        <v>6203</v>
      </c>
      <c r="F25" s="40">
        <v>17.278</v>
      </c>
      <c r="G25" s="18"/>
      <c r="H25" s="18"/>
      <c r="I25" s="18"/>
      <c r="J25" s="18"/>
      <c r="K25" s="18"/>
      <c r="L25" s="18"/>
      <c r="M25" s="18"/>
      <c r="N25" s="18">
        <v>1</v>
      </c>
      <c r="O25" s="18"/>
      <c r="P25" s="18"/>
      <c r="Q25" s="18"/>
      <c r="R25" s="18"/>
      <c r="S25" s="18"/>
      <c r="T25" s="18"/>
      <c r="U25" s="61">
        <f t="shared" si="0"/>
        <v>1</v>
      </c>
    </row>
    <row r="26" spans="1:21" s="28" customFormat="1" ht="16.5" hidden="1">
      <c r="A26" s="26" t="s">
        <v>27</v>
      </c>
      <c r="B26" s="17" t="s">
        <v>20</v>
      </c>
      <c r="C26" s="40" t="s">
        <v>80</v>
      </c>
      <c r="D26" s="40" t="s">
        <v>28</v>
      </c>
      <c r="E26" s="40">
        <v>6203</v>
      </c>
      <c r="F26" s="40">
        <v>17.278</v>
      </c>
      <c r="G26" s="18"/>
      <c r="H26" s="18"/>
      <c r="I26" s="18"/>
      <c r="J26" s="18"/>
      <c r="K26" s="18"/>
      <c r="L26" s="18"/>
      <c r="M26" s="18"/>
      <c r="N26" s="18">
        <v>1</v>
      </c>
      <c r="O26" s="18"/>
      <c r="P26" s="18"/>
      <c r="Q26" s="18"/>
      <c r="R26" s="18"/>
      <c r="S26" s="18"/>
      <c r="T26" s="18"/>
      <c r="U26" s="61">
        <f t="shared" si="0"/>
        <v>1</v>
      </c>
    </row>
    <row r="27" spans="1:21" s="28" customFormat="1" ht="15" hidden="1">
      <c r="A27" s="26" t="s">
        <v>99</v>
      </c>
      <c r="B27" s="17" t="s">
        <v>14</v>
      </c>
      <c r="C27" s="68" t="s">
        <v>80</v>
      </c>
      <c r="D27" s="68" t="s">
        <v>28</v>
      </c>
      <c r="E27" s="69" t="s">
        <v>97</v>
      </c>
      <c r="F27" s="15">
        <v>17.278</v>
      </c>
      <c r="G27" s="18"/>
      <c r="H27" s="18"/>
      <c r="I27" s="18"/>
      <c r="J27" s="18"/>
      <c r="K27" s="18"/>
      <c r="L27" s="18"/>
      <c r="M27" s="18"/>
      <c r="N27" s="18"/>
      <c r="O27" s="18"/>
      <c r="P27" s="18">
        <f>15000*0.34</f>
        <v>5100</v>
      </c>
      <c r="Q27" s="18"/>
      <c r="R27" s="18"/>
      <c r="S27" s="18"/>
      <c r="T27" s="18"/>
      <c r="U27" s="61">
        <f t="shared" si="0"/>
        <v>5100</v>
      </c>
    </row>
    <row r="28" spans="1:21" s="28" customFormat="1" ht="15" hidden="1">
      <c r="A28" s="26" t="s">
        <v>99</v>
      </c>
      <c r="B28" s="17" t="s">
        <v>14</v>
      </c>
      <c r="C28" s="68" t="s">
        <v>80</v>
      </c>
      <c r="D28" s="68" t="s">
        <v>28</v>
      </c>
      <c r="E28" s="69" t="s">
        <v>98</v>
      </c>
      <c r="F28" s="15">
        <v>17.278</v>
      </c>
      <c r="G28" s="18"/>
      <c r="H28" s="18"/>
      <c r="I28" s="18"/>
      <c r="J28" s="18"/>
      <c r="K28" s="18"/>
      <c r="L28" s="18"/>
      <c r="M28" s="18"/>
      <c r="N28" s="18"/>
      <c r="O28" s="18"/>
      <c r="P28" s="18">
        <f>15000*0.66</f>
        <v>9900</v>
      </c>
      <c r="Q28" s="18"/>
      <c r="R28" s="18"/>
      <c r="S28" s="18"/>
      <c r="T28" s="18"/>
      <c r="U28" s="61">
        <f t="shared" si="0"/>
        <v>9900</v>
      </c>
    </row>
    <row r="29" spans="1:21" s="28" customFormat="1" ht="15" hidden="1">
      <c r="A29" s="26"/>
      <c r="B29" s="17"/>
      <c r="C29" s="68"/>
      <c r="D29" s="68"/>
      <c r="E29" s="69"/>
      <c r="F29" s="15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61">
        <f t="shared" si="0"/>
        <v>0</v>
      </c>
    </row>
    <row r="30" spans="1:21" s="28" customFormat="1" ht="30" hidden="1">
      <c r="A30" s="76" t="s">
        <v>102</v>
      </c>
      <c r="B30" s="17" t="s">
        <v>103</v>
      </c>
      <c r="C30" s="82" t="s">
        <v>118</v>
      </c>
      <c r="D30" s="77" t="s">
        <v>104</v>
      </c>
      <c r="E30" s="77" t="s">
        <v>105</v>
      </c>
      <c r="F30" s="15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>
        <v>4187.5</v>
      </c>
      <c r="R30" s="18"/>
      <c r="S30" s="18"/>
      <c r="T30" s="18"/>
      <c r="U30" s="61">
        <f t="shared" si="0"/>
        <v>4187.5</v>
      </c>
    </row>
    <row r="31" spans="1:21" s="28" customFormat="1" ht="30" hidden="1">
      <c r="A31" s="76" t="s">
        <v>106</v>
      </c>
      <c r="B31" s="17" t="s">
        <v>107</v>
      </c>
      <c r="C31" s="77" t="s">
        <v>108</v>
      </c>
      <c r="D31" s="77" t="s">
        <v>109</v>
      </c>
      <c r="E31" s="77" t="s">
        <v>110</v>
      </c>
      <c r="F31" s="15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>
        <v>6933.66</v>
      </c>
      <c r="R31" s="18"/>
      <c r="S31" s="18"/>
      <c r="T31" s="18"/>
      <c r="U31" s="61">
        <f t="shared" si="0"/>
        <v>6933.66</v>
      </c>
    </row>
    <row r="32" spans="1:21" s="28" customFormat="1" ht="30" hidden="1">
      <c r="A32" s="76" t="s">
        <v>111</v>
      </c>
      <c r="B32" s="17" t="s">
        <v>112</v>
      </c>
      <c r="C32" s="78" t="s">
        <v>113</v>
      </c>
      <c r="D32" s="78" t="s">
        <v>114</v>
      </c>
      <c r="E32" s="78" t="s">
        <v>115</v>
      </c>
      <c r="F32" s="15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>
        <v>8791.32</v>
      </c>
      <c r="R32" s="18"/>
      <c r="S32" s="18"/>
      <c r="T32" s="18"/>
      <c r="U32" s="61">
        <f t="shared" si="0"/>
        <v>8791.32</v>
      </c>
    </row>
    <row r="33" spans="1:21" s="28" customFormat="1" ht="16.5">
      <c r="A33" s="26"/>
      <c r="B33" s="17"/>
      <c r="C33" s="40"/>
      <c r="D33" s="40"/>
      <c r="E33" s="40"/>
      <c r="F33" s="40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61">
        <f t="shared" si="0"/>
        <v>0</v>
      </c>
    </row>
    <row r="34" spans="1:21" s="28" customFormat="1" ht="16.5" hidden="1">
      <c r="A34" s="43" t="s">
        <v>8</v>
      </c>
      <c r="B34" s="11"/>
      <c r="C34" s="20"/>
      <c r="D34" s="20"/>
      <c r="E34" s="20"/>
      <c r="F34" s="11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61">
        <f t="shared" si="0"/>
        <v>0</v>
      </c>
    </row>
    <row r="35" spans="1:21" s="28" customFormat="1" ht="16.5" hidden="1">
      <c r="A35" s="26" t="s">
        <v>34</v>
      </c>
      <c r="B35" s="11"/>
      <c r="C35" s="20"/>
      <c r="D35" s="20"/>
      <c r="E35" s="20"/>
      <c r="F35" s="1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61">
        <f t="shared" si="0"/>
        <v>0</v>
      </c>
    </row>
    <row r="36" spans="1:21" s="10" customFormat="1" ht="16.5" hidden="1">
      <c r="A36" s="62" t="s">
        <v>37</v>
      </c>
      <c r="B36" s="17" t="s">
        <v>38</v>
      </c>
      <c r="C36" s="63" t="s">
        <v>39</v>
      </c>
      <c r="D36" s="63" t="s">
        <v>40</v>
      </c>
      <c r="E36" s="63" t="s">
        <v>41</v>
      </c>
      <c r="F36" s="17" t="s">
        <v>42</v>
      </c>
      <c r="G36" s="22"/>
      <c r="H36" s="22"/>
      <c r="I36" s="22">
        <v>50076.4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61">
        <f t="shared" si="0"/>
        <v>50076.4</v>
      </c>
    </row>
    <row r="37" spans="1:21" s="10" customFormat="1" ht="16.5" hidden="1">
      <c r="A37" s="29"/>
      <c r="B37" s="11"/>
      <c r="C37" s="21"/>
      <c r="D37" s="21"/>
      <c r="E37" s="12"/>
      <c r="F37" s="14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61">
        <f t="shared" si="0"/>
        <v>0</v>
      </c>
    </row>
    <row r="38" spans="1:21" s="25" customFormat="1" ht="16.5" hidden="1">
      <c r="A38" s="43" t="s">
        <v>8</v>
      </c>
      <c r="B38" s="11"/>
      <c r="C38" s="12"/>
      <c r="D38" s="12"/>
      <c r="E38" s="13"/>
      <c r="F38" s="14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61">
        <f t="shared" si="0"/>
        <v>0</v>
      </c>
    </row>
    <row r="39" spans="1:21" s="25" customFormat="1" ht="16.5" hidden="1">
      <c r="A39" s="26" t="s">
        <v>44</v>
      </c>
      <c r="B39" s="11"/>
      <c r="C39" s="12"/>
      <c r="D39" s="12"/>
      <c r="E39" s="13"/>
      <c r="F39" s="14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61">
        <f t="shared" si="0"/>
        <v>0</v>
      </c>
    </row>
    <row r="40" spans="1:21" s="28" customFormat="1" ht="15" hidden="1">
      <c r="A40" s="64" t="s">
        <v>45</v>
      </c>
      <c r="B40" s="17" t="s">
        <v>14</v>
      </c>
      <c r="C40" s="63" t="s">
        <v>46</v>
      </c>
      <c r="D40" s="65" t="s">
        <v>47</v>
      </c>
      <c r="E40" s="66" t="s">
        <v>48</v>
      </c>
      <c r="F40" s="65">
        <v>17.245</v>
      </c>
      <c r="G40" s="22"/>
      <c r="H40" s="22"/>
      <c r="I40" s="22"/>
      <c r="J40" s="22">
        <f>4142.9-2</f>
        <v>4140.9</v>
      </c>
      <c r="K40" s="22"/>
      <c r="L40" s="22"/>
      <c r="M40" s="22"/>
      <c r="N40" s="22"/>
      <c r="O40" s="22">
        <v>833.7478119340876</v>
      </c>
      <c r="P40" s="22"/>
      <c r="Q40" s="22"/>
      <c r="R40" s="22"/>
      <c r="S40" s="22"/>
      <c r="T40" s="22"/>
      <c r="U40" s="61">
        <f t="shared" si="0"/>
        <v>4974.647811934087</v>
      </c>
    </row>
    <row r="41" spans="1:21" s="28" customFormat="1" ht="15" hidden="1">
      <c r="A41" s="64" t="s">
        <v>45</v>
      </c>
      <c r="B41" s="17" t="s">
        <v>15</v>
      </c>
      <c r="C41" s="63" t="s">
        <v>46</v>
      </c>
      <c r="D41" s="63" t="s">
        <v>47</v>
      </c>
      <c r="E41" s="15" t="s">
        <v>48</v>
      </c>
      <c r="F41" s="63">
        <v>17.245</v>
      </c>
      <c r="G41" s="22"/>
      <c r="H41" s="22"/>
      <c r="I41" s="22"/>
      <c r="J41" s="22">
        <v>1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61">
        <f t="shared" si="0"/>
        <v>1</v>
      </c>
    </row>
    <row r="42" spans="1:21" s="10" customFormat="1" ht="16.5" hidden="1">
      <c r="A42" s="64" t="s">
        <v>45</v>
      </c>
      <c r="B42" s="17" t="s">
        <v>20</v>
      </c>
      <c r="C42" s="63" t="s">
        <v>46</v>
      </c>
      <c r="D42" s="63" t="s">
        <v>47</v>
      </c>
      <c r="E42" s="15" t="s">
        <v>48</v>
      </c>
      <c r="F42" s="63">
        <v>17.245</v>
      </c>
      <c r="G42" s="22"/>
      <c r="H42" s="22"/>
      <c r="I42" s="22"/>
      <c r="J42" s="22">
        <v>1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61">
        <f t="shared" si="0"/>
        <v>1</v>
      </c>
    </row>
    <row r="43" spans="1:21" s="10" customFormat="1" ht="16.5">
      <c r="A43" s="64"/>
      <c r="B43" s="17"/>
      <c r="C43" s="63"/>
      <c r="D43" s="63"/>
      <c r="E43" s="15"/>
      <c r="F43" s="63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61">
        <f t="shared" si="0"/>
        <v>0</v>
      </c>
    </row>
    <row r="44" spans="1:21" s="10" customFormat="1" ht="16.5">
      <c r="A44" s="43" t="s">
        <v>8</v>
      </c>
      <c r="B44" s="17"/>
      <c r="C44" s="63"/>
      <c r="D44" s="63"/>
      <c r="E44" s="15"/>
      <c r="F44" s="63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61">
        <f t="shared" si="0"/>
        <v>0</v>
      </c>
    </row>
    <row r="45" spans="1:21" s="10" customFormat="1" ht="16.5">
      <c r="A45" s="26" t="s">
        <v>59</v>
      </c>
      <c r="B45" s="17"/>
      <c r="C45" s="63"/>
      <c r="D45" s="63"/>
      <c r="E45" s="15"/>
      <c r="F45" s="63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61">
        <f t="shared" si="0"/>
        <v>0</v>
      </c>
    </row>
    <row r="46" spans="1:21" s="10" customFormat="1" ht="16.5">
      <c r="A46" s="26" t="s">
        <v>60</v>
      </c>
      <c r="B46" s="17" t="s">
        <v>14</v>
      </c>
      <c r="C46" s="68" t="s">
        <v>61</v>
      </c>
      <c r="D46" s="68" t="s">
        <v>62</v>
      </c>
      <c r="E46" s="69" t="s">
        <v>63</v>
      </c>
      <c r="F46" s="17" t="s">
        <v>64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>
        <f>18229-2</f>
        <v>18227</v>
      </c>
      <c r="S46" s="22"/>
      <c r="T46" s="22">
        <v>-937</v>
      </c>
      <c r="U46" s="61">
        <f t="shared" si="0"/>
        <v>17290</v>
      </c>
    </row>
    <row r="47" spans="1:21" s="10" customFormat="1" ht="16.5">
      <c r="A47" s="26" t="s">
        <v>60</v>
      </c>
      <c r="B47" s="17" t="s">
        <v>15</v>
      </c>
      <c r="C47" s="68" t="s">
        <v>61</v>
      </c>
      <c r="D47" s="68" t="s">
        <v>62</v>
      </c>
      <c r="E47" s="69" t="s">
        <v>63</v>
      </c>
      <c r="F47" s="17" t="s">
        <v>64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>
        <v>1</v>
      </c>
      <c r="S47" s="22"/>
      <c r="T47" s="22">
        <v>937</v>
      </c>
      <c r="U47" s="61">
        <f t="shared" si="0"/>
        <v>938</v>
      </c>
    </row>
    <row r="48" spans="1:21" s="10" customFormat="1" ht="16.5" hidden="1">
      <c r="A48" s="26" t="s">
        <v>60</v>
      </c>
      <c r="B48" s="17" t="s">
        <v>20</v>
      </c>
      <c r="C48" s="68" t="s">
        <v>61</v>
      </c>
      <c r="D48" s="68" t="s">
        <v>62</v>
      </c>
      <c r="E48" s="69" t="s">
        <v>63</v>
      </c>
      <c r="F48" s="17" t="s">
        <v>64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>
        <v>1</v>
      </c>
      <c r="S48" s="22"/>
      <c r="T48" s="22"/>
      <c r="U48" s="61">
        <f t="shared" si="0"/>
        <v>1</v>
      </c>
    </row>
    <row r="49" spans="1:21" s="10" customFormat="1" ht="16.5">
      <c r="A49" s="26" t="s">
        <v>65</v>
      </c>
      <c r="B49" s="17" t="s">
        <v>14</v>
      </c>
      <c r="C49" s="68" t="s">
        <v>61</v>
      </c>
      <c r="D49" s="68" t="s">
        <v>62</v>
      </c>
      <c r="E49" s="69" t="s">
        <v>66</v>
      </c>
      <c r="F49" s="17" t="s">
        <v>64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>
        <f>29757-2</f>
        <v>29755</v>
      </c>
      <c r="S49" s="22"/>
      <c r="T49" s="22">
        <v>-4759</v>
      </c>
      <c r="U49" s="61">
        <f t="shared" si="0"/>
        <v>24996</v>
      </c>
    </row>
    <row r="50" spans="1:21" s="10" customFormat="1" ht="16.5">
      <c r="A50" s="26" t="s">
        <v>65</v>
      </c>
      <c r="B50" s="17" t="s">
        <v>15</v>
      </c>
      <c r="C50" s="68" t="s">
        <v>61</v>
      </c>
      <c r="D50" s="68" t="s">
        <v>62</v>
      </c>
      <c r="E50" s="69" t="s">
        <v>66</v>
      </c>
      <c r="F50" s="17" t="s">
        <v>64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>
        <v>1</v>
      </c>
      <c r="S50" s="22"/>
      <c r="T50" s="22">
        <v>4759</v>
      </c>
      <c r="U50" s="61">
        <f t="shared" si="0"/>
        <v>4760</v>
      </c>
    </row>
    <row r="51" spans="1:21" s="10" customFormat="1" ht="16.5" hidden="1">
      <c r="A51" s="26" t="s">
        <v>65</v>
      </c>
      <c r="B51" s="17" t="s">
        <v>20</v>
      </c>
      <c r="C51" s="68" t="s">
        <v>61</v>
      </c>
      <c r="D51" s="68" t="s">
        <v>62</v>
      </c>
      <c r="E51" s="69" t="s">
        <v>66</v>
      </c>
      <c r="F51" s="17" t="s">
        <v>64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>
        <v>1</v>
      </c>
      <c r="S51" s="22"/>
      <c r="T51" s="22"/>
      <c r="U51" s="61">
        <f t="shared" si="0"/>
        <v>1</v>
      </c>
    </row>
    <row r="52" spans="1:21" s="10" customFormat="1" ht="16.5">
      <c r="A52" s="64"/>
      <c r="B52" s="17"/>
      <c r="C52" s="63"/>
      <c r="D52" s="63"/>
      <c r="E52" s="15"/>
      <c r="F52" s="63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61">
        <f t="shared" si="0"/>
        <v>0</v>
      </c>
    </row>
    <row r="53" spans="1:21" s="10" customFormat="1" ht="16.5" hidden="1">
      <c r="A53" s="43" t="s">
        <v>8</v>
      </c>
      <c r="B53" s="17"/>
      <c r="C53" s="63"/>
      <c r="D53" s="63"/>
      <c r="E53" s="15"/>
      <c r="F53" s="63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61">
        <f t="shared" si="0"/>
        <v>0</v>
      </c>
    </row>
    <row r="54" spans="1:21" s="10" customFormat="1" ht="16.5" hidden="1">
      <c r="A54" s="26" t="s">
        <v>34</v>
      </c>
      <c r="B54" s="17"/>
      <c r="C54" s="63"/>
      <c r="D54" s="63"/>
      <c r="E54" s="15"/>
      <c r="F54" s="63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61">
        <f t="shared" si="0"/>
        <v>0</v>
      </c>
    </row>
    <row r="55" spans="1:21" s="10" customFormat="1" ht="16.5" hidden="1">
      <c r="A55" s="67" t="s">
        <v>52</v>
      </c>
      <c r="B55" s="17" t="s">
        <v>14</v>
      </c>
      <c r="C55" s="68" t="s">
        <v>53</v>
      </c>
      <c r="D55" s="68" t="s">
        <v>54</v>
      </c>
      <c r="E55" s="68" t="s">
        <v>55</v>
      </c>
      <c r="F55" s="15" t="s">
        <v>42</v>
      </c>
      <c r="G55" s="22"/>
      <c r="H55" s="22"/>
      <c r="I55" s="22"/>
      <c r="J55" s="22"/>
      <c r="K55" s="22">
        <v>95000</v>
      </c>
      <c r="L55" s="22"/>
      <c r="M55" s="22"/>
      <c r="N55" s="22"/>
      <c r="O55" s="22"/>
      <c r="P55" s="22"/>
      <c r="Q55" s="22"/>
      <c r="R55" s="22"/>
      <c r="S55" s="22"/>
      <c r="T55" s="22"/>
      <c r="U55" s="61">
        <f t="shared" si="0"/>
        <v>95000</v>
      </c>
    </row>
    <row r="56" spans="1:21" s="10" customFormat="1" ht="16.5" hidden="1">
      <c r="A56" s="62" t="s">
        <v>67</v>
      </c>
      <c r="B56" s="17" t="s">
        <v>68</v>
      </c>
      <c r="C56" s="68" t="s">
        <v>69</v>
      </c>
      <c r="D56" s="68" t="s">
        <v>70</v>
      </c>
      <c r="E56" s="68" t="s">
        <v>71</v>
      </c>
      <c r="F56" s="17" t="s">
        <v>42</v>
      </c>
      <c r="G56" s="22"/>
      <c r="H56" s="22"/>
      <c r="I56" s="22"/>
      <c r="J56" s="22"/>
      <c r="K56" s="22"/>
      <c r="L56" s="70">
        <v>134553.07</v>
      </c>
      <c r="M56" s="70">
        <v>-10000</v>
      </c>
      <c r="N56" s="70"/>
      <c r="O56" s="70"/>
      <c r="P56" s="70"/>
      <c r="Q56" s="70"/>
      <c r="R56" s="70"/>
      <c r="S56" s="70"/>
      <c r="T56" s="70"/>
      <c r="U56" s="61">
        <f t="shared" si="0"/>
        <v>124553.07</v>
      </c>
    </row>
    <row r="57" spans="1:21" s="10" customFormat="1" ht="16.5" hidden="1">
      <c r="A57" s="62"/>
      <c r="B57" s="17"/>
      <c r="C57" s="68"/>
      <c r="D57" s="68"/>
      <c r="E57" s="68"/>
      <c r="F57" s="17"/>
      <c r="G57" s="22"/>
      <c r="H57" s="22"/>
      <c r="I57" s="22"/>
      <c r="J57" s="22"/>
      <c r="K57" s="22"/>
      <c r="L57" s="70"/>
      <c r="M57" s="70"/>
      <c r="N57" s="70"/>
      <c r="O57" s="70"/>
      <c r="P57" s="70"/>
      <c r="Q57" s="70"/>
      <c r="R57" s="70"/>
      <c r="S57" s="70"/>
      <c r="T57" s="70"/>
      <c r="U57" s="61">
        <f t="shared" si="0"/>
        <v>0</v>
      </c>
    </row>
    <row r="58" spans="1:21" s="10" customFormat="1" ht="16.5" hidden="1">
      <c r="A58" s="43" t="s">
        <v>8</v>
      </c>
      <c r="B58" s="17"/>
      <c r="C58" s="68"/>
      <c r="D58" s="68"/>
      <c r="E58" s="68"/>
      <c r="F58" s="17"/>
      <c r="G58" s="22"/>
      <c r="H58" s="22"/>
      <c r="I58" s="22"/>
      <c r="J58" s="22"/>
      <c r="K58" s="22"/>
      <c r="L58" s="70"/>
      <c r="M58" s="70"/>
      <c r="N58" s="70"/>
      <c r="O58" s="70"/>
      <c r="P58" s="70"/>
      <c r="Q58" s="70"/>
      <c r="R58" s="70"/>
      <c r="S58" s="70"/>
      <c r="T58" s="70"/>
      <c r="U58" s="61">
        <f t="shared" si="0"/>
        <v>0</v>
      </c>
    </row>
    <row r="59" spans="1:21" s="10" customFormat="1" ht="16.5" hidden="1">
      <c r="A59" s="26" t="s">
        <v>87</v>
      </c>
      <c r="B59" s="17"/>
      <c r="C59" s="68"/>
      <c r="D59" s="68"/>
      <c r="E59" s="68"/>
      <c r="F59" s="17"/>
      <c r="G59" s="22"/>
      <c r="H59" s="22"/>
      <c r="I59" s="22"/>
      <c r="J59" s="22"/>
      <c r="K59" s="22"/>
      <c r="L59" s="70"/>
      <c r="M59" s="70"/>
      <c r="N59" s="70"/>
      <c r="O59" s="70"/>
      <c r="P59" s="70"/>
      <c r="Q59" s="70"/>
      <c r="R59" s="70"/>
      <c r="S59" s="70"/>
      <c r="T59" s="70"/>
      <c r="U59" s="61">
        <f t="shared" si="0"/>
        <v>0</v>
      </c>
    </row>
    <row r="60" spans="1:21" s="10" customFormat="1" ht="16.5" hidden="1">
      <c r="A60" s="62" t="s">
        <v>88</v>
      </c>
      <c r="B60" s="17" t="s">
        <v>14</v>
      </c>
      <c r="C60" s="68" t="s">
        <v>89</v>
      </c>
      <c r="D60" s="68" t="s">
        <v>90</v>
      </c>
      <c r="E60" s="69" t="s">
        <v>91</v>
      </c>
      <c r="F60" s="72">
        <v>17.801</v>
      </c>
      <c r="G60" s="22"/>
      <c r="H60" s="22"/>
      <c r="I60" s="22"/>
      <c r="J60" s="22"/>
      <c r="K60" s="22"/>
      <c r="L60" s="70"/>
      <c r="M60" s="70"/>
      <c r="N60" s="70"/>
      <c r="O60" s="70"/>
      <c r="P60" s="70">
        <f>2833-2</f>
        <v>2831</v>
      </c>
      <c r="Q60" s="70"/>
      <c r="R60" s="70"/>
      <c r="S60" s="70"/>
      <c r="T60" s="70"/>
      <c r="U60" s="61">
        <f t="shared" si="0"/>
        <v>2831</v>
      </c>
    </row>
    <row r="61" spans="1:21" s="10" customFormat="1" ht="16.5" hidden="1">
      <c r="A61" s="62" t="s">
        <v>88</v>
      </c>
      <c r="B61" s="17" t="s">
        <v>15</v>
      </c>
      <c r="C61" s="68" t="s">
        <v>89</v>
      </c>
      <c r="D61" s="68" t="s">
        <v>90</v>
      </c>
      <c r="E61" s="69" t="s">
        <v>91</v>
      </c>
      <c r="F61" s="72">
        <v>17.801</v>
      </c>
      <c r="G61" s="22"/>
      <c r="H61" s="22"/>
      <c r="I61" s="22"/>
      <c r="J61" s="22"/>
      <c r="K61" s="22"/>
      <c r="L61" s="70"/>
      <c r="M61" s="70"/>
      <c r="N61" s="70"/>
      <c r="O61" s="70"/>
      <c r="P61" s="70">
        <v>1</v>
      </c>
      <c r="Q61" s="70"/>
      <c r="R61" s="70"/>
      <c r="S61" s="70"/>
      <c r="T61" s="70"/>
      <c r="U61" s="61">
        <f t="shared" si="0"/>
        <v>1</v>
      </c>
    </row>
    <row r="62" spans="1:21" s="10" customFormat="1" ht="16.5" hidden="1">
      <c r="A62" s="62" t="s">
        <v>88</v>
      </c>
      <c r="B62" s="17" t="s">
        <v>20</v>
      </c>
      <c r="C62" s="68" t="s">
        <v>89</v>
      </c>
      <c r="D62" s="68" t="s">
        <v>90</v>
      </c>
      <c r="E62" s="69" t="s">
        <v>91</v>
      </c>
      <c r="F62" s="72">
        <v>17.801</v>
      </c>
      <c r="G62" s="22"/>
      <c r="H62" s="22"/>
      <c r="I62" s="22"/>
      <c r="J62" s="22"/>
      <c r="K62" s="22"/>
      <c r="L62" s="22"/>
      <c r="M62" s="22"/>
      <c r="N62" s="22"/>
      <c r="O62" s="22"/>
      <c r="P62" s="70">
        <v>1</v>
      </c>
      <c r="Q62" s="70"/>
      <c r="R62" s="70"/>
      <c r="S62" s="70"/>
      <c r="T62" s="70"/>
      <c r="U62" s="61">
        <f t="shared" si="0"/>
        <v>1</v>
      </c>
    </row>
    <row r="63" spans="1:21" s="10" customFormat="1" ht="30.75" hidden="1">
      <c r="A63" s="73" t="s">
        <v>92</v>
      </c>
      <c r="B63" s="17" t="s">
        <v>14</v>
      </c>
      <c r="C63" s="74" t="s">
        <v>93</v>
      </c>
      <c r="D63" s="74" t="s">
        <v>94</v>
      </c>
      <c r="E63" s="74" t="s">
        <v>95</v>
      </c>
      <c r="F63" s="14"/>
      <c r="G63" s="22"/>
      <c r="H63" s="22"/>
      <c r="I63" s="22"/>
      <c r="J63" s="22"/>
      <c r="K63" s="22"/>
      <c r="L63" s="22"/>
      <c r="M63" s="22"/>
      <c r="N63" s="22"/>
      <c r="O63" s="22"/>
      <c r="P63" s="22">
        <f>27438-15000</f>
        <v>12438</v>
      </c>
      <c r="Q63" s="22"/>
      <c r="R63" s="22"/>
      <c r="S63" s="22"/>
      <c r="T63" s="22"/>
      <c r="U63" s="61">
        <f t="shared" si="0"/>
        <v>12438</v>
      </c>
    </row>
    <row r="64" spans="1:21" s="10" customFormat="1" ht="16.5">
      <c r="A64" s="62"/>
      <c r="B64" s="17"/>
      <c r="C64" s="74"/>
      <c r="D64" s="74"/>
      <c r="E64" s="74"/>
      <c r="F64" s="14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61">
        <f t="shared" si="0"/>
        <v>0</v>
      </c>
    </row>
    <row r="65" spans="1:21" s="10" customFormat="1" ht="16.5" hidden="1">
      <c r="A65" s="43" t="s">
        <v>8</v>
      </c>
      <c r="B65" s="17"/>
      <c r="C65" s="74"/>
      <c r="D65" s="74"/>
      <c r="E65" s="74"/>
      <c r="F65" s="14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61">
        <f t="shared" si="0"/>
        <v>0</v>
      </c>
    </row>
    <row r="66" spans="1:21" s="10" customFormat="1" ht="16.5" hidden="1">
      <c r="A66" s="26" t="s">
        <v>123</v>
      </c>
      <c r="B66" s="17"/>
      <c r="C66" s="74"/>
      <c r="D66" s="74"/>
      <c r="E66" s="74"/>
      <c r="F66" s="14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61">
        <f t="shared" si="0"/>
        <v>0</v>
      </c>
    </row>
    <row r="67" spans="1:21" s="10" customFormat="1" ht="16.5" hidden="1">
      <c r="A67" s="62" t="s">
        <v>124</v>
      </c>
      <c r="B67" s="17" t="s">
        <v>125</v>
      </c>
      <c r="C67" s="40" t="s">
        <v>126</v>
      </c>
      <c r="D67" s="79" t="s">
        <v>127</v>
      </c>
      <c r="E67" s="79" t="s">
        <v>128</v>
      </c>
      <c r="F67" s="40">
        <v>17.225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>
        <f>6430-1</f>
        <v>6429</v>
      </c>
      <c r="T67" s="22"/>
      <c r="U67" s="61">
        <f t="shared" si="0"/>
        <v>6429</v>
      </c>
    </row>
    <row r="68" spans="1:21" s="10" customFormat="1" ht="16.5" hidden="1">
      <c r="A68" s="62" t="s">
        <v>124</v>
      </c>
      <c r="B68" s="17" t="s">
        <v>129</v>
      </c>
      <c r="C68" s="40" t="s">
        <v>126</v>
      </c>
      <c r="D68" s="79" t="s">
        <v>127</v>
      </c>
      <c r="E68" s="79" t="s">
        <v>128</v>
      </c>
      <c r="F68" s="40">
        <v>17.225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>
        <v>1</v>
      </c>
      <c r="T68" s="22"/>
      <c r="U68" s="61">
        <f t="shared" si="0"/>
        <v>1</v>
      </c>
    </row>
    <row r="69" spans="1:21" s="10" customFormat="1" ht="16.5">
      <c r="A69" s="73"/>
      <c r="B69" s="17"/>
      <c r="C69" s="74"/>
      <c r="D69" s="74"/>
      <c r="E69" s="74"/>
      <c r="F69" s="14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61">
        <f t="shared" si="0"/>
        <v>0</v>
      </c>
    </row>
    <row r="70" spans="1:21" s="10" customFormat="1" ht="16.5">
      <c r="A70" s="30"/>
      <c r="B70" s="14"/>
      <c r="C70" s="21"/>
      <c r="D70" s="14"/>
      <c r="E70" s="21"/>
      <c r="F70" s="14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61">
        <f t="shared" si="0"/>
        <v>0</v>
      </c>
    </row>
    <row r="71" spans="1:21" s="10" customFormat="1" ht="17.25" thickBot="1">
      <c r="A71" s="53"/>
      <c r="B71" s="53"/>
      <c r="C71" s="53"/>
      <c r="D71" s="42"/>
      <c r="E71" s="42"/>
      <c r="F71" s="42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61">
        <f t="shared" si="0"/>
        <v>0</v>
      </c>
    </row>
    <row r="72" spans="1:21" s="10" customFormat="1" ht="17.25" thickBot="1">
      <c r="A72" s="55" t="s">
        <v>0</v>
      </c>
      <c r="B72" s="56"/>
      <c r="C72" s="57"/>
      <c r="D72" s="57"/>
      <c r="E72" s="57"/>
      <c r="F72" s="58"/>
      <c r="G72" s="59">
        <f>SUM(G8:G63)</f>
        <v>576907</v>
      </c>
      <c r="H72" s="60">
        <f>SUM(H7:H71)</f>
        <v>153455</v>
      </c>
      <c r="I72" s="60">
        <f>SUM(I6:I71)</f>
        <v>50076.4</v>
      </c>
      <c r="J72" s="60">
        <f>SUM(J26:J71)</f>
        <v>4142.9</v>
      </c>
      <c r="K72" s="60">
        <f>SUM(K26:K71)</f>
        <v>95000</v>
      </c>
      <c r="L72" s="71">
        <f>SUM(L26:L71)</f>
        <v>134553.07</v>
      </c>
      <c r="M72" s="71">
        <f>SUM(M26:M71)</f>
        <v>-10000</v>
      </c>
      <c r="N72" s="71">
        <f>SUM(N6:N71)</f>
        <v>916778</v>
      </c>
      <c r="O72" s="60">
        <f>SUM(O37:O71)</f>
        <v>833.7478119340876</v>
      </c>
      <c r="P72" s="60">
        <f>SUM(P23:P71)</f>
        <v>30271</v>
      </c>
      <c r="Q72" s="60">
        <f>SUM(Q6:Q71)</f>
        <v>19912.48</v>
      </c>
      <c r="R72" s="60">
        <f>SUM(R44:R71)</f>
        <v>47986</v>
      </c>
      <c r="S72" s="60">
        <f>SUM(S64:S71)</f>
        <v>6430</v>
      </c>
      <c r="T72" s="60">
        <f>SUM(T6:T71)</f>
        <v>-64940</v>
      </c>
      <c r="U72" s="31">
        <f>SUM(G72:G72)</f>
        <v>576907</v>
      </c>
    </row>
    <row r="73" spans="1:21" s="10" customFormat="1" ht="16.5">
      <c r="A73" s="32"/>
      <c r="B73" s="32"/>
      <c r="C73" s="33"/>
      <c r="D73" s="33"/>
      <c r="E73" s="33"/>
      <c r="F73" s="34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6"/>
    </row>
    <row r="74" spans="1:20" s="10" customFormat="1" ht="16.5">
      <c r="A74" s="28" t="s">
        <v>9</v>
      </c>
      <c r="C74" s="37"/>
      <c r="D74" s="37"/>
      <c r="E74" s="37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s="10" customFormat="1" ht="16.5" hidden="1">
      <c r="A75" s="23" t="s">
        <v>21</v>
      </c>
      <c r="C75" s="37"/>
      <c r="D75" s="37"/>
      <c r="E75" s="37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s="10" customFormat="1" ht="16.5" hidden="1">
      <c r="A76" s="24" t="s">
        <v>22</v>
      </c>
      <c r="C76" s="37"/>
      <c r="D76" s="37"/>
      <c r="E76" s="37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s="10" customFormat="1" ht="16.5" hidden="1">
      <c r="A77" s="28" t="s">
        <v>23</v>
      </c>
      <c r="C77" s="37"/>
      <c r="D77" s="37"/>
      <c r="E77" s="37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s="10" customFormat="1" ht="16.5" hidden="1">
      <c r="A78" s="28" t="s">
        <v>24</v>
      </c>
      <c r="C78" s="37"/>
      <c r="D78" s="37"/>
      <c r="E78" s="37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s="10" customFormat="1" ht="16.5" hidden="1">
      <c r="A79" s="28" t="s">
        <v>35</v>
      </c>
      <c r="C79" s="37"/>
      <c r="D79" s="37"/>
      <c r="E79" s="37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s="10" customFormat="1" ht="16.5" hidden="1">
      <c r="A80" s="28" t="s">
        <v>36</v>
      </c>
      <c r="C80" s="37"/>
      <c r="D80" s="37"/>
      <c r="E80" s="37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s="10" customFormat="1" ht="16.5" hidden="1">
      <c r="A81" s="28" t="s">
        <v>49</v>
      </c>
      <c r="C81" s="37"/>
      <c r="D81" s="37"/>
      <c r="E81" s="37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s="10" customFormat="1" ht="16.5" hidden="1">
      <c r="A82" s="28" t="s">
        <v>50</v>
      </c>
      <c r="C82" s="37"/>
      <c r="D82" s="37"/>
      <c r="E82" s="37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s="10" customFormat="1" ht="16.5" hidden="1">
      <c r="A83" s="28" t="s">
        <v>57</v>
      </c>
      <c r="C83" s="37"/>
      <c r="D83" s="37"/>
      <c r="E83" s="37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s="10" customFormat="1" ht="16.5" hidden="1">
      <c r="A84" s="28" t="s">
        <v>56</v>
      </c>
      <c r="C84" s="37"/>
      <c r="D84" s="37"/>
      <c r="E84" s="37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1:20" s="10" customFormat="1" ht="16.5" hidden="1">
      <c r="A85" s="28" t="s">
        <v>72</v>
      </c>
      <c r="C85" s="37"/>
      <c r="D85" s="37"/>
      <c r="E85" s="37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1:20" s="10" customFormat="1" ht="16.5" hidden="1">
      <c r="A86" s="28" t="s">
        <v>73</v>
      </c>
      <c r="C86" s="37"/>
      <c r="D86" s="37"/>
      <c r="E86" s="37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1:20" s="10" customFormat="1" ht="16.5" hidden="1">
      <c r="A87" s="28" t="s">
        <v>75</v>
      </c>
      <c r="C87" s="37"/>
      <c r="D87" s="37"/>
      <c r="E87" s="37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1:20" s="10" customFormat="1" ht="16.5" hidden="1">
      <c r="A88" s="28" t="s">
        <v>76</v>
      </c>
      <c r="C88" s="37"/>
      <c r="D88" s="37"/>
      <c r="E88" s="37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1:20" s="10" customFormat="1" ht="16.5" hidden="1">
      <c r="A89" s="28" t="s">
        <v>82</v>
      </c>
      <c r="C89" s="37"/>
      <c r="D89" s="37"/>
      <c r="E89" s="37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1:20" s="10" customFormat="1" ht="16.5" hidden="1">
      <c r="A90" s="28" t="s">
        <v>81</v>
      </c>
      <c r="C90" s="37"/>
      <c r="D90" s="37"/>
      <c r="E90" s="37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ht="15" hidden="1">
      <c r="A91" s="28" t="s">
        <v>84</v>
      </c>
    </row>
    <row r="92" ht="15" hidden="1">
      <c r="A92" s="28" t="s">
        <v>85</v>
      </c>
    </row>
    <row r="93" spans="1:20" ht="15" hidden="1">
      <c r="A93" s="28" t="s">
        <v>96</v>
      </c>
      <c r="P93" s="75"/>
      <c r="Q93" s="75"/>
      <c r="R93" s="75"/>
      <c r="S93" s="75"/>
      <c r="T93" s="75"/>
    </row>
    <row r="94" ht="15" hidden="1">
      <c r="A94" s="28" t="s">
        <v>100</v>
      </c>
    </row>
    <row r="95" ht="15" hidden="1">
      <c r="A95" s="28" t="s">
        <v>117</v>
      </c>
    </row>
    <row r="96" ht="15" hidden="1">
      <c r="A96" s="28" t="s">
        <v>116</v>
      </c>
    </row>
    <row r="97" ht="15" hidden="1">
      <c r="A97" s="28" t="s">
        <v>120</v>
      </c>
    </row>
    <row r="98" ht="15" hidden="1">
      <c r="A98" s="28" t="s">
        <v>121</v>
      </c>
    </row>
    <row r="99" ht="15" hidden="1">
      <c r="A99" s="28" t="s">
        <v>131</v>
      </c>
    </row>
    <row r="100" ht="15" hidden="1">
      <c r="A100" s="28" t="s">
        <v>130</v>
      </c>
    </row>
    <row r="101" ht="15">
      <c r="A101" s="28" t="s">
        <v>133</v>
      </c>
    </row>
    <row r="102" ht="15">
      <c r="A102" s="28" t="s">
        <v>134</v>
      </c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97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2017-12-07T12:59:58Z</cp:lastPrinted>
  <dcterms:created xsi:type="dcterms:W3CDTF">2000-04-13T13:33:42Z</dcterms:created>
  <dcterms:modified xsi:type="dcterms:W3CDTF">2018-06-08T16:12:24Z</dcterms:modified>
  <cp:category/>
  <cp:version/>
  <cp:contentType/>
  <cp:contentStatus/>
</cp:coreProperties>
</file>