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BEDFORD'!$A$1:$P$96</definedName>
  </definedNames>
  <calcPr fullCalcOnLoad="1"/>
</workbook>
</file>

<file path=xl/sharedStrings.xml><?xml version="1.0" encoding="utf-8"?>
<sst xmlns="http://schemas.openxmlformats.org/spreadsheetml/2006/main" count="268" uniqueCount="142">
  <si>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</si>
  <si>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</si>
  <si>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</si>
  <si>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</si>
  <si>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</si>
  <si>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</si>
  <si>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</si>
  <si>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</si>
  <si>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</si>
  <si>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</si>
  <si>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</si>
  <si>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</si>
  <si>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</si>
  <si>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</si>
  <si>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</si>
  <si>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</si>
  <si>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GREATER NEW BEDFORD</t>
  </si>
  <si>
    <t>CT EOL 18CCNBEDWIA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</si>
  <si>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</si>
  <si>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</si>
  <si>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</si>
  <si>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</si>
  <si>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</si>
  <si>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</si>
  <si>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</si>
  <si>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</si>
  <si>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</si>
  <si>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</si>
  <si>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</si>
  <si>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</si>
  <si>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BUDGET SHEET #1</t>
  </si>
  <si>
    <t>FWIAADT18A</t>
  </si>
  <si>
    <t>FWIADWK18A</t>
  </si>
  <si>
    <t>BUDGET SHEET #2</t>
  </si>
  <si>
    <t>CT EOL 18CCNBEDSOSWTF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</si>
  <si>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</si>
  <si>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</si>
  <si>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</si>
  <si>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</si>
  <si>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</si>
  <si>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</si>
  <si>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</si>
  <si>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</si>
  <si>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</si>
  <si>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18CCNBEDTRADE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</si>
  <si>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</si>
  <si>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</si>
  <si>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</si>
  <si>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</si>
  <si>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</si>
  <si>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</si>
  <si>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</si>
  <si>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</si>
  <si>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</si>
  <si>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</si>
  <si>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</si>
  <si>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</si>
  <si>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</si>
  <si>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</si>
  <si>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18CCNBEDWP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</si>
  <si>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</si>
  <si>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</si>
  <si>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</si>
  <si>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</si>
  <si>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</si>
  <si>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</si>
  <si>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</si>
  <si>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</si>
  <si>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</si>
  <si>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</si>
  <si>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</si>
  <si>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</si>
  <si>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</si>
  <si>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</si>
  <si>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</si>
  <si>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BUDGET SHEET #6 OCTOBER 24, 2017</t>
  </si>
  <si>
    <t>TO DECREASE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</si>
  <si>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</si>
  <si>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</si>
  <si>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</si>
  <si>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</si>
  <si>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</si>
  <si>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</si>
  <si>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</si>
  <si>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</si>
  <si>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>TO REVISE TRADE FUNDS</t>
  </si>
  <si>
    <t>BUDGET SHEET #9</t>
  </si>
  <si>
    <t>CT EOL 18CCNBEDVETSUI</t>
  </si>
  <si>
    <t>DVOP</t>
  </si>
  <si>
    <t>FVETS2018</t>
  </si>
  <si>
    <t>7002-6628</t>
  </si>
  <si>
    <t>J209</t>
  </si>
  <si>
    <t>DUA (UI FUNDS TO BE ALLOCATED FOR UI SERVICES)</t>
  </si>
  <si>
    <t>FUI2018</t>
  </si>
  <si>
    <t>7002-6624</t>
  </si>
  <si>
    <t>J230</t>
  </si>
  <si>
    <t>BUDGET SHEET #9 DECEMBER 6, 2017</t>
  </si>
  <si>
    <t>6208</t>
  </si>
  <si>
    <t>6209</t>
  </si>
  <si>
    <t>WIOA OVERHEAD</t>
  </si>
  <si>
    <t>TO ADD UI, WIO OH, AND DVOP FUNDS</t>
  </si>
  <si>
    <t>BUDGET SHEET #10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</si>
  <si>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</si>
  <si>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</si>
  <si>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</si>
  <si>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</si>
  <si>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</si>
  <si>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</si>
  <si>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</si>
  <si>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</si>
  <si>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</si>
  <si>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</si>
  <si>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</si>
  <si>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</si>
  <si>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</si>
  <si>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</si>
  <si>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TO ADD FUNDS FOR INFRASTRUCTURE COSTS</t>
  </si>
  <si>
    <t>BUDGET SHEET #10 FEBRUARY 21, 2018</t>
  </si>
  <si>
    <t>FH126A17VR</t>
  </si>
  <si>
    <t>BUDGET SHEET #11</t>
  </si>
  <si>
    <t>BUDGET SHEET #11 MARCH 16, 2018</t>
  </si>
  <si>
    <t>TO ADD WP 90% &amp; WP 10% FUNDS</t>
  </si>
  <si>
    <t>BUDGET SHEET #12</t>
  </si>
  <si>
    <t>CT EOL 18CCNBEDNEGREA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</si>
  <si>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</si>
  <si>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</si>
  <si>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</si>
  <si>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</si>
  <si>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</si>
  <si>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</si>
  <si>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</si>
  <si>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#12 MAY 11, 2018</t>
  </si>
  <si>
    <t>BUDGET SHEET #13</t>
  </si>
  <si>
    <t>BUDGET SHEET #13 JUNE 8, 2018</t>
  </si>
  <si>
    <t>TO MOVE FUNDS TO FY19 LINE AND MAKE ADJUSTMENTS FOR RETAINED FUNDS</t>
  </si>
  <si>
    <t>BUDGET SHEET #14</t>
  </si>
  <si>
    <t>TO REFLECT CHANGE IN RETAINED AMOUNT</t>
  </si>
  <si>
    <t>BUDGET SHEET #14 JUNE 12, 2018</t>
  </si>
  <si>
    <t>BUDGET SHEET #15</t>
  </si>
  <si>
    <t>BRANDING</t>
  </si>
  <si>
    <t>TO ADD BRANDING FUNDS</t>
  </si>
  <si>
    <t>BUDGET SHEET #15 JULY 6,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</si>
</sst>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7" fontId="9" fillId="0" borderId="1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7" fontId="4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tabSelected="1" zoomScalePageLayoutView="0" workbookViewId="0" topLeftCell="A3">
      <selection activeCell="W3" sqref="W1:W16384"/>
    </sheetView>
  </sheetViews>
  <sheetFormatPr defaultColWidth="9.140625" defaultRowHeight="12.75"/>
  <cols>
    <col min="1" max="1" width="45.421875" style="3" customWidth="1"/>
    <col min="2" max="2" width="31.7109375" style="3" bestFit="1" customWidth="1"/>
    <col min="3" max="3" width="17.28125" style="2" bestFit="1" customWidth="1"/>
    <col min="4" max="4" width="14.140625" style="2" bestFit="1" customWidth="1"/>
    <col min="5" max="5" width="8.421875" style="2" bestFit="1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3" width="11.140625" style="4" hidden="1" customWidth="1"/>
    <col min="14" max="14" width="13.28125" style="4" hidden="1" customWidth="1"/>
    <col min="15" max="15" width="10.140625" style="4" hidden="1" customWidth="1"/>
    <col min="16" max="18" width="12.00390625" style="4" hidden="1" customWidth="1"/>
    <col min="19" max="19" width="10.8515625" style="4" hidden="1" customWidth="1"/>
    <col min="20" max="20" width="14.00390625" style="4" hidden="1" customWidth="1"/>
    <col min="21" max="21" width="15.8515625" style="4" hidden="1" customWidth="1"/>
    <col min="22" max="22" width="15.8515625" style="4" customWidth="1"/>
    <col min="23" max="23" width="14.00390625" style="3" hidden="1" customWidth="1"/>
    <col min="24" max="24" width="12.00390625" style="3" bestFit="1" customWidth="1"/>
    <col min="25" max="16384" width="9.140625" style="3" customWidth="1"/>
  </cols>
  <sheetData>
    <row r="1" spans="1:22" ht="20.25">
      <c r="A1" s="3" t="s">
        <v>12</v>
      </c>
      <c r="B1" s="82" t="s">
        <v>10</v>
      </c>
      <c r="C1" s="83"/>
      <c r="D1" s="83"/>
      <c r="E1" s="83"/>
      <c r="F1" s="83"/>
      <c r="G1" s="83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3" s="10" customFormat="1" ht="45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30</v>
      </c>
      <c r="I5" s="52" t="s">
        <v>33</v>
      </c>
      <c r="J5" s="52" t="s">
        <v>43</v>
      </c>
      <c r="K5" s="52" t="s">
        <v>51</v>
      </c>
      <c r="L5" s="52" t="s">
        <v>58</v>
      </c>
      <c r="M5" s="52" t="s">
        <v>74</v>
      </c>
      <c r="N5" s="52" t="s">
        <v>77</v>
      </c>
      <c r="O5" s="52" t="s">
        <v>83</v>
      </c>
      <c r="P5" s="52" t="s">
        <v>86</v>
      </c>
      <c r="Q5" s="52" t="s">
        <v>101</v>
      </c>
      <c r="R5" s="52" t="s">
        <v>119</v>
      </c>
      <c r="S5" s="52" t="s">
        <v>122</v>
      </c>
      <c r="T5" s="52" t="s">
        <v>132</v>
      </c>
      <c r="U5" s="52" t="s">
        <v>135</v>
      </c>
      <c r="V5" s="52" t="s">
        <v>138</v>
      </c>
      <c r="W5" s="9" t="s">
        <v>6</v>
      </c>
    </row>
    <row r="6" spans="1:23" s="25" customFormat="1" ht="16.5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</row>
    <row r="7" spans="1:23" s="25" customFormat="1" ht="16.5">
      <c r="A7" s="26" t="s">
        <v>17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25" customFormat="1" ht="16.5" hidden="1">
      <c r="A8" s="41" t="s">
        <v>18</v>
      </c>
      <c r="B8" s="17" t="s">
        <v>29</v>
      </c>
      <c r="C8" s="40" t="s">
        <v>19</v>
      </c>
      <c r="D8" s="15" t="s">
        <v>11</v>
      </c>
      <c r="E8" s="40">
        <v>6201</v>
      </c>
      <c r="F8" s="17">
        <v>17.259</v>
      </c>
      <c r="G8" s="18">
        <f>576907-2</f>
        <v>576905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f>-173022-7883</f>
        <v>-180905</v>
      </c>
      <c r="U8" s="18"/>
      <c r="V8" s="18"/>
      <c r="W8" s="61">
        <f>SUM(G8:T8)</f>
        <v>396000</v>
      </c>
    </row>
    <row r="9" spans="1:23" s="10" customFormat="1" ht="16.5" hidden="1">
      <c r="A9" s="26" t="s">
        <v>18</v>
      </c>
      <c r="B9" s="17" t="s">
        <v>15</v>
      </c>
      <c r="C9" s="40" t="s">
        <v>19</v>
      </c>
      <c r="D9" s="15" t="s">
        <v>11</v>
      </c>
      <c r="E9" s="40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>
        <v>173022</v>
      </c>
      <c r="U9" s="18"/>
      <c r="V9" s="18"/>
      <c r="W9" s="61">
        <f>SUM(I9:V9)</f>
        <v>173022</v>
      </c>
    </row>
    <row r="10" spans="1:23" s="10" customFormat="1" ht="16.5" hidden="1">
      <c r="A10" s="26" t="s">
        <v>18</v>
      </c>
      <c r="B10" s="17" t="s">
        <v>20</v>
      </c>
      <c r="C10" s="40" t="s">
        <v>19</v>
      </c>
      <c r="D10" s="15" t="s">
        <v>11</v>
      </c>
      <c r="E10" s="40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61">
        <f aca="true" t="shared" si="0" ref="W10:W49">SUM(I10:V10)</f>
        <v>0</v>
      </c>
    </row>
    <row r="11" spans="1:23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61">
        <f t="shared" si="0"/>
        <v>0</v>
      </c>
    </row>
    <row r="12" spans="1:23" s="10" customFormat="1" ht="16.5" hidden="1">
      <c r="A12" s="26" t="s">
        <v>25</v>
      </c>
      <c r="B12" s="17" t="s">
        <v>14</v>
      </c>
      <c r="C12" s="40" t="s">
        <v>31</v>
      </c>
      <c r="D12" s="40" t="s">
        <v>26</v>
      </c>
      <c r="E12" s="40">
        <v>6202</v>
      </c>
      <c r="F12" s="40">
        <v>17.258</v>
      </c>
      <c r="G12" s="18"/>
      <c r="H12" s="18">
        <f>69173-2</f>
        <v>69171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61">
        <f t="shared" si="0"/>
        <v>0</v>
      </c>
    </row>
    <row r="13" spans="1:23" s="28" customFormat="1" ht="16.5" hidden="1">
      <c r="A13" s="26" t="s">
        <v>25</v>
      </c>
      <c r="B13" s="17" t="s">
        <v>15</v>
      </c>
      <c r="C13" s="40" t="s">
        <v>31</v>
      </c>
      <c r="D13" s="40" t="s">
        <v>26</v>
      </c>
      <c r="E13" s="40">
        <v>6202</v>
      </c>
      <c r="F13" s="40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61">
        <f t="shared" si="0"/>
        <v>0</v>
      </c>
    </row>
    <row r="14" spans="1:23" s="28" customFormat="1" ht="16.5" hidden="1">
      <c r="A14" s="26" t="s">
        <v>25</v>
      </c>
      <c r="B14" s="17" t="s">
        <v>20</v>
      </c>
      <c r="C14" s="40" t="s">
        <v>31</v>
      </c>
      <c r="D14" s="40" t="s">
        <v>26</v>
      </c>
      <c r="E14" s="40">
        <v>6202</v>
      </c>
      <c r="F14" s="40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61">
        <f t="shared" si="0"/>
        <v>0</v>
      </c>
    </row>
    <row r="15" spans="1:23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61">
        <f t="shared" si="0"/>
        <v>0</v>
      </c>
    </row>
    <row r="16" spans="1:23" s="10" customFormat="1" ht="16.5" hidden="1">
      <c r="A16" s="26" t="s">
        <v>27</v>
      </c>
      <c r="B16" s="17" t="s">
        <v>14</v>
      </c>
      <c r="C16" s="40" t="s">
        <v>32</v>
      </c>
      <c r="D16" s="40" t="s">
        <v>28</v>
      </c>
      <c r="E16" s="40">
        <v>6203</v>
      </c>
      <c r="F16" s="40">
        <v>17.278</v>
      </c>
      <c r="G16" s="18"/>
      <c r="H16" s="18">
        <f>84282-2</f>
        <v>84280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61">
        <f t="shared" si="0"/>
        <v>0</v>
      </c>
    </row>
    <row r="17" spans="1:23" s="25" customFormat="1" ht="16.5" hidden="1">
      <c r="A17" s="26" t="s">
        <v>27</v>
      </c>
      <c r="B17" s="17" t="s">
        <v>15</v>
      </c>
      <c r="C17" s="40" t="s">
        <v>32</v>
      </c>
      <c r="D17" s="40" t="s">
        <v>28</v>
      </c>
      <c r="E17" s="40">
        <v>6203</v>
      </c>
      <c r="F17" s="40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1">
        <f t="shared" si="0"/>
        <v>0</v>
      </c>
    </row>
    <row r="18" spans="1:23" s="25" customFormat="1" ht="16.5" hidden="1">
      <c r="A18" s="26" t="s">
        <v>27</v>
      </c>
      <c r="B18" s="17" t="s">
        <v>20</v>
      </c>
      <c r="C18" s="40" t="s">
        <v>32</v>
      </c>
      <c r="D18" s="40" t="s">
        <v>28</v>
      </c>
      <c r="E18" s="40">
        <v>6203</v>
      </c>
      <c r="F18" s="40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61">
        <f t="shared" si="0"/>
        <v>0</v>
      </c>
    </row>
    <row r="19" spans="1:23" s="25" customFormat="1" ht="16.5" hidden="1">
      <c r="A19" s="26"/>
      <c r="B19" s="17"/>
      <c r="C19" s="40"/>
      <c r="D19" s="40"/>
      <c r="E19" s="40"/>
      <c r="F19" s="4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61">
        <f t="shared" si="0"/>
        <v>0</v>
      </c>
    </row>
    <row r="20" spans="1:23" s="25" customFormat="1" ht="16.5" hidden="1">
      <c r="A20" s="26" t="s">
        <v>25</v>
      </c>
      <c r="B20" s="17" t="s">
        <v>78</v>
      </c>
      <c r="C20" s="40" t="s">
        <v>79</v>
      </c>
      <c r="D20" s="40" t="s">
        <v>26</v>
      </c>
      <c r="E20" s="40">
        <v>6202</v>
      </c>
      <c r="F20" s="40">
        <v>17.258</v>
      </c>
      <c r="G20" s="18"/>
      <c r="H20" s="18"/>
      <c r="I20" s="18"/>
      <c r="J20" s="18"/>
      <c r="K20" s="18"/>
      <c r="L20" s="18"/>
      <c r="M20" s="18"/>
      <c r="N20" s="18">
        <f>470792-2</f>
        <v>470790</v>
      </c>
      <c r="O20" s="18"/>
      <c r="P20" s="18"/>
      <c r="Q20" s="18"/>
      <c r="R20" s="18"/>
      <c r="S20" s="18"/>
      <c r="T20" s="18">
        <f>-116008-28042</f>
        <v>-144050</v>
      </c>
      <c r="U20" s="18"/>
      <c r="V20" s="18"/>
      <c r="W20" s="61">
        <f t="shared" si="0"/>
        <v>326740</v>
      </c>
    </row>
    <row r="21" spans="1:23" s="25" customFormat="1" ht="16.5" hidden="1">
      <c r="A21" s="26" t="s">
        <v>25</v>
      </c>
      <c r="B21" s="17" t="s">
        <v>15</v>
      </c>
      <c r="C21" s="40" t="s">
        <v>79</v>
      </c>
      <c r="D21" s="40" t="s">
        <v>26</v>
      </c>
      <c r="E21" s="40">
        <v>6202</v>
      </c>
      <c r="F21" s="40">
        <v>17.258</v>
      </c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18"/>
      <c r="S21" s="18"/>
      <c r="T21" s="18">
        <v>116008</v>
      </c>
      <c r="U21" s="18"/>
      <c r="V21" s="18"/>
      <c r="W21" s="61">
        <f t="shared" si="0"/>
        <v>116009</v>
      </c>
    </row>
    <row r="22" spans="1:23" s="25" customFormat="1" ht="16.5" hidden="1">
      <c r="A22" s="26" t="s">
        <v>25</v>
      </c>
      <c r="B22" s="17" t="s">
        <v>20</v>
      </c>
      <c r="C22" s="40" t="s">
        <v>79</v>
      </c>
      <c r="D22" s="40" t="s">
        <v>26</v>
      </c>
      <c r="E22" s="40">
        <v>6202</v>
      </c>
      <c r="F22" s="40">
        <v>17.258</v>
      </c>
      <c r="G22" s="18"/>
      <c r="H22" s="18"/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/>
      <c r="S22" s="18"/>
      <c r="T22" s="18"/>
      <c r="U22" s="18"/>
      <c r="V22" s="18"/>
      <c r="W22" s="61">
        <f t="shared" si="0"/>
        <v>1</v>
      </c>
    </row>
    <row r="23" spans="1:23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61">
        <f t="shared" si="0"/>
        <v>0</v>
      </c>
    </row>
    <row r="24" spans="1:24" s="25" customFormat="1" ht="16.5" hidden="1">
      <c r="A24" s="26" t="s">
        <v>27</v>
      </c>
      <c r="B24" s="17" t="s">
        <v>78</v>
      </c>
      <c r="C24" s="40" t="s">
        <v>80</v>
      </c>
      <c r="D24" s="40" t="s">
        <v>28</v>
      </c>
      <c r="E24" s="40">
        <v>6203</v>
      </c>
      <c r="F24" s="40">
        <v>17.278</v>
      </c>
      <c r="G24" s="18"/>
      <c r="H24" s="18"/>
      <c r="I24" s="18"/>
      <c r="J24" s="18"/>
      <c r="K24" s="18"/>
      <c r="L24" s="18"/>
      <c r="M24" s="18"/>
      <c r="N24" s="18">
        <f>445986-2</f>
        <v>445984</v>
      </c>
      <c r="O24" s="18"/>
      <c r="P24" s="18"/>
      <c r="Q24" s="18"/>
      <c r="R24" s="18"/>
      <c r="S24" s="18"/>
      <c r="T24" s="18">
        <v>-29015</v>
      </c>
      <c r="U24" s="18"/>
      <c r="V24" s="18"/>
      <c r="W24" s="61">
        <f t="shared" si="0"/>
        <v>416969</v>
      </c>
      <c r="X24" s="81"/>
    </row>
    <row r="25" spans="1:23" s="25" customFormat="1" ht="16.5" hidden="1">
      <c r="A25" s="26" t="s">
        <v>27</v>
      </c>
      <c r="B25" s="17" t="s">
        <v>15</v>
      </c>
      <c r="C25" s="40" t="s">
        <v>80</v>
      </c>
      <c r="D25" s="40" t="s">
        <v>28</v>
      </c>
      <c r="E25" s="40">
        <v>6203</v>
      </c>
      <c r="F25" s="40">
        <v>17.278</v>
      </c>
      <c r="G25" s="18"/>
      <c r="H25" s="18"/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/>
      <c r="S25" s="18"/>
      <c r="T25" s="18"/>
      <c r="U25" s="18"/>
      <c r="V25" s="18"/>
      <c r="W25" s="61">
        <f t="shared" si="0"/>
        <v>1</v>
      </c>
    </row>
    <row r="26" spans="1:23" s="28" customFormat="1" ht="16.5" hidden="1">
      <c r="A26" s="26" t="s">
        <v>27</v>
      </c>
      <c r="B26" s="17" t="s">
        <v>20</v>
      </c>
      <c r="C26" s="40" t="s">
        <v>80</v>
      </c>
      <c r="D26" s="40" t="s">
        <v>28</v>
      </c>
      <c r="E26" s="40">
        <v>6203</v>
      </c>
      <c r="F26" s="40">
        <v>17.278</v>
      </c>
      <c r="G26" s="18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/>
      <c r="S26" s="18"/>
      <c r="T26" s="18"/>
      <c r="U26" s="18"/>
      <c r="V26" s="18"/>
      <c r="W26" s="61">
        <f t="shared" si="0"/>
        <v>1</v>
      </c>
    </row>
    <row r="27" spans="1:23" s="28" customFormat="1" ht="15" hidden="1">
      <c r="A27" s="26" t="s">
        <v>99</v>
      </c>
      <c r="B27" s="17" t="s">
        <v>14</v>
      </c>
      <c r="C27" s="68" t="s">
        <v>80</v>
      </c>
      <c r="D27" s="68" t="s">
        <v>28</v>
      </c>
      <c r="E27" s="69" t="s">
        <v>97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f>15000*0.34</f>
        <v>5100</v>
      </c>
      <c r="Q27" s="18"/>
      <c r="R27" s="18"/>
      <c r="S27" s="18"/>
      <c r="T27" s="18"/>
      <c r="U27" s="18"/>
      <c r="V27" s="18"/>
      <c r="W27" s="61">
        <f t="shared" si="0"/>
        <v>5100</v>
      </c>
    </row>
    <row r="28" spans="1:23" s="28" customFormat="1" ht="15" hidden="1">
      <c r="A28" s="26" t="s">
        <v>99</v>
      </c>
      <c r="B28" s="17" t="s">
        <v>14</v>
      </c>
      <c r="C28" s="68" t="s">
        <v>80</v>
      </c>
      <c r="D28" s="68" t="s">
        <v>28</v>
      </c>
      <c r="E28" s="69" t="s">
        <v>98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>
        <f>15000*0.66</f>
        <v>9900</v>
      </c>
      <c r="Q28" s="18"/>
      <c r="R28" s="18"/>
      <c r="S28" s="18"/>
      <c r="T28" s="18"/>
      <c r="U28" s="18"/>
      <c r="V28" s="18"/>
      <c r="W28" s="61">
        <f t="shared" si="0"/>
        <v>9900</v>
      </c>
    </row>
    <row r="29" spans="1:23" s="28" customFormat="1" ht="15" hidden="1">
      <c r="A29" s="26"/>
      <c r="B29" s="17"/>
      <c r="C29" s="68"/>
      <c r="D29" s="68"/>
      <c r="E29" s="69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61">
        <f t="shared" si="0"/>
        <v>0</v>
      </c>
    </row>
    <row r="30" spans="1:23" s="28" customFormat="1" ht="30" hidden="1">
      <c r="A30" s="76" t="s">
        <v>102</v>
      </c>
      <c r="B30" s="17" t="s">
        <v>103</v>
      </c>
      <c r="C30" s="80" t="s">
        <v>118</v>
      </c>
      <c r="D30" s="77" t="s">
        <v>104</v>
      </c>
      <c r="E30" s="77" t="s">
        <v>105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4187.5</v>
      </c>
      <c r="R30" s="18"/>
      <c r="S30" s="18"/>
      <c r="T30" s="18"/>
      <c r="U30" s="18"/>
      <c r="V30" s="18"/>
      <c r="W30" s="61">
        <f t="shared" si="0"/>
        <v>4187.5</v>
      </c>
    </row>
    <row r="31" spans="1:23" s="28" customFormat="1" ht="30" hidden="1">
      <c r="A31" s="76" t="s">
        <v>106</v>
      </c>
      <c r="B31" s="17" t="s">
        <v>107</v>
      </c>
      <c r="C31" s="77" t="s">
        <v>108</v>
      </c>
      <c r="D31" s="77" t="s">
        <v>109</v>
      </c>
      <c r="E31" s="77" t="s">
        <v>110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6933.66</v>
      </c>
      <c r="R31" s="18"/>
      <c r="S31" s="18"/>
      <c r="T31" s="18"/>
      <c r="U31" s="18"/>
      <c r="V31" s="18"/>
      <c r="W31" s="61">
        <f t="shared" si="0"/>
        <v>6933.66</v>
      </c>
    </row>
    <row r="32" spans="1:23" s="28" customFormat="1" ht="30" hidden="1">
      <c r="A32" s="76" t="s">
        <v>111</v>
      </c>
      <c r="B32" s="17" t="s">
        <v>112</v>
      </c>
      <c r="C32" s="78" t="s">
        <v>113</v>
      </c>
      <c r="D32" s="78" t="s">
        <v>114</v>
      </c>
      <c r="E32" s="78" t="s">
        <v>115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8791.32</v>
      </c>
      <c r="R32" s="18"/>
      <c r="S32" s="18"/>
      <c r="T32" s="18"/>
      <c r="U32" s="18"/>
      <c r="V32" s="18"/>
      <c r="W32" s="61">
        <f t="shared" si="0"/>
        <v>8791.32</v>
      </c>
    </row>
    <row r="33" spans="1:23" s="28" customFormat="1" ht="15">
      <c r="A33" s="26" t="s">
        <v>139</v>
      </c>
      <c r="B33" s="17" t="s">
        <v>15</v>
      </c>
      <c r="C33" s="68" t="s">
        <v>80</v>
      </c>
      <c r="D33" s="68" t="s">
        <v>28</v>
      </c>
      <c r="E33" s="69" t="s">
        <v>97</v>
      </c>
      <c r="F33" s="15">
        <v>17.278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>
        <f>22204.94*0.34</f>
        <v>7549.6796</v>
      </c>
      <c r="W33" s="61">
        <f>SUM(V33)</f>
        <v>7549.6796</v>
      </c>
    </row>
    <row r="34" spans="1:23" s="28" customFormat="1" ht="15">
      <c r="A34" s="26" t="s">
        <v>139</v>
      </c>
      <c r="B34" s="17" t="s">
        <v>15</v>
      </c>
      <c r="C34" s="68" t="s">
        <v>80</v>
      </c>
      <c r="D34" s="68" t="s">
        <v>28</v>
      </c>
      <c r="E34" s="69" t="s">
        <v>98</v>
      </c>
      <c r="F34" s="15">
        <v>17.278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f>22204.94*0.66</f>
        <v>14655.2604</v>
      </c>
      <c r="W34" s="61">
        <f>SUM(V34)</f>
        <v>14655.2604</v>
      </c>
    </row>
    <row r="35" spans="1:23" s="28" customFormat="1" ht="16.5">
      <c r="A35" s="26"/>
      <c r="B35" s="17"/>
      <c r="C35" s="40"/>
      <c r="D35" s="40"/>
      <c r="E35" s="40"/>
      <c r="F35" s="4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61">
        <f t="shared" si="0"/>
        <v>0</v>
      </c>
    </row>
    <row r="36" spans="1:23" s="28" customFormat="1" ht="16.5" hidden="1">
      <c r="A36" s="43" t="s">
        <v>8</v>
      </c>
      <c r="B36" s="11"/>
      <c r="C36" s="20"/>
      <c r="D36" s="20"/>
      <c r="E36" s="20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61">
        <f t="shared" si="0"/>
        <v>0</v>
      </c>
    </row>
    <row r="37" spans="1:23" s="28" customFormat="1" ht="16.5" hidden="1">
      <c r="A37" s="26" t="s">
        <v>34</v>
      </c>
      <c r="B37" s="11"/>
      <c r="C37" s="20"/>
      <c r="D37" s="20"/>
      <c r="E37" s="20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61">
        <f t="shared" si="0"/>
        <v>0</v>
      </c>
    </row>
    <row r="38" spans="1:23" s="10" customFormat="1" ht="16.5" hidden="1">
      <c r="A38" s="62" t="s">
        <v>37</v>
      </c>
      <c r="B38" s="17" t="s">
        <v>38</v>
      </c>
      <c r="C38" s="63" t="s">
        <v>39</v>
      </c>
      <c r="D38" s="63" t="s">
        <v>40</v>
      </c>
      <c r="E38" s="63" t="s">
        <v>41</v>
      </c>
      <c r="F38" s="17" t="s">
        <v>42</v>
      </c>
      <c r="G38" s="22"/>
      <c r="H38" s="22"/>
      <c r="I38" s="22">
        <v>50076.4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61">
        <f t="shared" si="0"/>
        <v>50076.4</v>
      </c>
    </row>
    <row r="39" spans="1:23" s="10" customFormat="1" ht="16.5" hidden="1">
      <c r="A39" s="29"/>
      <c r="B39" s="11"/>
      <c r="C39" s="21"/>
      <c r="D39" s="21"/>
      <c r="E39" s="12"/>
      <c r="F39" s="1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61">
        <f t="shared" si="0"/>
        <v>0</v>
      </c>
    </row>
    <row r="40" spans="1:23" s="25" customFormat="1" ht="16.5" hidden="1">
      <c r="A40" s="43" t="s">
        <v>8</v>
      </c>
      <c r="B40" s="11"/>
      <c r="C40" s="12"/>
      <c r="D40" s="12"/>
      <c r="E40" s="13"/>
      <c r="F40" s="1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61">
        <f t="shared" si="0"/>
        <v>0</v>
      </c>
    </row>
    <row r="41" spans="1:23" s="25" customFormat="1" ht="16.5" hidden="1">
      <c r="A41" s="26" t="s">
        <v>44</v>
      </c>
      <c r="B41" s="11"/>
      <c r="C41" s="12"/>
      <c r="D41" s="12"/>
      <c r="E41" s="13"/>
      <c r="F41" s="1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61">
        <f t="shared" si="0"/>
        <v>0</v>
      </c>
    </row>
    <row r="42" spans="1:23" s="28" customFormat="1" ht="15" hidden="1">
      <c r="A42" s="64" t="s">
        <v>45</v>
      </c>
      <c r="B42" s="17" t="s">
        <v>14</v>
      </c>
      <c r="C42" s="63" t="s">
        <v>46</v>
      </c>
      <c r="D42" s="65" t="s">
        <v>47</v>
      </c>
      <c r="E42" s="66" t="s">
        <v>48</v>
      </c>
      <c r="F42" s="65">
        <v>17.245</v>
      </c>
      <c r="G42" s="22"/>
      <c r="H42" s="22"/>
      <c r="I42" s="22"/>
      <c r="J42" s="22">
        <f>4142.9-2</f>
        <v>4140.9</v>
      </c>
      <c r="K42" s="22"/>
      <c r="L42" s="22"/>
      <c r="M42" s="22"/>
      <c r="N42" s="22"/>
      <c r="O42" s="22">
        <v>833.7478119340876</v>
      </c>
      <c r="P42" s="22"/>
      <c r="Q42" s="22"/>
      <c r="R42" s="22"/>
      <c r="S42" s="22"/>
      <c r="T42" s="22"/>
      <c r="U42" s="22"/>
      <c r="V42" s="22"/>
      <c r="W42" s="61">
        <f t="shared" si="0"/>
        <v>4974.647811934087</v>
      </c>
    </row>
    <row r="43" spans="1:23" s="28" customFormat="1" ht="15" hidden="1">
      <c r="A43" s="64" t="s">
        <v>45</v>
      </c>
      <c r="B43" s="17" t="s">
        <v>15</v>
      </c>
      <c r="C43" s="63" t="s">
        <v>46</v>
      </c>
      <c r="D43" s="63" t="s">
        <v>47</v>
      </c>
      <c r="E43" s="15" t="s">
        <v>48</v>
      </c>
      <c r="F43" s="63">
        <v>17.245</v>
      </c>
      <c r="G43" s="22"/>
      <c r="H43" s="22"/>
      <c r="I43" s="22"/>
      <c r="J43" s="22">
        <v>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61">
        <f t="shared" si="0"/>
        <v>1</v>
      </c>
    </row>
    <row r="44" spans="1:23" s="10" customFormat="1" ht="16.5" hidden="1">
      <c r="A44" s="64" t="s">
        <v>45</v>
      </c>
      <c r="B44" s="17" t="s">
        <v>20</v>
      </c>
      <c r="C44" s="63" t="s">
        <v>46</v>
      </c>
      <c r="D44" s="63" t="s">
        <v>47</v>
      </c>
      <c r="E44" s="15" t="s">
        <v>48</v>
      </c>
      <c r="F44" s="63">
        <v>17.245</v>
      </c>
      <c r="G44" s="22"/>
      <c r="H44" s="22"/>
      <c r="I44" s="22"/>
      <c r="J44" s="22">
        <v>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61">
        <f t="shared" si="0"/>
        <v>1</v>
      </c>
    </row>
    <row r="45" spans="1:23" s="10" customFormat="1" ht="16.5" hidden="1">
      <c r="A45" s="64"/>
      <c r="B45" s="17"/>
      <c r="C45" s="63"/>
      <c r="D45" s="63"/>
      <c r="E45" s="15"/>
      <c r="F45" s="6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61">
        <f t="shared" si="0"/>
        <v>0</v>
      </c>
    </row>
    <row r="46" spans="1:23" s="10" customFormat="1" ht="16.5" hidden="1">
      <c r="A46" s="43" t="s">
        <v>8</v>
      </c>
      <c r="B46" s="17"/>
      <c r="C46" s="63"/>
      <c r="D46" s="63"/>
      <c r="E46" s="15"/>
      <c r="F46" s="63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61">
        <f t="shared" si="0"/>
        <v>0</v>
      </c>
    </row>
    <row r="47" spans="1:23" s="10" customFormat="1" ht="16.5" hidden="1">
      <c r="A47" s="26" t="s">
        <v>59</v>
      </c>
      <c r="B47" s="17"/>
      <c r="C47" s="63"/>
      <c r="D47" s="63"/>
      <c r="E47" s="15"/>
      <c r="F47" s="6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61">
        <f t="shared" si="0"/>
        <v>0</v>
      </c>
    </row>
    <row r="48" spans="1:23" s="10" customFormat="1" ht="16.5" hidden="1">
      <c r="A48" s="26" t="s">
        <v>60</v>
      </c>
      <c r="B48" s="17" t="s">
        <v>14</v>
      </c>
      <c r="C48" s="68" t="s">
        <v>61</v>
      </c>
      <c r="D48" s="68" t="s">
        <v>62</v>
      </c>
      <c r="E48" s="69" t="s">
        <v>63</v>
      </c>
      <c r="F48" s="17" t="s">
        <v>64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>
        <f>18229-2</f>
        <v>18227</v>
      </c>
      <c r="S48" s="22"/>
      <c r="T48" s="22">
        <v>-937</v>
      </c>
      <c r="U48" s="22"/>
      <c r="V48" s="22"/>
      <c r="W48" s="61">
        <f t="shared" si="0"/>
        <v>17290</v>
      </c>
    </row>
    <row r="49" spans="1:23" s="10" customFormat="1" ht="16.5" hidden="1">
      <c r="A49" s="26" t="s">
        <v>60</v>
      </c>
      <c r="B49" s="17" t="s">
        <v>15</v>
      </c>
      <c r="C49" s="68" t="s">
        <v>61</v>
      </c>
      <c r="D49" s="68" t="s">
        <v>62</v>
      </c>
      <c r="E49" s="69" t="s">
        <v>63</v>
      </c>
      <c r="F49" s="17" t="s">
        <v>64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>
        <v>1</v>
      </c>
      <c r="S49" s="22"/>
      <c r="T49" s="22">
        <v>937</v>
      </c>
      <c r="U49" s="22"/>
      <c r="V49" s="22"/>
      <c r="W49" s="61">
        <f t="shared" si="0"/>
        <v>938</v>
      </c>
    </row>
    <row r="50" spans="1:23" s="10" customFormat="1" ht="16.5" hidden="1">
      <c r="A50" s="26" t="s">
        <v>60</v>
      </c>
      <c r="B50" s="17" t="s">
        <v>20</v>
      </c>
      <c r="C50" s="68" t="s">
        <v>61</v>
      </c>
      <c r="D50" s="68" t="s">
        <v>62</v>
      </c>
      <c r="E50" s="69" t="s">
        <v>63</v>
      </c>
      <c r="F50" s="17" t="s">
        <v>64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v>1</v>
      </c>
      <c r="S50" s="22"/>
      <c r="T50" s="22"/>
      <c r="U50" s="22"/>
      <c r="V50" s="22"/>
      <c r="W50" s="61">
        <f aca="true" t="shared" si="1" ref="W50:W73">SUM(G50:T50)</f>
        <v>1</v>
      </c>
    </row>
    <row r="51" spans="1:23" s="10" customFormat="1" ht="16.5" hidden="1">
      <c r="A51" s="26" t="s">
        <v>65</v>
      </c>
      <c r="B51" s="17" t="s">
        <v>14</v>
      </c>
      <c r="C51" s="68" t="s">
        <v>61</v>
      </c>
      <c r="D51" s="68" t="s">
        <v>62</v>
      </c>
      <c r="E51" s="69" t="s">
        <v>66</v>
      </c>
      <c r="F51" s="17" t="s">
        <v>64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f>29757-2</f>
        <v>29755</v>
      </c>
      <c r="S51" s="22"/>
      <c r="T51" s="22">
        <v>-4759</v>
      </c>
      <c r="U51" s="22"/>
      <c r="V51" s="22"/>
      <c r="W51" s="61">
        <f t="shared" si="1"/>
        <v>24996</v>
      </c>
    </row>
    <row r="52" spans="1:23" s="10" customFormat="1" ht="16.5" hidden="1">
      <c r="A52" s="26" t="s">
        <v>65</v>
      </c>
      <c r="B52" s="17" t="s">
        <v>15</v>
      </c>
      <c r="C52" s="68" t="s">
        <v>61</v>
      </c>
      <c r="D52" s="68" t="s">
        <v>62</v>
      </c>
      <c r="E52" s="69" t="s">
        <v>66</v>
      </c>
      <c r="F52" s="17" t="s">
        <v>64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1</v>
      </c>
      <c r="S52" s="22"/>
      <c r="T52" s="22">
        <v>4759</v>
      </c>
      <c r="U52" s="22"/>
      <c r="V52" s="22"/>
      <c r="W52" s="61">
        <f t="shared" si="1"/>
        <v>4760</v>
      </c>
    </row>
    <row r="53" spans="1:23" s="10" customFormat="1" ht="16.5" hidden="1">
      <c r="A53" s="26" t="s">
        <v>65</v>
      </c>
      <c r="B53" s="17" t="s">
        <v>20</v>
      </c>
      <c r="C53" s="68" t="s">
        <v>61</v>
      </c>
      <c r="D53" s="68" t="s">
        <v>62</v>
      </c>
      <c r="E53" s="69" t="s">
        <v>66</v>
      </c>
      <c r="F53" s="17" t="s">
        <v>64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1</v>
      </c>
      <c r="S53" s="22"/>
      <c r="T53" s="22"/>
      <c r="U53" s="22"/>
      <c r="V53" s="22"/>
      <c r="W53" s="61">
        <f t="shared" si="1"/>
        <v>1</v>
      </c>
    </row>
    <row r="54" spans="1:23" s="10" customFormat="1" ht="16.5" hidden="1">
      <c r="A54" s="64"/>
      <c r="B54" s="17"/>
      <c r="C54" s="63"/>
      <c r="D54" s="63"/>
      <c r="E54" s="15"/>
      <c r="F54" s="6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61">
        <f t="shared" si="1"/>
        <v>0</v>
      </c>
    </row>
    <row r="55" spans="1:23" s="10" customFormat="1" ht="16.5" hidden="1">
      <c r="A55" s="43" t="s">
        <v>8</v>
      </c>
      <c r="B55" s="17"/>
      <c r="C55" s="63"/>
      <c r="D55" s="63"/>
      <c r="E55" s="15"/>
      <c r="F55" s="6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61">
        <f t="shared" si="1"/>
        <v>0</v>
      </c>
    </row>
    <row r="56" spans="1:23" s="10" customFormat="1" ht="16.5" hidden="1">
      <c r="A56" s="26" t="s">
        <v>34</v>
      </c>
      <c r="B56" s="17"/>
      <c r="C56" s="63"/>
      <c r="D56" s="63"/>
      <c r="E56" s="15"/>
      <c r="F56" s="6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61">
        <f t="shared" si="1"/>
        <v>0</v>
      </c>
    </row>
    <row r="57" spans="1:23" s="10" customFormat="1" ht="16.5" hidden="1">
      <c r="A57" s="67" t="s">
        <v>52</v>
      </c>
      <c r="B57" s="17" t="s">
        <v>14</v>
      </c>
      <c r="C57" s="68" t="s">
        <v>53</v>
      </c>
      <c r="D57" s="68" t="s">
        <v>54</v>
      </c>
      <c r="E57" s="68" t="s">
        <v>55</v>
      </c>
      <c r="F57" s="15" t="s">
        <v>42</v>
      </c>
      <c r="G57" s="22"/>
      <c r="H57" s="22"/>
      <c r="I57" s="22"/>
      <c r="J57" s="22"/>
      <c r="K57" s="22">
        <v>95000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61">
        <f t="shared" si="1"/>
        <v>95000</v>
      </c>
    </row>
    <row r="58" spans="1:23" s="10" customFormat="1" ht="16.5" hidden="1">
      <c r="A58" s="62" t="s">
        <v>67</v>
      </c>
      <c r="B58" s="17" t="s">
        <v>68</v>
      </c>
      <c r="C58" s="68" t="s">
        <v>69</v>
      </c>
      <c r="D58" s="68" t="s">
        <v>70</v>
      </c>
      <c r="E58" s="68" t="s">
        <v>71</v>
      </c>
      <c r="F58" s="17" t="s">
        <v>42</v>
      </c>
      <c r="G58" s="22"/>
      <c r="H58" s="22"/>
      <c r="I58" s="22"/>
      <c r="J58" s="22"/>
      <c r="K58" s="22"/>
      <c r="L58" s="70">
        <v>134553.07</v>
      </c>
      <c r="M58" s="70">
        <v>-10000</v>
      </c>
      <c r="N58" s="70"/>
      <c r="O58" s="70"/>
      <c r="P58" s="70"/>
      <c r="Q58" s="70"/>
      <c r="R58" s="70"/>
      <c r="S58" s="70"/>
      <c r="T58" s="70"/>
      <c r="U58" s="70">
        <v>6000</v>
      </c>
      <c r="V58" s="70"/>
      <c r="W58" s="61">
        <f>SUM(L58:U58)</f>
        <v>130553.07</v>
      </c>
    </row>
    <row r="59" spans="1:23" s="10" customFormat="1" ht="16.5" hidden="1">
      <c r="A59" s="62"/>
      <c r="B59" s="17"/>
      <c r="C59" s="68"/>
      <c r="D59" s="68"/>
      <c r="E59" s="68"/>
      <c r="F59" s="17"/>
      <c r="G59" s="22"/>
      <c r="H59" s="22"/>
      <c r="I59" s="22"/>
      <c r="J59" s="22"/>
      <c r="K59" s="22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61">
        <f t="shared" si="1"/>
        <v>0</v>
      </c>
    </row>
    <row r="60" spans="1:23" s="10" customFormat="1" ht="16.5" hidden="1">
      <c r="A60" s="43" t="s">
        <v>8</v>
      </c>
      <c r="B60" s="17"/>
      <c r="C60" s="68"/>
      <c r="D60" s="68"/>
      <c r="E60" s="68"/>
      <c r="F60" s="17"/>
      <c r="G60" s="22"/>
      <c r="H60" s="22"/>
      <c r="I60" s="22"/>
      <c r="J60" s="22"/>
      <c r="K60" s="22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61">
        <f t="shared" si="1"/>
        <v>0</v>
      </c>
    </row>
    <row r="61" spans="1:23" s="10" customFormat="1" ht="16.5" hidden="1">
      <c r="A61" s="26" t="s">
        <v>87</v>
      </c>
      <c r="B61" s="17"/>
      <c r="C61" s="68"/>
      <c r="D61" s="68"/>
      <c r="E61" s="68"/>
      <c r="F61" s="17"/>
      <c r="G61" s="22"/>
      <c r="H61" s="22"/>
      <c r="I61" s="22"/>
      <c r="J61" s="22"/>
      <c r="K61" s="22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61">
        <f t="shared" si="1"/>
        <v>0</v>
      </c>
    </row>
    <row r="62" spans="1:23" s="10" customFormat="1" ht="16.5" hidden="1">
      <c r="A62" s="62" t="s">
        <v>88</v>
      </c>
      <c r="B62" s="17" t="s">
        <v>14</v>
      </c>
      <c r="C62" s="68" t="s">
        <v>89</v>
      </c>
      <c r="D62" s="68" t="s">
        <v>90</v>
      </c>
      <c r="E62" s="69" t="s">
        <v>91</v>
      </c>
      <c r="F62" s="72">
        <v>17.801</v>
      </c>
      <c r="G62" s="22"/>
      <c r="H62" s="22"/>
      <c r="I62" s="22"/>
      <c r="J62" s="22"/>
      <c r="K62" s="22"/>
      <c r="L62" s="70"/>
      <c r="M62" s="70"/>
      <c r="N62" s="70"/>
      <c r="O62" s="70"/>
      <c r="P62" s="70">
        <f>2833-2</f>
        <v>2831</v>
      </c>
      <c r="Q62" s="70"/>
      <c r="R62" s="70"/>
      <c r="S62" s="70"/>
      <c r="T62" s="70"/>
      <c r="U62" s="70"/>
      <c r="V62" s="70"/>
      <c r="W62" s="61">
        <f t="shared" si="1"/>
        <v>2831</v>
      </c>
    </row>
    <row r="63" spans="1:23" s="10" customFormat="1" ht="16.5" hidden="1">
      <c r="A63" s="62" t="s">
        <v>88</v>
      </c>
      <c r="B63" s="17" t="s">
        <v>15</v>
      </c>
      <c r="C63" s="68" t="s">
        <v>89</v>
      </c>
      <c r="D63" s="68" t="s">
        <v>90</v>
      </c>
      <c r="E63" s="69" t="s">
        <v>91</v>
      </c>
      <c r="F63" s="72">
        <v>17.801</v>
      </c>
      <c r="G63" s="22"/>
      <c r="H63" s="22"/>
      <c r="I63" s="22"/>
      <c r="J63" s="22"/>
      <c r="K63" s="22"/>
      <c r="L63" s="70"/>
      <c r="M63" s="70"/>
      <c r="N63" s="70"/>
      <c r="O63" s="70"/>
      <c r="P63" s="70">
        <v>1</v>
      </c>
      <c r="Q63" s="70"/>
      <c r="R63" s="70"/>
      <c r="S63" s="70"/>
      <c r="T63" s="70"/>
      <c r="U63" s="70"/>
      <c r="V63" s="70"/>
      <c r="W63" s="61">
        <f t="shared" si="1"/>
        <v>1</v>
      </c>
    </row>
    <row r="64" spans="1:23" s="10" customFormat="1" ht="16.5" hidden="1">
      <c r="A64" s="62" t="s">
        <v>88</v>
      </c>
      <c r="B64" s="17" t="s">
        <v>20</v>
      </c>
      <c r="C64" s="68" t="s">
        <v>89</v>
      </c>
      <c r="D64" s="68" t="s">
        <v>90</v>
      </c>
      <c r="E64" s="69" t="s">
        <v>91</v>
      </c>
      <c r="F64" s="72">
        <v>17.801</v>
      </c>
      <c r="G64" s="22"/>
      <c r="H64" s="22"/>
      <c r="I64" s="22"/>
      <c r="J64" s="22"/>
      <c r="K64" s="22"/>
      <c r="L64" s="22"/>
      <c r="M64" s="22"/>
      <c r="N64" s="22"/>
      <c r="O64" s="22"/>
      <c r="P64" s="70">
        <v>1</v>
      </c>
      <c r="Q64" s="70"/>
      <c r="R64" s="70"/>
      <c r="S64" s="70"/>
      <c r="T64" s="70"/>
      <c r="U64" s="70"/>
      <c r="V64" s="70"/>
      <c r="W64" s="61">
        <f t="shared" si="1"/>
        <v>1</v>
      </c>
    </row>
    <row r="65" spans="1:23" s="10" customFormat="1" ht="30.75" hidden="1">
      <c r="A65" s="73" t="s">
        <v>92</v>
      </c>
      <c r="B65" s="17" t="s">
        <v>14</v>
      </c>
      <c r="C65" s="74" t="s">
        <v>93</v>
      </c>
      <c r="D65" s="74" t="s">
        <v>94</v>
      </c>
      <c r="E65" s="74" t="s">
        <v>95</v>
      </c>
      <c r="F65" s="14"/>
      <c r="G65" s="22"/>
      <c r="H65" s="22"/>
      <c r="I65" s="22"/>
      <c r="J65" s="22"/>
      <c r="K65" s="22"/>
      <c r="L65" s="22"/>
      <c r="M65" s="22"/>
      <c r="N65" s="22"/>
      <c r="O65" s="22"/>
      <c r="P65" s="22">
        <f>27438-15000</f>
        <v>12438</v>
      </c>
      <c r="Q65" s="22"/>
      <c r="R65" s="22"/>
      <c r="S65" s="22"/>
      <c r="T65" s="22"/>
      <c r="U65" s="22"/>
      <c r="V65" s="22"/>
      <c r="W65" s="61">
        <f t="shared" si="1"/>
        <v>12438</v>
      </c>
    </row>
    <row r="66" spans="1:23" s="10" customFormat="1" ht="16.5" hidden="1">
      <c r="A66" s="62"/>
      <c r="B66" s="17"/>
      <c r="C66" s="74"/>
      <c r="D66" s="74"/>
      <c r="E66" s="74"/>
      <c r="F66" s="1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61">
        <f t="shared" si="1"/>
        <v>0</v>
      </c>
    </row>
    <row r="67" spans="1:23" s="10" customFormat="1" ht="16.5" hidden="1">
      <c r="A67" s="43" t="s">
        <v>8</v>
      </c>
      <c r="B67" s="17"/>
      <c r="C67" s="74"/>
      <c r="D67" s="74"/>
      <c r="E67" s="74"/>
      <c r="F67" s="14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61">
        <f t="shared" si="1"/>
        <v>0</v>
      </c>
    </row>
    <row r="68" spans="1:23" s="10" customFormat="1" ht="16.5" hidden="1">
      <c r="A68" s="26" t="s">
        <v>123</v>
      </c>
      <c r="B68" s="17"/>
      <c r="C68" s="74"/>
      <c r="D68" s="74"/>
      <c r="E68" s="74"/>
      <c r="F68" s="14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61">
        <f t="shared" si="1"/>
        <v>0</v>
      </c>
    </row>
    <row r="69" spans="1:23" s="10" customFormat="1" ht="16.5" hidden="1">
      <c r="A69" s="62" t="s">
        <v>124</v>
      </c>
      <c r="B69" s="17" t="s">
        <v>125</v>
      </c>
      <c r="C69" s="40" t="s">
        <v>126</v>
      </c>
      <c r="D69" s="79" t="s">
        <v>127</v>
      </c>
      <c r="E69" s="79" t="s">
        <v>128</v>
      </c>
      <c r="F69" s="40">
        <v>17.225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f>6430-1</f>
        <v>6429</v>
      </c>
      <c r="T69" s="22"/>
      <c r="U69" s="22"/>
      <c r="V69" s="22"/>
      <c r="W69" s="61">
        <f t="shared" si="1"/>
        <v>6429</v>
      </c>
    </row>
    <row r="70" spans="1:23" s="10" customFormat="1" ht="16.5" hidden="1">
      <c r="A70" s="62" t="s">
        <v>124</v>
      </c>
      <c r="B70" s="17" t="s">
        <v>129</v>
      </c>
      <c r="C70" s="40" t="s">
        <v>126</v>
      </c>
      <c r="D70" s="79" t="s">
        <v>127</v>
      </c>
      <c r="E70" s="79" t="s">
        <v>128</v>
      </c>
      <c r="F70" s="40">
        <v>17.225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1</v>
      </c>
      <c r="T70" s="22"/>
      <c r="U70" s="22"/>
      <c r="V70" s="22"/>
      <c r="W70" s="61">
        <f t="shared" si="1"/>
        <v>1</v>
      </c>
    </row>
    <row r="71" spans="1:23" s="10" customFormat="1" ht="16.5" hidden="1">
      <c r="A71" s="73"/>
      <c r="B71" s="17"/>
      <c r="C71" s="74"/>
      <c r="D71" s="74"/>
      <c r="E71" s="74"/>
      <c r="F71" s="14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61">
        <f t="shared" si="1"/>
        <v>0</v>
      </c>
    </row>
    <row r="72" spans="1:23" s="10" customFormat="1" ht="16.5" hidden="1">
      <c r="A72" s="30"/>
      <c r="B72" s="14"/>
      <c r="C72" s="21"/>
      <c r="D72" s="14"/>
      <c r="E72" s="21"/>
      <c r="F72" s="14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61">
        <f t="shared" si="1"/>
        <v>0</v>
      </c>
    </row>
    <row r="73" spans="1:23" s="10" customFormat="1" ht="17.25" thickBot="1">
      <c r="A73" s="53"/>
      <c r="B73" s="53"/>
      <c r="C73" s="53"/>
      <c r="D73" s="42"/>
      <c r="E73" s="42"/>
      <c r="F73" s="42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61">
        <f t="shared" si="1"/>
        <v>0</v>
      </c>
    </row>
    <row r="74" spans="1:23" s="10" customFormat="1" ht="17.25" thickBot="1">
      <c r="A74" s="55" t="s">
        <v>0</v>
      </c>
      <c r="B74" s="56"/>
      <c r="C74" s="57"/>
      <c r="D74" s="57"/>
      <c r="E74" s="57"/>
      <c r="F74" s="58"/>
      <c r="G74" s="59">
        <f>SUM(G8:G65)</f>
        <v>576907</v>
      </c>
      <c r="H74" s="60">
        <f>SUM(H7:H73)</f>
        <v>153455</v>
      </c>
      <c r="I74" s="60">
        <f>SUM(I6:I73)</f>
        <v>50076.4</v>
      </c>
      <c r="J74" s="60">
        <f>SUM(J26:J73)</f>
        <v>4142.9</v>
      </c>
      <c r="K74" s="60">
        <f>SUM(K26:K73)</f>
        <v>95000</v>
      </c>
      <c r="L74" s="71">
        <f>SUM(L26:L73)</f>
        <v>134553.07</v>
      </c>
      <c r="M74" s="71">
        <f>SUM(M26:M73)</f>
        <v>-10000</v>
      </c>
      <c r="N74" s="71">
        <f>SUM(N6:N73)</f>
        <v>916778</v>
      </c>
      <c r="O74" s="60">
        <f>SUM(O39:O73)</f>
        <v>833.7478119340876</v>
      </c>
      <c r="P74" s="60">
        <f>SUM(P23:P73)</f>
        <v>30271</v>
      </c>
      <c r="Q74" s="60">
        <f>SUM(Q6:Q73)</f>
        <v>19912.48</v>
      </c>
      <c r="R74" s="60">
        <f>SUM(R46:R73)</f>
        <v>47986</v>
      </c>
      <c r="S74" s="60">
        <f>SUM(S66:S73)</f>
        <v>6430</v>
      </c>
      <c r="T74" s="60">
        <f>SUM(T6:T73)</f>
        <v>-64940</v>
      </c>
      <c r="U74" s="60">
        <f>SUM(U54:U73)</f>
        <v>6000</v>
      </c>
      <c r="V74" s="60">
        <f>SUM(V6:V73)</f>
        <v>22204.94</v>
      </c>
      <c r="W74" s="31">
        <f>SUM(G74:G74)</f>
        <v>576907</v>
      </c>
    </row>
    <row r="75" spans="1:23" s="10" customFormat="1" ht="16.5">
      <c r="A75" s="32"/>
      <c r="B75" s="32"/>
      <c r="C75" s="33"/>
      <c r="D75" s="33"/>
      <c r="E75" s="33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6"/>
    </row>
    <row r="76" spans="1:22" s="10" customFormat="1" ht="16.5">
      <c r="A76" s="28" t="s">
        <v>9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10" customFormat="1" ht="16.5" hidden="1">
      <c r="A77" s="23" t="s">
        <v>21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s="10" customFormat="1" ht="16.5" hidden="1">
      <c r="A78" s="24" t="s">
        <v>22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0" customFormat="1" ht="16.5" hidden="1">
      <c r="A79" s="28" t="s">
        <v>23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0" customFormat="1" ht="16.5" hidden="1">
      <c r="A80" s="28" t="s">
        <v>24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0" customFormat="1" ht="16.5" hidden="1">
      <c r="A81" s="28" t="s">
        <v>35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0" customFormat="1" ht="16.5" hidden="1">
      <c r="A82" s="28" t="s">
        <v>36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10" customFormat="1" ht="16.5" hidden="1">
      <c r="A83" s="28" t="s">
        <v>49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10" customFormat="1" ht="16.5" hidden="1">
      <c r="A84" s="28" t="s">
        <v>50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0" customFormat="1" ht="16.5" hidden="1">
      <c r="A85" s="28" t="s">
        <v>57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0" customFormat="1" ht="16.5" hidden="1">
      <c r="A86" s="28" t="s">
        <v>56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0" customFormat="1" ht="16.5" hidden="1">
      <c r="A87" s="28" t="s">
        <v>72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0" customFormat="1" ht="16.5" hidden="1">
      <c r="A88" s="28" t="s">
        <v>73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0" customFormat="1" ht="16.5" hidden="1">
      <c r="A89" s="28" t="s">
        <v>75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0" customFormat="1" ht="16.5" hidden="1">
      <c r="A90" s="28" t="s">
        <v>76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0" customFormat="1" ht="16.5" hidden="1">
      <c r="A91" s="28" t="s">
        <v>82</v>
      </c>
      <c r="C91" s="37"/>
      <c r="D91" s="37"/>
      <c r="E91" s="37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0" customFormat="1" ht="16.5" hidden="1">
      <c r="A92" s="28" t="s">
        <v>81</v>
      </c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ht="15" hidden="1">
      <c r="A93" s="28" t="s">
        <v>84</v>
      </c>
    </row>
    <row r="94" ht="15" hidden="1">
      <c r="A94" s="28" t="s">
        <v>85</v>
      </c>
    </row>
    <row r="95" spans="1:22" ht="15" hidden="1">
      <c r="A95" s="28" t="s">
        <v>96</v>
      </c>
      <c r="P95" s="75"/>
      <c r="Q95" s="75"/>
      <c r="R95" s="75"/>
      <c r="S95" s="75"/>
      <c r="T95" s="75"/>
      <c r="U95" s="75"/>
      <c r="V95" s="75"/>
    </row>
    <row r="96" ht="15" hidden="1">
      <c r="A96" s="28" t="s">
        <v>100</v>
      </c>
    </row>
    <row r="97" ht="15" hidden="1">
      <c r="A97" s="28" t="s">
        <v>117</v>
      </c>
    </row>
    <row r="98" ht="15" hidden="1">
      <c r="A98" s="28" t="s">
        <v>116</v>
      </c>
    </row>
    <row r="99" ht="15" hidden="1">
      <c r="A99" s="28" t="s">
        <v>120</v>
      </c>
    </row>
    <row r="100" ht="15" hidden="1">
      <c r="A100" s="28" t="s">
        <v>121</v>
      </c>
    </row>
    <row r="101" ht="15" hidden="1">
      <c r="A101" s="28" t="s">
        <v>131</v>
      </c>
    </row>
    <row r="102" ht="15" hidden="1">
      <c r="A102" s="28" t="s">
        <v>130</v>
      </c>
    </row>
    <row r="103" ht="15" hidden="1">
      <c r="A103" s="28" t="s">
        <v>133</v>
      </c>
    </row>
    <row r="104" ht="15" hidden="1">
      <c r="A104" s="28" t="s">
        <v>134</v>
      </c>
    </row>
    <row r="105" ht="15" hidden="1">
      <c r="A105" s="28" t="s">
        <v>137</v>
      </c>
    </row>
    <row r="106" ht="15" hidden="1">
      <c r="A106" s="28" t="s">
        <v>136</v>
      </c>
    </row>
    <row r="107" ht="15">
      <c r="A107" s="28" t="s">
        <v>141</v>
      </c>
    </row>
    <row r="108" ht="15">
      <c r="A108" s="28" t="s">
        <v>140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9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2017-12-07T12:59:58Z</cp:lastPrinted>
  <dcterms:created xsi:type="dcterms:W3CDTF">2000-04-13T13:33:42Z</dcterms:created>
  <dcterms:modified xsi:type="dcterms:W3CDTF">2018-07-06T15:59:30Z</dcterms:modified>
  <cp:category/>
  <cp:version/>
  <cp:contentType/>
  <cp:contentStatus/>
</cp:coreProperties>
</file>