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BROCKTON" sheetId="1" r:id="rId1"/>
  </sheets>
  <definedNames>
    <definedName name="_xlnm.Print_Area" localSheetId="0">'BROCKTON'!$A$1:$G$70</definedName>
  </definedNames>
  <calcPr fullCalcOnLoad="1"/>
</workbook>
</file>

<file path=xl/sharedStrings.xml><?xml version="1.0" encoding="utf-8"?>
<sst xmlns="http://schemas.openxmlformats.org/spreadsheetml/2006/main" count="277" uniqueCount="136">
  <si>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</si>
  <si>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</si>
  <si>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</si>
  <si>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</si>
  <si>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</si>
  <si>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</si>
  <si>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</si>
  <si>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</si>
  <si>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</si>
  <si>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</si>
  <si>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</si>
  <si>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</si>
  <si>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</si>
  <si>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</si>
  <si>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BROCKTON WIB</t>
  </si>
  <si>
    <t>INITIAL AWARD AUGUST 21, 2018</t>
  </si>
  <si>
    <t>TO ADD WTF FUNDS</t>
  </si>
  <si>
    <t>CT EOL 19CCBWIBSOSWTF</t>
  </si>
  <si>
    <t>WORKFORCE TRAINING FUND</t>
  </si>
  <si>
    <t>WTRUSTF19</t>
  </si>
  <si>
    <t>7003-0135</t>
  </si>
  <si>
    <t>J364</t>
  </si>
  <si>
    <t>N/A</t>
  </si>
  <si>
    <t>BUDGET SHEET #1</t>
  </si>
  <si>
    <t>CT EOL 19CCBWIBTRADE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</si>
  <si>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</si>
  <si>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</si>
  <si>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</si>
  <si>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</si>
  <si>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</si>
  <si>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</si>
  <si>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FUIREA18</t>
  </si>
  <si>
    <t>7002-6624</t>
  </si>
  <si>
    <t>REA8</t>
  </si>
  <si>
    <t>CT EOL 19CCBWIBNEGREA</t>
  </si>
  <si>
    <t>BUDGET SHEET #1 AUGUST 23, 2018</t>
  </si>
  <si>
    <t>TO ADD REA8 &amp; TRADE FUNDS</t>
  </si>
  <si>
    <t>BUDGET SHEET #2</t>
  </si>
  <si>
    <t>FY19 YOUTH</t>
  </si>
  <si>
    <t>APRIL 1, 2018 - JULY 30, 2019</t>
  </si>
  <si>
    <t>FWIAYTH19</t>
  </si>
  <si>
    <t>7003-1631</t>
  </si>
  <si>
    <t>TO ADD FY19 YOUTH</t>
  </si>
  <si>
    <t>BUDGET SHEET #2 SEPTEMBER 7, 2018</t>
  </si>
  <si>
    <t>CT EOL 19CCBWIBWIA</t>
  </si>
  <si>
    <t>BUDGET SHEET #3</t>
  </si>
  <si>
    <t>FY19 ADULT</t>
  </si>
  <si>
    <t>JULY 1, 2018 - JUNE 30, 2019</t>
  </si>
  <si>
    <t>FWIAADT19A</t>
  </si>
  <si>
    <t>7003-1630</t>
  </si>
  <si>
    <t>6302</t>
  </si>
  <si>
    <t>FY19 D WKR</t>
  </si>
  <si>
    <t>FWIADWK19A</t>
  </si>
  <si>
    <t>7003-1778</t>
  </si>
  <si>
    <t>6303</t>
  </si>
  <si>
    <t>TO ADD FY19 WIOA</t>
  </si>
  <si>
    <t>BUDGET SHEET #3 OCTOBER 1, 2018</t>
  </si>
  <si>
    <t>BUDGET SHEET #4</t>
  </si>
  <si>
    <t>CT EOL 19CCBWIBWP</t>
  </si>
  <si>
    <t>FY19 WP 90%</t>
  </si>
  <si>
    <t>FES2019</t>
  </si>
  <si>
    <t>7002-6626</t>
  </si>
  <si>
    <t>J305</t>
  </si>
  <si>
    <t>17.207</t>
  </si>
  <si>
    <t xml:space="preserve">TO ADD FY19 WP 90% </t>
  </si>
  <si>
    <t>BUDGET SHEET #4  OCTOBER 3, 2018</t>
  </si>
  <si>
    <t>BUDGET SHEET #5</t>
  </si>
  <si>
    <t>STATE ONE STOP</t>
  </si>
  <si>
    <t>STOSCC2019</t>
  </si>
  <si>
    <t>7003-0803</t>
  </si>
  <si>
    <t>J384</t>
  </si>
  <si>
    <t>TO ADD FY19 SOS</t>
  </si>
  <si>
    <t>BUDGET SHEET #5 OCTOBER 10, 2018</t>
  </si>
  <si>
    <t>BUDGET SHEET #6</t>
  </si>
  <si>
    <t>WP 10%</t>
  </si>
  <si>
    <t>J307</t>
  </si>
  <si>
    <t>TO ADD FY19 WP</t>
  </si>
  <si>
    <t>BUDGET SHEET #6 OCTOBER 31, 2018</t>
  </si>
  <si>
    <t>REA8 (SERVICE DATE 1.1.18-9.30.19)</t>
  </si>
  <si>
    <t>BUDGET SHEET #7</t>
  </si>
  <si>
    <t>TO ADD REA8  FUNDS</t>
  </si>
  <si>
    <t>BUDGET SHEET #7 NOVEMBER 20, 2018</t>
  </si>
  <si>
    <t>BUDGET SHEET #8</t>
  </si>
  <si>
    <t>OCTOBER 1, 2018- JUNE 30, 2019</t>
  </si>
  <si>
    <t>FWIAADT19B</t>
  </si>
  <si>
    <t>FWIADWK19B</t>
  </si>
  <si>
    <t>TO ADD FY19 WIOA FUNDS</t>
  </si>
  <si>
    <t>BUDGET SHEET #8 DECEMBER 4, 2018</t>
  </si>
  <si>
    <t>BUDGET SHEET #9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</si>
  <si>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</si>
  <si>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</si>
  <si>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</si>
  <si>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</si>
  <si>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</si>
  <si>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</si>
  <si>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19CCBWIBVETSUI</t>
  </si>
  <si>
    <t>DVOP</t>
  </si>
  <si>
    <t>FVETS2019</t>
  </si>
  <si>
    <t>7002-6628</t>
  </si>
  <si>
    <t>J309</t>
  </si>
  <si>
    <t>UI WALK IN</t>
  </si>
  <si>
    <t>FUI2019</t>
  </si>
  <si>
    <t>J330</t>
  </si>
  <si>
    <t>RAPID RESPONSE</t>
  </si>
  <si>
    <t>6333</t>
  </si>
  <si>
    <t>TO ADD VARIOUS FUNDING</t>
  </si>
  <si>
    <t>DTA FUNDING</t>
  </si>
  <si>
    <t>SPSS2019</t>
  </si>
  <si>
    <t xml:space="preserve">4400-1979 </t>
  </si>
  <si>
    <t>J327</t>
  </si>
  <si>
    <t>ELDER AFFAIRS</t>
  </si>
  <si>
    <t>SCSEP PY19</t>
  </si>
  <si>
    <t>9110-1178</t>
  </si>
  <si>
    <t>J316</t>
  </si>
  <si>
    <t>BUDGET SHEET #9 JANUARY 9, 2019</t>
  </si>
  <si>
    <t>BUDGET SHEET #10</t>
  </si>
  <si>
    <t>WIOA DW STAFF ALLOCATION FOR WIOA OH</t>
  </si>
  <si>
    <t>DOE-CAREER PATHWAYS</t>
  </si>
  <si>
    <t>7035-0002</t>
  </si>
  <si>
    <t>J328</t>
  </si>
  <si>
    <t>BUDGET SHEET #10 JANUARY 11, 2019</t>
  </si>
  <si>
    <t>DOE2019B</t>
  </si>
  <si>
    <t>BUDGET SHEET #11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</si>
  <si>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</si>
  <si>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</si>
  <si>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</si>
  <si>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</si>
  <si>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</si>
  <si>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</si>
  <si>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</si>
  <si>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</si>
  <si>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</si>
  <si>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BUDGET SHEET #11 JANUARY 28, 2019</t>
  </si>
  <si>
    <t>BUDGET SHEET #12</t>
  </si>
  <si>
    <t>TO ADD ADDITIONAL TRADE FUNDS</t>
  </si>
  <si>
    <t>BUDGET SHEET #12 FEBRUARY 21,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</si>
</sst>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 horizontal="center" vertical="center" wrapText="1"/>
    </xf>
    <xf numFmtId="44" fontId="9" fillId="0" borderId="10" xfId="44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7" fontId="9" fillId="0" borderId="10" xfId="44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0" fontId="12" fillId="0" borderId="0" xfId="0" applyFont="1" applyFill="1" applyBorder="1" applyAlignment="1">
      <alignment horizontal="left"/>
    </xf>
    <xf numFmtId="7" fontId="9" fillId="34" borderId="10" xfId="0" applyNumberFormat="1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 vertical="top" readingOrder="1"/>
    </xf>
    <xf numFmtId="44" fontId="9" fillId="0" borderId="10" xfId="44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44" fontId="9" fillId="0" borderId="10" xfId="44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3">
      <selection activeCell="S68" sqref="S68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4.8515625" style="4" customWidth="1"/>
    <col min="7" max="8" width="12.00390625" style="4" hidden="1" customWidth="1"/>
    <col min="9" max="12" width="13.7109375" style="4" hidden="1" customWidth="1"/>
    <col min="13" max="14" width="12.00390625" style="4" hidden="1" customWidth="1"/>
    <col min="15" max="16" width="14.8515625" style="4" hidden="1" customWidth="1"/>
    <col min="17" max="18" width="14.7109375" style="4" hidden="1" customWidth="1"/>
    <col min="19" max="19" width="14.7109375" style="4" customWidth="1"/>
    <col min="20" max="20" width="15.7109375" style="3" hidden="1" customWidth="1"/>
    <col min="21" max="21" width="12.00390625" style="3" bestFit="1" customWidth="1"/>
    <col min="22" max="16384" width="9.140625" style="3" customWidth="1"/>
  </cols>
  <sheetData>
    <row r="1" spans="1:19" ht="20.25">
      <c r="A1" s="3" t="s">
        <v>11</v>
      </c>
      <c r="B1" s="76" t="s">
        <v>10</v>
      </c>
      <c r="C1" s="77"/>
      <c r="D1" s="77"/>
      <c r="E1" s="77"/>
      <c r="F1" s="77"/>
      <c r="G1" s="77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2:6" ht="20.25"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0.25">
      <c r="A4" s="5"/>
      <c r="B4" s="6"/>
      <c r="C4" s="1"/>
    </row>
    <row r="5" spans="1:20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23</v>
      </c>
      <c r="I5" s="10" t="s">
        <v>37</v>
      </c>
      <c r="J5" s="10" t="s">
        <v>45</v>
      </c>
      <c r="K5" s="10" t="s">
        <v>57</v>
      </c>
      <c r="L5" s="10" t="s">
        <v>66</v>
      </c>
      <c r="M5" s="10" t="s">
        <v>73</v>
      </c>
      <c r="N5" s="10" t="s">
        <v>79</v>
      </c>
      <c r="O5" s="10" t="s">
        <v>82</v>
      </c>
      <c r="P5" s="10" t="s">
        <v>88</v>
      </c>
      <c r="Q5" s="10" t="s">
        <v>115</v>
      </c>
      <c r="R5" s="10" t="s">
        <v>122</v>
      </c>
      <c r="S5" s="10" t="s">
        <v>133</v>
      </c>
      <c r="T5" s="44" t="s">
        <v>6</v>
      </c>
    </row>
    <row r="6" spans="1:20" s="11" customFormat="1" ht="16.5" hidden="1">
      <c r="A6" s="10" t="s">
        <v>8</v>
      </c>
      <c r="B6" s="10"/>
      <c r="C6" s="10"/>
      <c r="D6" s="10"/>
      <c r="E6" s="10"/>
      <c r="F6" s="10"/>
      <c r="G6" s="1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1"/>
    </row>
    <row r="7" spans="1:20" s="11" customFormat="1" ht="16.5" hidden="1">
      <c r="A7" s="16" t="s">
        <v>44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44"/>
    </row>
    <row r="8" spans="1:20" s="11" customFormat="1" ht="16.5" hidden="1">
      <c r="A8" s="52" t="s">
        <v>38</v>
      </c>
      <c r="B8" s="53" t="s">
        <v>39</v>
      </c>
      <c r="C8" s="54" t="s">
        <v>40</v>
      </c>
      <c r="D8" s="16" t="s">
        <v>41</v>
      </c>
      <c r="E8" s="44">
        <v>6301</v>
      </c>
      <c r="F8" s="17">
        <v>17.259</v>
      </c>
      <c r="G8" s="10"/>
      <c r="H8" s="55"/>
      <c r="I8" s="55">
        <f>609977-2</f>
        <v>609975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6">
        <f>SUM(H8:I8)</f>
        <v>609975</v>
      </c>
    </row>
    <row r="9" spans="1:20" s="11" customFormat="1" ht="16.5" hidden="1">
      <c r="A9" s="52" t="s">
        <v>38</v>
      </c>
      <c r="B9" s="17" t="s">
        <v>29</v>
      </c>
      <c r="C9" s="54" t="s">
        <v>40</v>
      </c>
      <c r="D9" s="16" t="s">
        <v>41</v>
      </c>
      <c r="E9" s="44">
        <v>6301</v>
      </c>
      <c r="F9" s="17">
        <v>17.259</v>
      </c>
      <c r="G9" s="10"/>
      <c r="H9" s="55"/>
      <c r="I9" s="55">
        <v>1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6">
        <f>SUM(H9:I9)</f>
        <v>1</v>
      </c>
    </row>
    <row r="10" spans="1:20" s="11" customFormat="1" ht="16.5" hidden="1">
      <c r="A10" s="52" t="s">
        <v>38</v>
      </c>
      <c r="B10" s="17" t="s">
        <v>30</v>
      </c>
      <c r="C10" s="54" t="s">
        <v>40</v>
      </c>
      <c r="D10" s="16" t="s">
        <v>41</v>
      </c>
      <c r="E10" s="44">
        <v>6301</v>
      </c>
      <c r="F10" s="17">
        <v>17.259</v>
      </c>
      <c r="G10" s="10"/>
      <c r="H10" s="55"/>
      <c r="I10" s="55">
        <v>1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6">
        <f>SUM(H10:I10)</f>
        <v>1</v>
      </c>
    </row>
    <row r="11" spans="1:20" s="11" customFormat="1" ht="16.5" hidden="1">
      <c r="A11" s="48" t="s">
        <v>46</v>
      </c>
      <c r="B11" s="17" t="s">
        <v>47</v>
      </c>
      <c r="C11" s="16" t="s">
        <v>48</v>
      </c>
      <c r="D11" s="57" t="s">
        <v>49</v>
      </c>
      <c r="E11" s="17" t="s">
        <v>50</v>
      </c>
      <c r="F11" s="57">
        <v>17.258</v>
      </c>
      <c r="G11" s="10"/>
      <c r="H11" s="55"/>
      <c r="I11" s="55"/>
      <c r="J11" s="55">
        <f>83683-2</f>
        <v>83681</v>
      </c>
      <c r="K11" s="55"/>
      <c r="L11" s="55"/>
      <c r="M11" s="55"/>
      <c r="N11" s="55"/>
      <c r="O11" s="55"/>
      <c r="P11" s="55"/>
      <c r="Q11" s="55"/>
      <c r="R11" s="55"/>
      <c r="S11" s="55"/>
      <c r="T11" s="56">
        <f>SUM(I11:J11)</f>
        <v>83681</v>
      </c>
    </row>
    <row r="12" spans="1:20" s="11" customFormat="1" ht="16.5" hidden="1">
      <c r="A12" s="48" t="s">
        <v>46</v>
      </c>
      <c r="B12" s="17" t="s">
        <v>29</v>
      </c>
      <c r="C12" s="16" t="s">
        <v>48</v>
      </c>
      <c r="D12" s="57" t="s">
        <v>49</v>
      </c>
      <c r="E12" s="17" t="s">
        <v>50</v>
      </c>
      <c r="F12" s="57">
        <v>17.258</v>
      </c>
      <c r="G12" s="10"/>
      <c r="H12" s="55"/>
      <c r="I12" s="55"/>
      <c r="J12" s="55">
        <v>1</v>
      </c>
      <c r="K12" s="55"/>
      <c r="L12" s="55"/>
      <c r="M12" s="55"/>
      <c r="N12" s="55"/>
      <c r="O12" s="55"/>
      <c r="P12" s="55"/>
      <c r="Q12" s="55"/>
      <c r="R12" s="55"/>
      <c r="S12" s="55"/>
      <c r="T12" s="56">
        <f>SUM(I12:J12)</f>
        <v>1</v>
      </c>
    </row>
    <row r="13" spans="1:20" s="11" customFormat="1" ht="16.5" hidden="1">
      <c r="A13" s="48" t="s">
        <v>46</v>
      </c>
      <c r="B13" s="17" t="s">
        <v>30</v>
      </c>
      <c r="C13" s="16" t="s">
        <v>48</v>
      </c>
      <c r="D13" s="57" t="s">
        <v>49</v>
      </c>
      <c r="E13" s="17" t="s">
        <v>50</v>
      </c>
      <c r="F13" s="57">
        <v>17.258</v>
      </c>
      <c r="G13" s="10"/>
      <c r="H13" s="55"/>
      <c r="I13" s="55"/>
      <c r="J13" s="55">
        <v>1</v>
      </c>
      <c r="K13" s="55"/>
      <c r="L13" s="55"/>
      <c r="M13" s="55"/>
      <c r="N13" s="55"/>
      <c r="O13" s="55"/>
      <c r="P13" s="55"/>
      <c r="Q13" s="55"/>
      <c r="R13" s="55"/>
      <c r="S13" s="55"/>
      <c r="T13" s="56">
        <f>SUM(I13:J13)</f>
        <v>1</v>
      </c>
    </row>
    <row r="14" spans="1:20" s="11" customFormat="1" ht="16.5" hidden="1">
      <c r="A14" s="48" t="s">
        <v>46</v>
      </c>
      <c r="B14" s="17" t="s">
        <v>83</v>
      </c>
      <c r="C14" s="16" t="s">
        <v>84</v>
      </c>
      <c r="D14" s="57" t="s">
        <v>49</v>
      </c>
      <c r="E14" s="17" t="s">
        <v>50</v>
      </c>
      <c r="F14" s="57">
        <v>17.258</v>
      </c>
      <c r="G14" s="10"/>
      <c r="H14" s="55"/>
      <c r="I14" s="55"/>
      <c r="J14" s="55"/>
      <c r="K14" s="55"/>
      <c r="L14" s="55"/>
      <c r="M14" s="55"/>
      <c r="N14" s="55"/>
      <c r="O14" s="55">
        <f>444783-2</f>
        <v>444781</v>
      </c>
      <c r="P14" s="55"/>
      <c r="Q14" s="55"/>
      <c r="R14" s="55"/>
      <c r="S14" s="55"/>
      <c r="T14" s="56">
        <f>SUM(N14:O14)</f>
        <v>444781</v>
      </c>
    </row>
    <row r="15" spans="1:20" s="11" customFormat="1" ht="16.5" hidden="1">
      <c r="A15" s="48" t="s">
        <v>46</v>
      </c>
      <c r="B15" s="17" t="s">
        <v>29</v>
      </c>
      <c r="C15" s="16" t="s">
        <v>84</v>
      </c>
      <c r="D15" s="57" t="s">
        <v>49</v>
      </c>
      <c r="E15" s="17" t="s">
        <v>50</v>
      </c>
      <c r="F15" s="57">
        <v>17.258</v>
      </c>
      <c r="G15" s="10"/>
      <c r="H15" s="55"/>
      <c r="I15" s="55"/>
      <c r="J15" s="55"/>
      <c r="K15" s="55"/>
      <c r="L15" s="55"/>
      <c r="M15" s="55"/>
      <c r="N15" s="55"/>
      <c r="O15" s="55">
        <v>1</v>
      </c>
      <c r="P15" s="55"/>
      <c r="Q15" s="55"/>
      <c r="R15" s="55"/>
      <c r="S15" s="55"/>
      <c r="T15" s="56">
        <f aca="true" t="shared" si="0" ref="T15:T22">SUM(N15:O15)</f>
        <v>1</v>
      </c>
    </row>
    <row r="16" spans="1:20" s="11" customFormat="1" ht="16.5" hidden="1">
      <c r="A16" s="48" t="s">
        <v>46</v>
      </c>
      <c r="B16" s="17" t="s">
        <v>30</v>
      </c>
      <c r="C16" s="16" t="s">
        <v>84</v>
      </c>
      <c r="D16" s="57" t="s">
        <v>49</v>
      </c>
      <c r="E16" s="17" t="s">
        <v>50</v>
      </c>
      <c r="F16" s="57">
        <v>17.258</v>
      </c>
      <c r="G16" s="10"/>
      <c r="H16" s="55"/>
      <c r="I16" s="55"/>
      <c r="J16" s="55"/>
      <c r="K16" s="55"/>
      <c r="L16" s="55"/>
      <c r="M16" s="55"/>
      <c r="N16" s="55"/>
      <c r="O16" s="55">
        <v>1</v>
      </c>
      <c r="P16" s="55"/>
      <c r="Q16" s="55"/>
      <c r="R16" s="55"/>
      <c r="S16" s="55"/>
      <c r="T16" s="56">
        <f t="shared" si="0"/>
        <v>1</v>
      </c>
    </row>
    <row r="17" spans="1:20" s="11" customFormat="1" ht="16.5" hidden="1">
      <c r="A17" s="48" t="s">
        <v>51</v>
      </c>
      <c r="B17" s="17" t="s">
        <v>47</v>
      </c>
      <c r="C17" s="16" t="s">
        <v>52</v>
      </c>
      <c r="D17" s="57" t="s">
        <v>53</v>
      </c>
      <c r="E17" s="17" t="s">
        <v>54</v>
      </c>
      <c r="F17" s="57">
        <v>17.278</v>
      </c>
      <c r="G17" s="10"/>
      <c r="H17" s="55"/>
      <c r="I17" s="55"/>
      <c r="J17" s="55">
        <f>85879-2</f>
        <v>85877</v>
      </c>
      <c r="K17" s="55"/>
      <c r="L17" s="55"/>
      <c r="M17" s="55"/>
      <c r="N17" s="55"/>
      <c r="O17" s="55"/>
      <c r="P17" s="55"/>
      <c r="Q17" s="55"/>
      <c r="R17" s="55"/>
      <c r="S17" s="55"/>
      <c r="T17" s="56">
        <f t="shared" si="0"/>
        <v>0</v>
      </c>
    </row>
    <row r="18" spans="1:20" s="11" customFormat="1" ht="16.5" hidden="1">
      <c r="A18" s="48" t="s">
        <v>51</v>
      </c>
      <c r="B18" s="17" t="s">
        <v>29</v>
      </c>
      <c r="C18" s="16" t="s">
        <v>52</v>
      </c>
      <c r="D18" s="57" t="s">
        <v>53</v>
      </c>
      <c r="E18" s="17" t="s">
        <v>54</v>
      </c>
      <c r="F18" s="57">
        <v>17.278</v>
      </c>
      <c r="G18" s="10"/>
      <c r="H18" s="55"/>
      <c r="I18" s="55"/>
      <c r="J18" s="55">
        <v>1</v>
      </c>
      <c r="K18" s="55"/>
      <c r="L18" s="55"/>
      <c r="M18" s="55"/>
      <c r="N18" s="55"/>
      <c r="O18" s="55"/>
      <c r="P18" s="55"/>
      <c r="Q18" s="55"/>
      <c r="R18" s="55"/>
      <c r="S18" s="55"/>
      <c r="T18" s="56">
        <f t="shared" si="0"/>
        <v>0</v>
      </c>
    </row>
    <row r="19" spans="1:20" s="11" customFormat="1" ht="16.5" hidden="1">
      <c r="A19" s="48" t="s">
        <v>51</v>
      </c>
      <c r="B19" s="17" t="s">
        <v>30</v>
      </c>
      <c r="C19" s="16" t="s">
        <v>52</v>
      </c>
      <c r="D19" s="57" t="s">
        <v>53</v>
      </c>
      <c r="E19" s="17" t="s">
        <v>54</v>
      </c>
      <c r="F19" s="57">
        <v>17.278</v>
      </c>
      <c r="G19" s="10"/>
      <c r="H19" s="55"/>
      <c r="I19" s="55"/>
      <c r="J19" s="55">
        <v>1</v>
      </c>
      <c r="K19" s="55"/>
      <c r="L19" s="55"/>
      <c r="M19" s="55"/>
      <c r="N19" s="55"/>
      <c r="O19" s="55"/>
      <c r="P19" s="55"/>
      <c r="Q19" s="55"/>
      <c r="R19" s="55"/>
      <c r="S19" s="55"/>
      <c r="T19" s="56">
        <f t="shared" si="0"/>
        <v>0</v>
      </c>
    </row>
    <row r="20" spans="1:20" s="11" customFormat="1" ht="16.5" hidden="1">
      <c r="A20" s="48" t="s">
        <v>51</v>
      </c>
      <c r="B20" s="17" t="s">
        <v>83</v>
      </c>
      <c r="C20" s="16" t="s">
        <v>85</v>
      </c>
      <c r="D20" s="57" t="s">
        <v>53</v>
      </c>
      <c r="E20" s="17" t="s">
        <v>54</v>
      </c>
      <c r="F20" s="57">
        <v>17.278</v>
      </c>
      <c r="G20" s="10"/>
      <c r="H20" s="55"/>
      <c r="I20" s="55"/>
      <c r="J20" s="55"/>
      <c r="K20" s="55"/>
      <c r="L20" s="55"/>
      <c r="M20" s="55"/>
      <c r="N20" s="55"/>
      <c r="O20" s="55">
        <f>407349-2</f>
        <v>407347</v>
      </c>
      <c r="P20" s="55"/>
      <c r="Q20" s="55"/>
      <c r="R20" s="55"/>
      <c r="S20" s="55"/>
      <c r="T20" s="56">
        <f t="shared" si="0"/>
        <v>407347</v>
      </c>
    </row>
    <row r="21" spans="1:20" s="11" customFormat="1" ht="16.5" hidden="1">
      <c r="A21" s="48" t="s">
        <v>51</v>
      </c>
      <c r="B21" s="17" t="s">
        <v>29</v>
      </c>
      <c r="C21" s="16" t="s">
        <v>85</v>
      </c>
      <c r="D21" s="57" t="s">
        <v>53</v>
      </c>
      <c r="E21" s="17" t="s">
        <v>54</v>
      </c>
      <c r="F21" s="57">
        <v>17.278</v>
      </c>
      <c r="G21" s="10"/>
      <c r="H21" s="55"/>
      <c r="I21" s="55"/>
      <c r="J21" s="55"/>
      <c r="K21" s="55"/>
      <c r="L21" s="55"/>
      <c r="M21" s="55"/>
      <c r="N21" s="55"/>
      <c r="O21" s="55">
        <v>1</v>
      </c>
      <c r="P21" s="55"/>
      <c r="Q21" s="55"/>
      <c r="R21" s="55"/>
      <c r="S21" s="55"/>
      <c r="T21" s="56">
        <f t="shared" si="0"/>
        <v>1</v>
      </c>
    </row>
    <row r="22" spans="1:20" s="11" customFormat="1" ht="16.5" hidden="1">
      <c r="A22" s="48" t="s">
        <v>51</v>
      </c>
      <c r="B22" s="17" t="s">
        <v>30</v>
      </c>
      <c r="C22" s="16" t="s">
        <v>85</v>
      </c>
      <c r="D22" s="57" t="s">
        <v>53</v>
      </c>
      <c r="E22" s="17" t="s">
        <v>54</v>
      </c>
      <c r="F22" s="57">
        <v>17.278</v>
      </c>
      <c r="G22" s="10"/>
      <c r="H22" s="55"/>
      <c r="I22" s="55"/>
      <c r="J22" s="55"/>
      <c r="K22" s="55"/>
      <c r="L22" s="55"/>
      <c r="M22" s="55"/>
      <c r="N22" s="55"/>
      <c r="O22" s="55">
        <v>1</v>
      </c>
      <c r="P22" s="55"/>
      <c r="Q22" s="55"/>
      <c r="R22" s="55"/>
      <c r="S22" s="55"/>
      <c r="T22" s="56">
        <f t="shared" si="0"/>
        <v>1</v>
      </c>
    </row>
    <row r="23" spans="1:20" s="11" customFormat="1" ht="16.5" hidden="1">
      <c r="A23" s="48" t="s">
        <v>103</v>
      </c>
      <c r="B23" s="17" t="s">
        <v>47</v>
      </c>
      <c r="C23" s="16" t="s">
        <v>85</v>
      </c>
      <c r="D23" s="57" t="s">
        <v>53</v>
      </c>
      <c r="E23" s="17" t="s">
        <v>104</v>
      </c>
      <c r="F23" s="57">
        <v>17.278</v>
      </c>
      <c r="G23" s="10"/>
      <c r="H23" s="55"/>
      <c r="I23" s="55"/>
      <c r="J23" s="55"/>
      <c r="K23" s="55"/>
      <c r="L23" s="55"/>
      <c r="M23" s="55"/>
      <c r="N23" s="55"/>
      <c r="O23" s="55"/>
      <c r="P23" s="55">
        <v>8500</v>
      </c>
      <c r="Q23" s="55"/>
      <c r="R23" s="55"/>
      <c r="S23" s="55"/>
      <c r="T23" s="56">
        <f>SUM(P23)</f>
        <v>8500</v>
      </c>
    </row>
    <row r="24" spans="1:20" s="25" customFormat="1" ht="16.5" hidden="1">
      <c r="A24" s="72" t="s">
        <v>116</v>
      </c>
      <c r="B24" s="17" t="s">
        <v>13</v>
      </c>
      <c r="C24" s="70" t="s">
        <v>85</v>
      </c>
      <c r="D24" s="57" t="s">
        <v>53</v>
      </c>
      <c r="E24" s="16">
        <v>6308</v>
      </c>
      <c r="F24" s="57">
        <v>17.278</v>
      </c>
      <c r="G24" s="10"/>
      <c r="H24" s="10"/>
      <c r="I24" s="10"/>
      <c r="J24" s="10"/>
      <c r="K24" s="10"/>
      <c r="L24" s="10"/>
      <c r="M24" s="10"/>
      <c r="N24" s="10"/>
      <c r="O24" s="10"/>
      <c r="P24" s="55"/>
      <c r="Q24" s="55">
        <f>15000*0.34</f>
        <v>5100</v>
      </c>
      <c r="R24" s="55"/>
      <c r="S24" s="55"/>
      <c r="T24" s="71">
        <f>Q24</f>
        <v>5100</v>
      </c>
    </row>
    <row r="25" spans="1:20" s="25" customFormat="1" ht="16.5" hidden="1">
      <c r="A25" s="72" t="s">
        <v>116</v>
      </c>
      <c r="B25" s="17" t="s">
        <v>13</v>
      </c>
      <c r="C25" s="70" t="s">
        <v>85</v>
      </c>
      <c r="D25" s="57" t="s">
        <v>53</v>
      </c>
      <c r="E25" s="16">
        <v>6309</v>
      </c>
      <c r="F25" s="57">
        <v>17.278</v>
      </c>
      <c r="G25" s="10"/>
      <c r="H25" s="10"/>
      <c r="I25" s="10"/>
      <c r="J25" s="10"/>
      <c r="K25" s="10"/>
      <c r="L25" s="10"/>
      <c r="M25" s="10"/>
      <c r="N25" s="10"/>
      <c r="O25" s="10"/>
      <c r="P25" s="55"/>
      <c r="Q25" s="55">
        <f>15000*0.66</f>
        <v>9900</v>
      </c>
      <c r="R25" s="55"/>
      <c r="S25" s="55"/>
      <c r="T25" s="71">
        <f>Q25</f>
        <v>9900</v>
      </c>
    </row>
    <row r="26" spans="1:20" s="11" customFormat="1" ht="16.5" hidden="1">
      <c r="A26" s="67"/>
      <c r="B26" s="1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56"/>
    </row>
    <row r="27" spans="1:20" s="25" customFormat="1" ht="16.5" hidden="1">
      <c r="A27" s="10" t="s">
        <v>8</v>
      </c>
      <c r="B27" s="12"/>
      <c r="C27" s="13"/>
      <c r="D27" s="13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56">
        <f>SUM(I27:J27)</f>
        <v>0</v>
      </c>
    </row>
    <row r="28" spans="1:20" s="25" customFormat="1" ht="16.5" hidden="1">
      <c r="A28" s="16" t="s">
        <v>17</v>
      </c>
      <c r="B28" s="12"/>
      <c r="C28" s="13"/>
      <c r="D28" s="13"/>
      <c r="E28" s="14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56">
        <f>SUM(I28:J28)</f>
        <v>0</v>
      </c>
    </row>
    <row r="29" spans="1:20" s="11" customFormat="1" ht="16.5" hidden="1">
      <c r="A29" s="45" t="s">
        <v>18</v>
      </c>
      <c r="B29" s="17" t="s">
        <v>13</v>
      </c>
      <c r="C29" s="46" t="s">
        <v>19</v>
      </c>
      <c r="D29" s="46" t="s">
        <v>20</v>
      </c>
      <c r="E29" s="46" t="s">
        <v>21</v>
      </c>
      <c r="F29" s="16" t="s">
        <v>22</v>
      </c>
      <c r="G29" s="22">
        <v>95000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56">
        <f>SUM(I29:J29)</f>
        <v>0</v>
      </c>
    </row>
    <row r="30" spans="1:20" s="11" customFormat="1" ht="16.5" hidden="1">
      <c r="A30" s="59" t="s">
        <v>67</v>
      </c>
      <c r="B30" s="17" t="s">
        <v>47</v>
      </c>
      <c r="C30" s="46" t="s">
        <v>68</v>
      </c>
      <c r="D30" s="46" t="s">
        <v>69</v>
      </c>
      <c r="E30" s="46" t="s">
        <v>70</v>
      </c>
      <c r="F30" s="17" t="s">
        <v>22</v>
      </c>
      <c r="G30" s="18"/>
      <c r="H30" s="18"/>
      <c r="I30" s="18"/>
      <c r="J30" s="18"/>
      <c r="K30" s="18"/>
      <c r="L30" s="18">
        <v>143912</v>
      </c>
      <c r="M30" s="18"/>
      <c r="N30" s="18"/>
      <c r="O30" s="18"/>
      <c r="P30" s="18"/>
      <c r="Q30" s="18"/>
      <c r="R30" s="18"/>
      <c r="S30" s="18"/>
      <c r="T30" s="58">
        <f>K30+L30</f>
        <v>143912</v>
      </c>
    </row>
    <row r="31" spans="1:20" s="11" customFormat="1" ht="16.5" hidden="1">
      <c r="A31" s="59" t="s">
        <v>106</v>
      </c>
      <c r="B31" s="17" t="s">
        <v>13</v>
      </c>
      <c r="C31" s="57" t="s">
        <v>107</v>
      </c>
      <c r="D31" s="57" t="s">
        <v>108</v>
      </c>
      <c r="E31" s="57" t="s">
        <v>109</v>
      </c>
      <c r="F31" s="17" t="s">
        <v>22</v>
      </c>
      <c r="G31" s="18"/>
      <c r="H31" s="18"/>
      <c r="I31" s="18"/>
      <c r="J31" s="18"/>
      <c r="K31" s="18"/>
      <c r="L31" s="18"/>
      <c r="M31" s="18"/>
      <c r="N31" s="18"/>
      <c r="O31" s="18"/>
      <c r="P31" s="18">
        <v>46673.23</v>
      </c>
      <c r="Q31" s="18"/>
      <c r="R31" s="18"/>
      <c r="S31" s="18"/>
      <c r="T31" s="58">
        <f>P31</f>
        <v>46673.23</v>
      </c>
    </row>
    <row r="32" spans="1:20" s="11" customFormat="1" ht="16.5">
      <c r="A32" s="26"/>
      <c r="B32" s="17"/>
      <c r="C32" s="41"/>
      <c r="D32" s="16"/>
      <c r="E32" s="41"/>
      <c r="F32" s="17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56"/>
    </row>
    <row r="33" spans="1:20" s="28" customFormat="1" ht="16.5">
      <c r="A33" s="10" t="s">
        <v>8</v>
      </c>
      <c r="B33" s="12"/>
      <c r="C33" s="19"/>
      <c r="D33" s="15"/>
      <c r="E33" s="12"/>
      <c r="F33" s="12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56"/>
    </row>
    <row r="34" spans="1:20" s="11" customFormat="1" ht="16.5">
      <c r="A34" s="16" t="s">
        <v>24</v>
      </c>
      <c r="B34" s="12"/>
      <c r="C34" s="19"/>
      <c r="D34" s="15"/>
      <c r="E34" s="12"/>
      <c r="F34" s="12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58">
        <f>SUM(H34:N34)</f>
        <v>0</v>
      </c>
    </row>
    <row r="35" spans="1:20" s="28" customFormat="1" ht="15">
      <c r="A35" s="48" t="s">
        <v>25</v>
      </c>
      <c r="B35" s="17" t="s">
        <v>13</v>
      </c>
      <c r="C35" s="46" t="s">
        <v>26</v>
      </c>
      <c r="D35" s="46" t="s">
        <v>27</v>
      </c>
      <c r="E35" s="49" t="s">
        <v>28</v>
      </c>
      <c r="F35" s="16">
        <v>17.245</v>
      </c>
      <c r="G35" s="18"/>
      <c r="H35" s="18">
        <f>54462.26-2</f>
        <v>54460.26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>
        <v>6933.65</v>
      </c>
      <c r="T35" s="58">
        <f>SUM(H35:S35)</f>
        <v>61393.91</v>
      </c>
    </row>
    <row r="36" spans="1:20" s="28" customFormat="1" ht="15" hidden="1">
      <c r="A36" s="48" t="s">
        <v>25</v>
      </c>
      <c r="B36" s="17" t="s">
        <v>29</v>
      </c>
      <c r="C36" s="46" t="s">
        <v>26</v>
      </c>
      <c r="D36" s="46" t="s">
        <v>27</v>
      </c>
      <c r="E36" s="49" t="s">
        <v>28</v>
      </c>
      <c r="F36" s="16">
        <v>17.245</v>
      </c>
      <c r="G36" s="18"/>
      <c r="H36" s="18">
        <v>1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58">
        <f>SUM(H36:N36)</f>
        <v>1</v>
      </c>
    </row>
    <row r="37" spans="1:20" s="11" customFormat="1" ht="16.5" hidden="1">
      <c r="A37" s="48" t="s">
        <v>25</v>
      </c>
      <c r="B37" s="17" t="s">
        <v>30</v>
      </c>
      <c r="C37" s="46" t="s">
        <v>26</v>
      </c>
      <c r="D37" s="46" t="s">
        <v>27</v>
      </c>
      <c r="E37" s="49" t="s">
        <v>28</v>
      </c>
      <c r="F37" s="16">
        <v>17.245</v>
      </c>
      <c r="G37" s="18"/>
      <c r="H37" s="18">
        <v>1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58">
        <f>SUM(G37:M37)</f>
        <v>1</v>
      </c>
    </row>
    <row r="38" spans="1:20" s="11" customFormat="1" ht="16.5">
      <c r="A38" s="27"/>
      <c r="B38" s="12"/>
      <c r="C38" s="13"/>
      <c r="D38" s="13"/>
      <c r="E38" s="14"/>
      <c r="F38" s="15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58">
        <f>SUM(G38:M38)</f>
        <v>0</v>
      </c>
    </row>
    <row r="39" spans="1:20" s="25" customFormat="1" ht="16.5" hidden="1">
      <c r="A39" s="10" t="s">
        <v>8</v>
      </c>
      <c r="B39" s="12"/>
      <c r="C39" s="13"/>
      <c r="D39" s="13"/>
      <c r="E39" s="14"/>
      <c r="F39" s="15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58">
        <f>SUM(G39:M39)</f>
        <v>0</v>
      </c>
    </row>
    <row r="40" spans="1:20" s="25" customFormat="1" ht="16.5" hidden="1">
      <c r="A40" s="16" t="s">
        <v>34</v>
      </c>
      <c r="B40" s="12"/>
      <c r="C40" s="13"/>
      <c r="D40" s="13"/>
      <c r="E40" s="14"/>
      <c r="F40" s="15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58">
        <f>SUM(G40:M40)</f>
        <v>0</v>
      </c>
    </row>
    <row r="41" spans="1:20" s="28" customFormat="1" ht="15" hidden="1">
      <c r="A41" s="48" t="s">
        <v>78</v>
      </c>
      <c r="B41" s="17" t="s">
        <v>13</v>
      </c>
      <c r="C41" s="46" t="s">
        <v>31</v>
      </c>
      <c r="D41" s="46" t="s">
        <v>32</v>
      </c>
      <c r="E41" s="49" t="s">
        <v>33</v>
      </c>
      <c r="F41" s="16">
        <v>17.225</v>
      </c>
      <c r="G41" s="18"/>
      <c r="H41" s="18">
        <v>44842.98</v>
      </c>
      <c r="I41" s="18"/>
      <c r="J41" s="18"/>
      <c r="K41" s="18"/>
      <c r="L41" s="18"/>
      <c r="M41" s="18"/>
      <c r="N41" s="18">
        <f>95731.9-1</f>
        <v>95730.9</v>
      </c>
      <c r="O41" s="18"/>
      <c r="P41" s="18"/>
      <c r="Q41" s="18"/>
      <c r="R41" s="18"/>
      <c r="S41" s="18"/>
      <c r="T41" s="58">
        <f>SUM(H41:N41)</f>
        <v>140573.88</v>
      </c>
    </row>
    <row r="42" spans="1:20" s="28" customFormat="1" ht="15" hidden="1">
      <c r="A42" s="48" t="s">
        <v>78</v>
      </c>
      <c r="B42" s="17" t="s">
        <v>29</v>
      </c>
      <c r="C42" s="46" t="s">
        <v>31</v>
      </c>
      <c r="D42" s="46" t="s">
        <v>32</v>
      </c>
      <c r="E42" s="49" t="s">
        <v>33</v>
      </c>
      <c r="F42" s="16">
        <v>17.225</v>
      </c>
      <c r="G42" s="18"/>
      <c r="H42" s="18"/>
      <c r="I42" s="18"/>
      <c r="J42" s="18"/>
      <c r="K42" s="18"/>
      <c r="L42" s="18"/>
      <c r="M42" s="18"/>
      <c r="N42" s="18">
        <v>1</v>
      </c>
      <c r="O42" s="18"/>
      <c r="P42" s="18"/>
      <c r="Q42" s="18"/>
      <c r="R42" s="18"/>
      <c r="S42" s="18"/>
      <c r="T42" s="58">
        <f>SUM(H42:N42)</f>
        <v>1</v>
      </c>
    </row>
    <row r="43" spans="1:20" s="28" customFormat="1" ht="15" hidden="1">
      <c r="A43" s="48"/>
      <c r="B43" s="17"/>
      <c r="C43" s="46"/>
      <c r="D43" s="46"/>
      <c r="E43" s="49"/>
      <c r="F43" s="16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58">
        <f>SUM(H43:N43)</f>
        <v>0</v>
      </c>
    </row>
    <row r="44" spans="1:20" s="28" customFormat="1" ht="16.5" hidden="1">
      <c r="A44" s="27"/>
      <c r="B44" s="12"/>
      <c r="C44" s="20"/>
      <c r="D44" s="20"/>
      <c r="E44" s="20"/>
      <c r="F44" s="12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58">
        <f>SUM(H44:N44)</f>
        <v>0</v>
      </c>
    </row>
    <row r="45" spans="1:20" s="28" customFormat="1" ht="16.5" hidden="1">
      <c r="A45" s="10" t="s">
        <v>8</v>
      </c>
      <c r="B45" s="12"/>
      <c r="C45" s="20"/>
      <c r="D45" s="20"/>
      <c r="E45" s="20"/>
      <c r="F45" s="19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58"/>
    </row>
    <row r="46" spans="1:20" s="11" customFormat="1" ht="16.5" hidden="1">
      <c r="A46" s="16" t="s">
        <v>58</v>
      </c>
      <c r="B46" s="12"/>
      <c r="C46" s="21"/>
      <c r="D46" s="21"/>
      <c r="E46" s="13"/>
      <c r="F46" s="15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58"/>
    </row>
    <row r="47" spans="1:20" s="11" customFormat="1" ht="16.5" hidden="1">
      <c r="A47" s="60" t="s">
        <v>59</v>
      </c>
      <c r="B47" s="17" t="s">
        <v>13</v>
      </c>
      <c r="C47" s="46" t="s">
        <v>60</v>
      </c>
      <c r="D47" s="46" t="s">
        <v>61</v>
      </c>
      <c r="E47" s="49" t="s">
        <v>62</v>
      </c>
      <c r="F47" s="17" t="s">
        <v>63</v>
      </c>
      <c r="G47" s="22"/>
      <c r="H47" s="22"/>
      <c r="I47" s="22"/>
      <c r="J47" s="22"/>
      <c r="K47" s="22">
        <f>361173-2</f>
        <v>361171</v>
      </c>
      <c r="L47" s="22"/>
      <c r="M47" s="22"/>
      <c r="N47" s="22"/>
      <c r="O47" s="22"/>
      <c r="P47" s="22"/>
      <c r="Q47" s="22"/>
      <c r="R47" s="22"/>
      <c r="S47" s="22"/>
      <c r="T47" s="58">
        <f aca="true" t="shared" si="1" ref="T47:T52">SUM(H47:N47)</f>
        <v>361171</v>
      </c>
    </row>
    <row r="48" spans="1:20" s="25" customFormat="1" ht="16.5" hidden="1">
      <c r="A48" s="60" t="s">
        <v>59</v>
      </c>
      <c r="B48" s="17" t="s">
        <v>29</v>
      </c>
      <c r="C48" s="46" t="s">
        <v>60</v>
      </c>
      <c r="D48" s="46" t="s">
        <v>61</v>
      </c>
      <c r="E48" s="49" t="s">
        <v>62</v>
      </c>
      <c r="F48" s="17" t="s">
        <v>63</v>
      </c>
      <c r="G48" s="18"/>
      <c r="H48" s="18"/>
      <c r="I48" s="18"/>
      <c r="J48" s="18"/>
      <c r="K48" s="18">
        <v>1</v>
      </c>
      <c r="L48" s="18"/>
      <c r="M48" s="18"/>
      <c r="N48" s="18"/>
      <c r="O48" s="18"/>
      <c r="P48" s="18"/>
      <c r="Q48" s="18"/>
      <c r="R48" s="18"/>
      <c r="S48" s="18"/>
      <c r="T48" s="58">
        <f t="shared" si="1"/>
        <v>1</v>
      </c>
    </row>
    <row r="49" spans="1:20" s="25" customFormat="1" ht="16.5" hidden="1">
      <c r="A49" s="60" t="s">
        <v>59</v>
      </c>
      <c r="B49" s="17" t="s">
        <v>30</v>
      </c>
      <c r="C49" s="46" t="s">
        <v>60</v>
      </c>
      <c r="D49" s="46" t="s">
        <v>61</v>
      </c>
      <c r="E49" s="49" t="s">
        <v>62</v>
      </c>
      <c r="F49" s="17" t="s">
        <v>63</v>
      </c>
      <c r="G49" s="18"/>
      <c r="H49" s="18"/>
      <c r="I49" s="18"/>
      <c r="J49" s="18"/>
      <c r="K49" s="18">
        <v>1</v>
      </c>
      <c r="L49" s="18"/>
      <c r="M49" s="18"/>
      <c r="N49" s="18"/>
      <c r="O49" s="18"/>
      <c r="P49" s="18"/>
      <c r="Q49" s="18"/>
      <c r="R49" s="18"/>
      <c r="S49" s="18"/>
      <c r="T49" s="58">
        <f t="shared" si="1"/>
        <v>1</v>
      </c>
    </row>
    <row r="50" spans="1:20" s="28" customFormat="1" ht="15" hidden="1">
      <c r="A50" s="26" t="s">
        <v>74</v>
      </c>
      <c r="B50" s="17" t="s">
        <v>13</v>
      </c>
      <c r="C50" s="46" t="s">
        <v>60</v>
      </c>
      <c r="D50" s="46" t="s">
        <v>61</v>
      </c>
      <c r="E50" s="49" t="s">
        <v>75</v>
      </c>
      <c r="F50" s="17" t="s">
        <v>63</v>
      </c>
      <c r="G50" s="22"/>
      <c r="H50" s="22"/>
      <c r="I50" s="22"/>
      <c r="J50" s="22"/>
      <c r="K50" s="22"/>
      <c r="L50" s="22"/>
      <c r="M50" s="22">
        <f>31101-2</f>
        <v>31099</v>
      </c>
      <c r="N50" s="22"/>
      <c r="O50" s="22"/>
      <c r="P50" s="22"/>
      <c r="Q50" s="22"/>
      <c r="R50" s="22"/>
      <c r="S50" s="22"/>
      <c r="T50" s="58">
        <f t="shared" si="1"/>
        <v>31099</v>
      </c>
    </row>
    <row r="51" spans="1:20" s="28" customFormat="1" ht="15" hidden="1">
      <c r="A51" s="26" t="s">
        <v>74</v>
      </c>
      <c r="B51" s="17" t="s">
        <v>29</v>
      </c>
      <c r="C51" s="46" t="s">
        <v>60</v>
      </c>
      <c r="D51" s="46" t="s">
        <v>61</v>
      </c>
      <c r="E51" s="49" t="s">
        <v>75</v>
      </c>
      <c r="F51" s="17" t="s">
        <v>63</v>
      </c>
      <c r="G51" s="22"/>
      <c r="H51" s="22"/>
      <c r="I51" s="22"/>
      <c r="J51" s="22"/>
      <c r="K51" s="22"/>
      <c r="L51" s="22"/>
      <c r="M51" s="22">
        <v>1</v>
      </c>
      <c r="N51" s="22"/>
      <c r="O51" s="22"/>
      <c r="P51" s="22"/>
      <c r="Q51" s="22"/>
      <c r="R51" s="22"/>
      <c r="S51" s="22"/>
      <c r="T51" s="58">
        <f t="shared" si="1"/>
        <v>1</v>
      </c>
    </row>
    <row r="52" spans="1:20" s="11" customFormat="1" ht="16.5" hidden="1">
      <c r="A52" s="26" t="s">
        <v>74</v>
      </c>
      <c r="B52" s="17" t="s">
        <v>30</v>
      </c>
      <c r="C52" s="46" t="s">
        <v>60</v>
      </c>
      <c r="D52" s="46" t="s">
        <v>61</v>
      </c>
      <c r="E52" s="49" t="s">
        <v>75</v>
      </c>
      <c r="F52" s="17" t="s">
        <v>63</v>
      </c>
      <c r="G52" s="22"/>
      <c r="H52" s="22"/>
      <c r="I52" s="22"/>
      <c r="J52" s="22"/>
      <c r="K52" s="22"/>
      <c r="L52" s="22"/>
      <c r="M52" s="22">
        <v>1</v>
      </c>
      <c r="N52" s="22"/>
      <c r="O52" s="22"/>
      <c r="P52" s="22"/>
      <c r="Q52" s="22"/>
      <c r="R52" s="22"/>
      <c r="S52" s="22"/>
      <c r="T52" s="58">
        <f t="shared" si="1"/>
        <v>1</v>
      </c>
    </row>
    <row r="53" spans="1:20" s="11" customFormat="1" ht="16.5" hidden="1">
      <c r="A53" s="61" t="s">
        <v>89</v>
      </c>
      <c r="B53" s="62" t="s">
        <v>90</v>
      </c>
      <c r="C53" s="63" t="s">
        <v>91</v>
      </c>
      <c r="D53" s="63" t="s">
        <v>92</v>
      </c>
      <c r="E53" s="64" t="s">
        <v>93</v>
      </c>
      <c r="F53" s="62" t="s">
        <v>94</v>
      </c>
      <c r="G53" s="22"/>
      <c r="H53" s="22"/>
      <c r="I53" s="22"/>
      <c r="J53" s="22"/>
      <c r="K53" s="22"/>
      <c r="L53" s="22"/>
      <c r="M53" s="22"/>
      <c r="N53" s="22"/>
      <c r="O53" s="22"/>
      <c r="P53" s="22">
        <v>5909.87</v>
      </c>
      <c r="Q53" s="22"/>
      <c r="R53" s="22"/>
      <c r="S53" s="22"/>
      <c r="T53" s="58">
        <f>P53+O53</f>
        <v>5909.87</v>
      </c>
    </row>
    <row r="54" spans="1:20" s="11" customFormat="1" ht="16.5" hidden="1">
      <c r="A54" s="61" t="s">
        <v>110</v>
      </c>
      <c r="B54" s="17" t="s">
        <v>13</v>
      </c>
      <c r="C54" s="57" t="s">
        <v>111</v>
      </c>
      <c r="D54" s="57" t="s">
        <v>112</v>
      </c>
      <c r="E54" s="57" t="s">
        <v>113</v>
      </c>
      <c r="F54" s="17" t="s">
        <v>22</v>
      </c>
      <c r="G54" s="22"/>
      <c r="H54" s="22"/>
      <c r="I54" s="22"/>
      <c r="J54" s="22"/>
      <c r="K54" s="22"/>
      <c r="L54" s="22"/>
      <c r="M54" s="22"/>
      <c r="N54" s="22"/>
      <c r="O54" s="22"/>
      <c r="P54" s="22">
        <v>1334.86</v>
      </c>
      <c r="Q54" s="22"/>
      <c r="R54" s="22"/>
      <c r="S54" s="22"/>
      <c r="T54" s="58">
        <f>P54</f>
        <v>1334.86</v>
      </c>
    </row>
    <row r="55" spans="1:20" s="11" customFormat="1" ht="16.5" hidden="1">
      <c r="A55" s="61" t="s">
        <v>117</v>
      </c>
      <c r="B55" s="17" t="s">
        <v>13</v>
      </c>
      <c r="C55" s="73" t="s">
        <v>121</v>
      </c>
      <c r="D55" s="73" t="s">
        <v>118</v>
      </c>
      <c r="E55" s="73" t="s">
        <v>119</v>
      </c>
      <c r="F55" s="62" t="s">
        <v>22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74">
        <v>7880</v>
      </c>
      <c r="R55" s="74"/>
      <c r="S55" s="74"/>
      <c r="T55" s="58">
        <f>Q55</f>
        <v>7880</v>
      </c>
    </row>
    <row r="56" spans="1:20" s="11" customFormat="1" ht="16.5" hidden="1">
      <c r="A56" s="61" t="s">
        <v>123</v>
      </c>
      <c r="B56" s="62" t="s">
        <v>124</v>
      </c>
      <c r="C56" s="73" t="s">
        <v>125</v>
      </c>
      <c r="D56" s="73" t="s">
        <v>126</v>
      </c>
      <c r="E56" s="73" t="s">
        <v>127</v>
      </c>
      <c r="F56" s="62" t="s">
        <v>22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74"/>
      <c r="R56" s="74">
        <v>3900</v>
      </c>
      <c r="S56" s="74"/>
      <c r="T56" s="75">
        <f>R56</f>
        <v>3900</v>
      </c>
    </row>
    <row r="57" spans="1:20" s="11" customFormat="1" ht="16.5" hidden="1">
      <c r="A57" s="61" t="s">
        <v>128</v>
      </c>
      <c r="B57" s="17" t="s">
        <v>13</v>
      </c>
      <c r="C57" s="73" t="s">
        <v>129</v>
      </c>
      <c r="D57" s="73" t="s">
        <v>130</v>
      </c>
      <c r="E57" s="73" t="s">
        <v>131</v>
      </c>
      <c r="F57" s="62" t="s">
        <v>22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74"/>
      <c r="R57" s="74">
        <v>1356.86</v>
      </c>
      <c r="S57" s="74"/>
      <c r="T57" s="75">
        <f>R57</f>
        <v>1356.86</v>
      </c>
    </row>
    <row r="58" spans="1:20" s="11" customFormat="1" ht="16.5" hidden="1">
      <c r="A58" s="61"/>
      <c r="B58" s="62"/>
      <c r="C58" s="73"/>
      <c r="D58" s="73"/>
      <c r="E58" s="73"/>
      <c r="F58" s="6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74"/>
      <c r="R58" s="74"/>
      <c r="S58" s="74"/>
      <c r="T58" s="58"/>
    </row>
    <row r="59" spans="1:20" s="11" customFormat="1" ht="16.5" hidden="1">
      <c r="A59" s="61"/>
      <c r="B59" s="62"/>
      <c r="C59" s="63"/>
      <c r="D59" s="63"/>
      <c r="E59" s="64"/>
      <c r="F59" s="6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58"/>
    </row>
    <row r="60" spans="1:20" s="11" customFormat="1" ht="16.5" hidden="1">
      <c r="A60" s="10" t="s">
        <v>8</v>
      </c>
      <c r="B60" s="62"/>
      <c r="C60" s="63"/>
      <c r="D60" s="63"/>
      <c r="E60" s="64"/>
      <c r="F60" s="6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58"/>
    </row>
    <row r="61" spans="1:20" s="11" customFormat="1" ht="16.5" hidden="1">
      <c r="A61" s="16" t="s">
        <v>95</v>
      </c>
      <c r="B61" s="62"/>
      <c r="C61" s="63"/>
      <c r="D61" s="63"/>
      <c r="E61" s="64"/>
      <c r="F61" s="6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58"/>
    </row>
    <row r="62" spans="1:20" s="11" customFormat="1" ht="16.5" hidden="1">
      <c r="A62" s="65" t="s">
        <v>96</v>
      </c>
      <c r="B62" s="17" t="s">
        <v>47</v>
      </c>
      <c r="C62" s="46" t="s">
        <v>97</v>
      </c>
      <c r="D62" s="46" t="s">
        <v>98</v>
      </c>
      <c r="E62" s="49" t="s">
        <v>99</v>
      </c>
      <c r="F62" s="44">
        <v>17.801</v>
      </c>
      <c r="G62" s="22"/>
      <c r="H62" s="22"/>
      <c r="I62" s="22"/>
      <c r="J62" s="22"/>
      <c r="K62" s="22"/>
      <c r="L62" s="22"/>
      <c r="M62" s="22"/>
      <c r="N62" s="22"/>
      <c r="O62" s="22"/>
      <c r="P62" s="22">
        <f>10115-2</f>
        <v>10113</v>
      </c>
      <c r="Q62" s="22"/>
      <c r="R62" s="22"/>
      <c r="S62" s="22"/>
      <c r="T62" s="58">
        <f>P62</f>
        <v>10113</v>
      </c>
    </row>
    <row r="63" spans="1:20" s="11" customFormat="1" ht="16.5" hidden="1">
      <c r="A63" s="65" t="s">
        <v>96</v>
      </c>
      <c r="B63" s="17" t="s">
        <v>29</v>
      </c>
      <c r="C63" s="46" t="s">
        <v>97</v>
      </c>
      <c r="D63" s="46" t="s">
        <v>98</v>
      </c>
      <c r="E63" s="49" t="s">
        <v>99</v>
      </c>
      <c r="F63" s="44">
        <v>17.801</v>
      </c>
      <c r="G63" s="22"/>
      <c r="H63" s="22"/>
      <c r="I63" s="22"/>
      <c r="J63" s="22"/>
      <c r="K63" s="22"/>
      <c r="L63" s="22"/>
      <c r="M63" s="22"/>
      <c r="N63" s="22"/>
      <c r="O63" s="22"/>
      <c r="P63" s="22">
        <v>1</v>
      </c>
      <c r="Q63" s="22"/>
      <c r="R63" s="22"/>
      <c r="S63" s="22"/>
      <c r="T63" s="58">
        <f>P63</f>
        <v>1</v>
      </c>
    </row>
    <row r="64" spans="1:21" s="11" customFormat="1" ht="16.5" hidden="1">
      <c r="A64" s="65" t="s">
        <v>96</v>
      </c>
      <c r="B64" s="17" t="s">
        <v>30</v>
      </c>
      <c r="C64" s="46" t="s">
        <v>97</v>
      </c>
      <c r="D64" s="46" t="s">
        <v>98</v>
      </c>
      <c r="E64" s="49" t="s">
        <v>99</v>
      </c>
      <c r="F64" s="44">
        <v>17.801</v>
      </c>
      <c r="G64" s="22"/>
      <c r="H64" s="22"/>
      <c r="I64" s="22"/>
      <c r="J64" s="22"/>
      <c r="K64" s="22"/>
      <c r="L64" s="22"/>
      <c r="M64" s="22"/>
      <c r="N64" s="22"/>
      <c r="O64" s="22"/>
      <c r="P64" s="22">
        <v>1</v>
      </c>
      <c r="Q64" s="22"/>
      <c r="R64" s="22"/>
      <c r="S64" s="22"/>
      <c r="T64" s="58">
        <f>P64</f>
        <v>1</v>
      </c>
      <c r="U64" s="66"/>
    </row>
    <row r="65" spans="1:20" s="11" customFormat="1" ht="16.5" hidden="1">
      <c r="A65" s="69" t="s">
        <v>100</v>
      </c>
      <c r="B65" s="17" t="s">
        <v>47</v>
      </c>
      <c r="C65" s="63" t="s">
        <v>101</v>
      </c>
      <c r="D65" s="63" t="s">
        <v>32</v>
      </c>
      <c r="E65" s="63" t="s">
        <v>102</v>
      </c>
      <c r="F65" s="62"/>
      <c r="G65" s="22"/>
      <c r="H65" s="22"/>
      <c r="I65" s="22"/>
      <c r="J65" s="22"/>
      <c r="K65" s="22"/>
      <c r="L65" s="22"/>
      <c r="M65" s="22"/>
      <c r="N65" s="22"/>
      <c r="O65" s="22"/>
      <c r="P65" s="68"/>
      <c r="Q65" s="68"/>
      <c r="R65" s="68"/>
      <c r="S65" s="68"/>
      <c r="T65" s="58">
        <f>P65</f>
        <v>0</v>
      </c>
    </row>
    <row r="66" spans="1:20" s="11" customFormat="1" ht="16.5" hidden="1">
      <c r="A66" s="29"/>
      <c r="B66" s="15"/>
      <c r="C66" s="21"/>
      <c r="D66" s="15"/>
      <c r="E66" s="21"/>
      <c r="F66" s="15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58">
        <f>SUM(H66:N66)</f>
        <v>0</v>
      </c>
    </row>
    <row r="67" spans="1:20" s="11" customFormat="1" ht="16.5">
      <c r="A67" s="23"/>
      <c r="B67" s="23"/>
      <c r="C67" s="23"/>
      <c r="D67" s="15"/>
      <c r="E67" s="15"/>
      <c r="F67" s="15"/>
      <c r="G67" s="18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58">
        <f>L67+M67</f>
        <v>0</v>
      </c>
    </row>
    <row r="68" spans="1:20" s="11" customFormat="1" ht="16.5">
      <c r="A68" s="30" t="s">
        <v>0</v>
      </c>
      <c r="B68" s="30"/>
      <c r="C68" s="31"/>
      <c r="D68" s="31"/>
      <c r="E68" s="31"/>
      <c r="F68" s="32"/>
      <c r="G68" s="33">
        <f>SUM(G29:G53)</f>
        <v>95000</v>
      </c>
      <c r="H68" s="33">
        <f>SUM(H35:H67)</f>
        <v>99305.24</v>
      </c>
      <c r="I68" s="33">
        <f>SUM(I8:I47)</f>
        <v>609977</v>
      </c>
      <c r="J68" s="33">
        <f>SUM(J6:J47)</f>
        <v>169562</v>
      </c>
      <c r="K68" s="33">
        <f>SUM(K44:K67)</f>
        <v>361173</v>
      </c>
      <c r="L68" s="33">
        <f>SUM(L24:L67)</f>
        <v>143912</v>
      </c>
      <c r="M68" s="33">
        <f>SUM(M44:M67)</f>
        <v>31101</v>
      </c>
      <c r="N68" s="33">
        <f>SUM(N38:N67)</f>
        <v>95731.9</v>
      </c>
      <c r="O68" s="33">
        <f>SUM(O6:O24)</f>
        <v>852132</v>
      </c>
      <c r="P68" s="33">
        <f>SUM(P43:P67)</f>
        <v>17359.73</v>
      </c>
      <c r="Q68" s="33">
        <f>SUM(Q6:Q67)</f>
        <v>22880</v>
      </c>
      <c r="R68" s="33">
        <f>SUM(R45:R67)</f>
        <v>5256.86</v>
      </c>
      <c r="S68" s="33">
        <f>SUM(S32:S67)</f>
        <v>6933.65</v>
      </c>
      <c r="T68" s="43">
        <f>SUM(T7:T47)</f>
        <v>2323019.02</v>
      </c>
    </row>
    <row r="69" spans="1:20" s="11" customFormat="1" ht="16.5">
      <c r="A69" s="34"/>
      <c r="B69" s="34"/>
      <c r="C69" s="35"/>
      <c r="D69" s="35"/>
      <c r="E69" s="35"/>
      <c r="F69" s="36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8"/>
    </row>
    <row r="70" spans="1:19" s="11" customFormat="1" ht="16.5">
      <c r="A70" s="28" t="s">
        <v>9</v>
      </c>
      <c r="C70" s="39"/>
      <c r="D70" s="39"/>
      <c r="E70" s="39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</row>
    <row r="71" spans="1:19" s="11" customFormat="1" ht="16.5" hidden="1">
      <c r="A71" s="24" t="s">
        <v>15</v>
      </c>
      <c r="C71" s="39"/>
      <c r="D71" s="39"/>
      <c r="E71" s="39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</row>
    <row r="72" spans="1:19" s="11" customFormat="1" ht="16.5" hidden="1">
      <c r="A72" s="28" t="s">
        <v>16</v>
      </c>
      <c r="C72" s="39"/>
      <c r="D72" s="39"/>
      <c r="E72" s="39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</row>
    <row r="73" spans="1:19" s="11" customFormat="1" ht="16.5" hidden="1">
      <c r="A73" s="28" t="s">
        <v>35</v>
      </c>
      <c r="C73" s="39"/>
      <c r="D73" s="39"/>
      <c r="E73" s="39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</row>
    <row r="74" spans="1:19" s="11" customFormat="1" ht="16.5" hidden="1">
      <c r="A74" s="28" t="s">
        <v>36</v>
      </c>
      <c r="C74" s="39"/>
      <c r="D74" s="39"/>
      <c r="E74" s="39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</row>
    <row r="75" spans="1:19" s="11" customFormat="1" ht="16.5" hidden="1">
      <c r="A75" s="28" t="s">
        <v>43</v>
      </c>
      <c r="C75" s="39"/>
      <c r="D75" s="39"/>
      <c r="E75" s="39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</row>
    <row r="76" spans="1:19" s="11" customFormat="1" ht="16.5" hidden="1">
      <c r="A76" s="28" t="s">
        <v>42</v>
      </c>
      <c r="C76" s="39"/>
      <c r="D76" s="39"/>
      <c r="E76" s="39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</row>
    <row r="77" spans="1:19" s="11" customFormat="1" ht="16.5" hidden="1">
      <c r="A77" s="28" t="s">
        <v>56</v>
      </c>
      <c r="C77" s="39"/>
      <c r="D77" s="39"/>
      <c r="E77" s="39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</row>
    <row r="78" spans="1:19" s="11" customFormat="1" ht="16.5" hidden="1">
      <c r="A78" s="28" t="s">
        <v>55</v>
      </c>
      <c r="C78" s="39"/>
      <c r="D78" s="39"/>
      <c r="E78" s="39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</row>
    <row r="79" spans="1:19" s="11" customFormat="1" ht="16.5" hidden="1">
      <c r="A79" s="28" t="s">
        <v>65</v>
      </c>
      <c r="C79" s="39"/>
      <c r="D79" s="39"/>
      <c r="E79" s="39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</row>
    <row r="80" spans="1:19" s="11" customFormat="1" ht="16.5" hidden="1">
      <c r="A80" s="28" t="s">
        <v>64</v>
      </c>
      <c r="C80" s="39"/>
      <c r="D80" s="39"/>
      <c r="E80" s="39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</row>
    <row r="81" spans="1:19" s="11" customFormat="1" ht="16.5" hidden="1">
      <c r="A81" s="28" t="s">
        <v>72</v>
      </c>
      <c r="C81" s="39"/>
      <c r="D81" s="39"/>
      <c r="E81" s="39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</row>
    <row r="82" spans="1:19" s="11" customFormat="1" ht="16.5" hidden="1">
      <c r="A82" s="28" t="s">
        <v>71</v>
      </c>
      <c r="C82" s="39"/>
      <c r="D82" s="39"/>
      <c r="E82" s="39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</row>
    <row r="83" spans="1:19" s="11" customFormat="1" ht="16.5" hidden="1">
      <c r="A83" s="28" t="s">
        <v>77</v>
      </c>
      <c r="C83" s="39"/>
      <c r="D83" s="39"/>
      <c r="E83" s="39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</row>
    <row r="84" spans="1:19" s="11" customFormat="1" ht="16.5" hidden="1">
      <c r="A84" s="28" t="s">
        <v>76</v>
      </c>
      <c r="C84" s="39"/>
      <c r="D84" s="39"/>
      <c r="E84" s="39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</row>
    <row r="85" spans="1:19" s="11" customFormat="1" ht="16.5" hidden="1">
      <c r="A85" s="28" t="s">
        <v>81</v>
      </c>
      <c r="C85" s="39"/>
      <c r="D85" s="39"/>
      <c r="E85" s="39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</row>
    <row r="86" spans="1:19" s="11" customFormat="1" ht="16.5" hidden="1">
      <c r="A86" s="28" t="s">
        <v>80</v>
      </c>
      <c r="C86" s="39"/>
      <c r="D86" s="39"/>
      <c r="E86" s="39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</row>
    <row r="87" ht="15" hidden="1">
      <c r="A87" s="28" t="s">
        <v>87</v>
      </c>
    </row>
    <row r="88" ht="15" hidden="1">
      <c r="A88" s="28" t="s">
        <v>86</v>
      </c>
    </row>
    <row r="89" ht="15" hidden="1">
      <c r="A89" s="28" t="s">
        <v>114</v>
      </c>
    </row>
    <row r="90" ht="15" hidden="1">
      <c r="A90" s="28" t="s">
        <v>105</v>
      </c>
    </row>
    <row r="91" ht="15" hidden="1">
      <c r="A91" s="28" t="s">
        <v>120</v>
      </c>
    </row>
    <row r="92" ht="15" hidden="1">
      <c r="A92" s="28" t="s">
        <v>105</v>
      </c>
    </row>
    <row r="93" ht="15" hidden="1">
      <c r="A93" s="28" t="s">
        <v>132</v>
      </c>
    </row>
    <row r="94" ht="15" hidden="1">
      <c r="A94" s="28" t="s">
        <v>105</v>
      </c>
    </row>
    <row r="95" ht="15">
      <c r="A95" s="28" t="s">
        <v>135</v>
      </c>
    </row>
    <row r="96" ht="15">
      <c r="A96" s="28" t="s">
        <v>134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2019-01-09T16:12:46Z</cp:lastPrinted>
  <dcterms:created xsi:type="dcterms:W3CDTF">2000-04-13T13:33:42Z</dcterms:created>
  <dcterms:modified xsi:type="dcterms:W3CDTF">2019-02-25T19:14:53Z</dcterms:modified>
  <cp:category/>
  <cp:version/>
  <cp:contentType/>
  <cp:contentStatus/>
</cp:coreProperties>
</file>