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QUINCY'!$A$1:$G$77</definedName>
  </definedNames>
  <calcPr fullCalcOnLoad="1"/>
</workbook>
</file>

<file path=xl/sharedStrings.xml><?xml version="1.0" encoding="utf-8"?>
<sst xmlns="http://schemas.openxmlformats.org/spreadsheetml/2006/main" count="321" uniqueCount="146">
  <si>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</si>
  <si>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</si>
  <si>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</si>
  <si>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</si>
  <si>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</si>
  <si>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</si>
  <si>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</si>
  <si>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</si>
  <si>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</si>
  <si>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</si>
  <si>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</si>
  <si>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</si>
  <si>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</si>
  <si>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</si>
  <si>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QUINCY</t>
  </si>
  <si>
    <t>CT EOL 19CCQUINSOSWTF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</si>
  <si>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</si>
  <si>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</si>
  <si>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</si>
  <si>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</si>
  <si>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</si>
  <si>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</si>
  <si>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</si>
  <si>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</si>
  <si>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19CCQUINNEGRESEA</t>
  </si>
  <si>
    <t>FUIREA18</t>
  </si>
  <si>
    <t>7002-6624</t>
  </si>
  <si>
    <t>REA8</t>
  </si>
  <si>
    <t>BUDGET SHEET #1 SEPTEMBER 5, 2018</t>
  </si>
  <si>
    <t>TO ADD REA8 FUNDS</t>
  </si>
  <si>
    <t>BUDGET SHEET #2</t>
  </si>
  <si>
    <t>CT EOL 19CCQUINWIA</t>
  </si>
  <si>
    <t>FY19 YOUTH</t>
  </si>
  <si>
    <t>APRIL 1, 2018 - JULY 30, 2019</t>
  </si>
  <si>
    <t>FWIAYTH19</t>
  </si>
  <si>
    <t>7003-1631</t>
  </si>
  <si>
    <t>JULY 1, 2019- JUNE 30, 2020</t>
  </si>
  <si>
    <t>JULY 1, 2020- JUNE 30, 2021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</si>
  <si>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</si>
  <si>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</si>
  <si>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</si>
  <si>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</si>
  <si>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</si>
  <si>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</si>
  <si>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</si>
  <si>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</si>
  <si>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</si>
  <si>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</si>
  <si>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</si>
  <si>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</si>
  <si>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</si>
  <si>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</si>
  <si>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</si>
  <si>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</si>
  <si>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</si>
  <si>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</si>
  <si>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</si>
  <si>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</si>
  <si>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</si>
  <si>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</si>
  <si>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</si>
  <si>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</si>
  <si>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</si>
  <si>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</si>
  <si>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</si>
  <si>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</si>
  <si>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</si>
  <si>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</si>
  <si>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</si>
  <si>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TO ADD REA8  FUNDS</t>
  </si>
  <si>
    <t>BUDGET SHEET #5 NOVEMBER 21, 2018</t>
  </si>
  <si>
    <t>BUDGET SHEET #6</t>
  </si>
  <si>
    <t>OCTOBER 1, 2018- JUNE 30, 2019</t>
  </si>
  <si>
    <t>FWIAADT19B</t>
  </si>
  <si>
    <t>FWIADWK19B</t>
  </si>
  <si>
    <t>BUDGET SHEET #6 DECEMBER 4, 2018</t>
  </si>
  <si>
    <t>TO ADD FY19 WIOA FUNDS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</si>
  <si>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</si>
  <si>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</si>
  <si>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</si>
  <si>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</si>
  <si>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</si>
  <si>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</si>
  <si>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</si>
  <si>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19CCQUINVETSUI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</si>
  <si>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</si>
  <si>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</si>
  <si>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</si>
  <si>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</si>
  <si>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</si>
  <si>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</si>
  <si>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</si>
  <si>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CT EOL 19CCQUINWP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</si>
  <si>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</si>
  <si>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</si>
  <si>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</si>
  <si>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</si>
  <si>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</si>
  <si>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</si>
  <si>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</si>
  <si>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</si>
  <si>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</si>
  <si>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BUDGET SHEET #8</t>
  </si>
  <si>
    <t>WIOA DW STAFF ALLOCATION FOR WIOA OH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</si>
  <si>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</si>
  <si>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</si>
  <si>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</si>
  <si>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</si>
  <si>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</si>
  <si>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</si>
  <si>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</si>
  <si>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</si>
  <si>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</si>
  <si>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</si>
  <si>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</si>
  <si>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</si>
  <si>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</si>
  <si>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</si>
  <si>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</si>
  <si>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#9 JANUARY 28, 2019</t>
  </si>
  <si>
    <t>BUDGET SHEET #10</t>
  </si>
  <si>
    <t>CT EOL 19CCQUINTRADE</t>
  </si>
  <si>
    <t>TRADE (SERVICE DATE 10.1.17-9.30.20)</t>
  </si>
  <si>
    <t>7003-1010</t>
  </si>
  <si>
    <t>J202</t>
  </si>
  <si>
    <t>TO ADD TRADE FUNDS</t>
  </si>
  <si>
    <t>BUDGET SHEET #10 FEBRUARY 21, 2019</t>
  </si>
  <si>
    <t>REA9 (SERVICE DATE JAN 1, 2019-DEC 31, 2019)</t>
  </si>
  <si>
    <t>FUIREA19</t>
  </si>
  <si>
    <t>REA9</t>
  </si>
  <si>
    <t>BUDGET SHEET #11, MARCH 26, 2019</t>
  </si>
  <si>
    <t>TO ADD REA9 FUNDS</t>
  </si>
  <si>
    <t>BUDGET SHEET #11</t>
  </si>
  <si>
    <t>BUDGET SHEET #12</t>
  </si>
  <si>
    <t>TRADE (OCT. 1, 2018 - SEPT. 30, 2021)</t>
  </si>
  <si>
    <t>J302</t>
  </si>
  <si>
    <t xml:space="preserve">BUDGET SHEET #12, APRIL 29, 2019 </t>
  </si>
  <si>
    <t xml:space="preserve">BUDGET SHEET #13 MAY 31, 2019 </t>
  </si>
  <si>
    <t>BUDGET SHEET #13</t>
  </si>
  <si>
    <t>BUDGET SHEET #14</t>
  </si>
  <si>
    <t>BUDGET SHEET #14 JUNE 20, 2019</t>
  </si>
  <si>
    <t>TO ADD BRANDING INCENTIVE FUNDS</t>
  </si>
  <si>
    <r>
      <t xml:space="preserve">BRANDING INCENTIVE </t>
    </r>
    <r>
      <rPr>
        <b/>
        <sz val="8"/>
        <color indexed="10"/>
        <rFont val="Book Antiqua"/>
        <family val="1"/>
      </rPr>
      <t>(SERVICE DATE: 1.1.19-6.30.20)</t>
    </r>
  </si>
  <si>
    <t>BUDGET SHEET #15</t>
  </si>
  <si>
    <t>BUDGET SHEET #15 JULY 2, 2019</t>
  </si>
  <si>
    <t>TO MOVE FUNDS TO FY20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</si>
</sst>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8"/>
      <name val="Book Antiqua"/>
      <family val="1"/>
    </font>
    <font>
      <b/>
      <sz val="8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2" xfId="0" applyFont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2">
      <selection activeCell="A110" sqref="A110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14" width="19.57421875" style="4" hidden="1" customWidth="1"/>
    <col min="15" max="19" width="18.57421875" style="4" hidden="1" customWidth="1"/>
    <col min="20" max="21" width="19.57421875" style="4" hidden="1" customWidth="1"/>
    <col min="22" max="22" width="19.57421875" style="4" customWidth="1"/>
    <col min="23" max="23" width="15.7109375" style="3" hidden="1" customWidth="1"/>
    <col min="24" max="24" width="12.00390625" style="3" bestFit="1" customWidth="1"/>
    <col min="25" max="16384" width="9.140625" style="3" customWidth="1"/>
  </cols>
  <sheetData>
    <row r="1" spans="1:22" ht="20.25">
      <c r="A1" s="3" t="s">
        <v>11</v>
      </c>
      <c r="B1" s="74" t="s">
        <v>10</v>
      </c>
      <c r="C1" s="75"/>
      <c r="D1" s="75"/>
      <c r="E1" s="75"/>
      <c r="F1" s="75"/>
      <c r="G1" s="75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14</v>
      </c>
      <c r="B3" s="14" t="s">
        <v>7</v>
      </c>
      <c r="C3" s="1"/>
    </row>
    <row r="4" spans="1:3" ht="20.25">
      <c r="A4" s="5"/>
      <c r="B4" s="6"/>
      <c r="C4" s="1"/>
    </row>
    <row r="5" spans="1:23" s="16" customFormat="1" ht="30">
      <c r="A5" s="55"/>
      <c r="B5" s="47" t="s">
        <v>2</v>
      </c>
      <c r="C5" s="47" t="s">
        <v>3</v>
      </c>
      <c r="D5" s="47" t="s">
        <v>4</v>
      </c>
      <c r="E5" s="47" t="s">
        <v>5</v>
      </c>
      <c r="F5" s="47" t="s">
        <v>1</v>
      </c>
      <c r="G5" s="47" t="s">
        <v>12</v>
      </c>
      <c r="H5" s="47" t="s">
        <v>23</v>
      </c>
      <c r="I5" s="47" t="s">
        <v>30</v>
      </c>
      <c r="J5" s="47" t="s">
        <v>50</v>
      </c>
      <c r="K5" s="47" t="s">
        <v>57</v>
      </c>
      <c r="L5" s="47" t="s">
        <v>67</v>
      </c>
      <c r="M5" s="47" t="s">
        <v>71</v>
      </c>
      <c r="N5" s="47" t="s">
        <v>77</v>
      </c>
      <c r="O5" s="47" t="s">
        <v>102</v>
      </c>
      <c r="P5" s="47" t="s">
        <v>109</v>
      </c>
      <c r="Q5" s="47" t="s">
        <v>120</v>
      </c>
      <c r="R5" s="47" t="s">
        <v>132</v>
      </c>
      <c r="S5" s="47" t="s">
        <v>133</v>
      </c>
      <c r="T5" s="47" t="s">
        <v>138</v>
      </c>
      <c r="U5" s="47" t="s">
        <v>139</v>
      </c>
      <c r="V5" s="47" t="s">
        <v>143</v>
      </c>
      <c r="W5" s="42" t="s">
        <v>6</v>
      </c>
    </row>
    <row r="6" spans="1:23" s="7" customFormat="1" ht="16.5" hidden="1">
      <c r="A6" s="53" t="s">
        <v>8</v>
      </c>
      <c r="B6" s="48"/>
      <c r="C6" s="49"/>
      <c r="D6" s="4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4"/>
    </row>
    <row r="7" spans="1:23" s="9" customFormat="1" ht="16.5" hidden="1">
      <c r="A7" s="21" t="s">
        <v>15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spans="1:23" s="10" customFormat="1" ht="16.5" hidden="1">
      <c r="A8" s="44" t="s">
        <v>18</v>
      </c>
      <c r="B8" s="23" t="s">
        <v>13</v>
      </c>
      <c r="C8" s="45" t="s">
        <v>19</v>
      </c>
      <c r="D8" s="45" t="s">
        <v>20</v>
      </c>
      <c r="E8" s="45" t="s">
        <v>21</v>
      </c>
      <c r="F8" s="21" t="s">
        <v>22</v>
      </c>
      <c r="G8" s="26">
        <v>95000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46">
        <f>SUM(G8)</f>
        <v>95000</v>
      </c>
    </row>
    <row r="9" spans="1:23" s="10" customFormat="1" ht="16.5" hidden="1">
      <c r="A9" s="60" t="s">
        <v>53</v>
      </c>
      <c r="B9" s="23" t="s">
        <v>39</v>
      </c>
      <c r="C9" s="45" t="s">
        <v>54</v>
      </c>
      <c r="D9" s="45" t="s">
        <v>55</v>
      </c>
      <c r="E9" s="45" t="s">
        <v>56</v>
      </c>
      <c r="F9" s="23" t="s">
        <v>22</v>
      </c>
      <c r="G9" s="24"/>
      <c r="H9" s="24"/>
      <c r="I9" s="24"/>
      <c r="J9" s="24">
        <v>255882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46">
        <f>SUM(I9:J9)</f>
        <v>255882</v>
      </c>
    </row>
    <row r="10" spans="1:23" s="10" customFormat="1" ht="16.5" hidden="1">
      <c r="A10" s="60" t="s">
        <v>97</v>
      </c>
      <c r="B10" s="23" t="s">
        <v>13</v>
      </c>
      <c r="C10" s="59" t="s">
        <v>98</v>
      </c>
      <c r="D10" s="59" t="s">
        <v>99</v>
      </c>
      <c r="E10" s="59" t="s">
        <v>100</v>
      </c>
      <c r="F10" s="23" t="s">
        <v>22</v>
      </c>
      <c r="G10" s="24"/>
      <c r="H10" s="24"/>
      <c r="I10" s="24"/>
      <c r="J10" s="24"/>
      <c r="K10" s="24"/>
      <c r="L10" s="24"/>
      <c r="M10" s="24"/>
      <c r="N10" s="24">
        <v>46625.88</v>
      </c>
      <c r="O10" s="24"/>
      <c r="P10" s="24"/>
      <c r="Q10" s="24"/>
      <c r="R10" s="24"/>
      <c r="S10" s="24"/>
      <c r="T10" s="24"/>
      <c r="U10" s="24"/>
      <c r="V10" s="24"/>
      <c r="W10" s="46">
        <f>N10</f>
        <v>46625.88</v>
      </c>
    </row>
    <row r="11" spans="1:23" s="10" customFormat="1" ht="16.5" hidden="1">
      <c r="A11" s="66"/>
      <c r="B11" s="23"/>
      <c r="C11" s="45"/>
      <c r="D11" s="45"/>
      <c r="E11" s="45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6"/>
    </row>
    <row r="12" spans="1:23" s="10" customFormat="1" ht="16.5" hidden="1">
      <c r="A12" s="53" t="s">
        <v>8</v>
      </c>
      <c r="B12" s="23"/>
      <c r="C12" s="45"/>
      <c r="D12" s="45"/>
      <c r="E12" s="45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46">
        <f aca="true" t="shared" si="0" ref="W12:W19">SUM(J12:K12)</f>
        <v>0</v>
      </c>
    </row>
    <row r="13" spans="1:23" s="10" customFormat="1" ht="16.5" hidden="1">
      <c r="A13" s="21" t="s">
        <v>92</v>
      </c>
      <c r="B13" s="23"/>
      <c r="C13" s="45"/>
      <c r="D13" s="45"/>
      <c r="E13" s="45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46">
        <f t="shared" si="0"/>
        <v>0</v>
      </c>
    </row>
    <row r="14" spans="1:23" s="10" customFormat="1" ht="16.5" hidden="1">
      <c r="A14" s="39" t="s">
        <v>58</v>
      </c>
      <c r="B14" s="23" t="s">
        <v>13</v>
      </c>
      <c r="C14" s="45" t="s">
        <v>59</v>
      </c>
      <c r="D14" s="45" t="s">
        <v>60</v>
      </c>
      <c r="E14" s="52" t="s">
        <v>61</v>
      </c>
      <c r="F14" s="23">
        <v>17.207</v>
      </c>
      <c r="G14" s="24"/>
      <c r="H14" s="24"/>
      <c r="I14" s="24"/>
      <c r="J14" s="24"/>
      <c r="K14" s="24">
        <f>187437-2</f>
        <v>187435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6">
        <f t="shared" si="0"/>
        <v>187435</v>
      </c>
    </row>
    <row r="15" spans="1:23" s="10" customFormat="1" ht="16.5" hidden="1">
      <c r="A15" s="39" t="s">
        <v>58</v>
      </c>
      <c r="B15" s="23" t="s">
        <v>36</v>
      </c>
      <c r="C15" s="45" t="s">
        <v>59</v>
      </c>
      <c r="D15" s="45" t="s">
        <v>60</v>
      </c>
      <c r="E15" s="52" t="s">
        <v>61</v>
      </c>
      <c r="F15" s="23">
        <v>17.207</v>
      </c>
      <c r="G15" s="24"/>
      <c r="H15" s="24"/>
      <c r="I15" s="24"/>
      <c r="J15" s="24"/>
      <c r="K15" s="24">
        <v>1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46">
        <f t="shared" si="0"/>
        <v>1</v>
      </c>
    </row>
    <row r="16" spans="1:23" s="10" customFormat="1" ht="16.5" hidden="1">
      <c r="A16" s="39" t="s">
        <v>58</v>
      </c>
      <c r="B16" s="23" t="s">
        <v>37</v>
      </c>
      <c r="C16" s="45" t="s">
        <v>59</v>
      </c>
      <c r="D16" s="45" t="s">
        <v>60</v>
      </c>
      <c r="E16" s="52" t="s">
        <v>61</v>
      </c>
      <c r="F16" s="23">
        <v>17.207</v>
      </c>
      <c r="G16" s="24"/>
      <c r="H16" s="24"/>
      <c r="I16" s="24"/>
      <c r="J16" s="24"/>
      <c r="K16" s="24">
        <v>1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46">
        <f t="shared" si="0"/>
        <v>1</v>
      </c>
    </row>
    <row r="17" spans="1:23" s="11" customFormat="1" ht="15" hidden="1">
      <c r="A17" s="39" t="s">
        <v>62</v>
      </c>
      <c r="B17" s="23" t="s">
        <v>13</v>
      </c>
      <c r="C17" s="45" t="s">
        <v>59</v>
      </c>
      <c r="D17" s="45" t="s">
        <v>60</v>
      </c>
      <c r="E17" s="52" t="s">
        <v>63</v>
      </c>
      <c r="F17" s="23" t="s">
        <v>64</v>
      </c>
      <c r="G17" s="24"/>
      <c r="H17" s="24"/>
      <c r="I17" s="24"/>
      <c r="J17" s="24"/>
      <c r="K17" s="24">
        <f>66027-2</f>
        <v>66025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46">
        <f t="shared" si="0"/>
        <v>66025</v>
      </c>
    </row>
    <row r="18" spans="1:23" s="10" customFormat="1" ht="16.5" hidden="1">
      <c r="A18" s="39" t="s">
        <v>62</v>
      </c>
      <c r="B18" s="23" t="s">
        <v>36</v>
      </c>
      <c r="C18" s="45" t="s">
        <v>59</v>
      </c>
      <c r="D18" s="45" t="s">
        <v>60</v>
      </c>
      <c r="E18" s="52" t="s">
        <v>63</v>
      </c>
      <c r="F18" s="23" t="s">
        <v>64</v>
      </c>
      <c r="G18" s="24"/>
      <c r="H18" s="24"/>
      <c r="I18" s="24"/>
      <c r="J18" s="24"/>
      <c r="K18" s="24">
        <v>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46">
        <f t="shared" si="0"/>
        <v>1</v>
      </c>
    </row>
    <row r="19" spans="1:23" s="11" customFormat="1" ht="15" hidden="1">
      <c r="A19" s="39" t="s">
        <v>62</v>
      </c>
      <c r="B19" s="23" t="s">
        <v>37</v>
      </c>
      <c r="C19" s="45" t="s">
        <v>59</v>
      </c>
      <c r="D19" s="45" t="s">
        <v>60</v>
      </c>
      <c r="E19" s="52" t="s">
        <v>63</v>
      </c>
      <c r="F19" s="23" t="s">
        <v>64</v>
      </c>
      <c r="G19" s="24"/>
      <c r="H19" s="24"/>
      <c r="I19" s="24"/>
      <c r="J19" s="24"/>
      <c r="K19" s="24">
        <v>1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46">
        <f t="shared" si="0"/>
        <v>1</v>
      </c>
    </row>
    <row r="20" spans="1:23" s="11" customFormat="1" ht="15" hidden="1">
      <c r="A20" s="62" t="s">
        <v>78</v>
      </c>
      <c r="B20" s="63" t="s">
        <v>79</v>
      </c>
      <c r="C20" s="64" t="s">
        <v>80</v>
      </c>
      <c r="D20" s="64" t="s">
        <v>81</v>
      </c>
      <c r="E20" s="65" t="s">
        <v>82</v>
      </c>
      <c r="F20" s="63" t="s">
        <v>83</v>
      </c>
      <c r="G20" s="61"/>
      <c r="H20" s="24"/>
      <c r="I20" s="24"/>
      <c r="J20" s="24"/>
      <c r="K20" s="24"/>
      <c r="L20" s="24"/>
      <c r="M20" s="24"/>
      <c r="N20" s="24">
        <v>4578.74</v>
      </c>
      <c r="O20" s="24"/>
      <c r="P20" s="24"/>
      <c r="Q20" s="24"/>
      <c r="R20" s="24"/>
      <c r="S20" s="24"/>
      <c r="T20" s="24"/>
      <c r="U20" s="24"/>
      <c r="V20" s="24"/>
      <c r="W20" s="46">
        <f>SUM(M20:N20)</f>
        <v>4578.74</v>
      </c>
    </row>
    <row r="21" spans="1:23" s="11" customFormat="1" ht="15" hidden="1">
      <c r="A21" s="62" t="s">
        <v>93</v>
      </c>
      <c r="B21" s="23" t="s">
        <v>13</v>
      </c>
      <c r="C21" s="59" t="s">
        <v>94</v>
      </c>
      <c r="D21" s="59" t="s">
        <v>95</v>
      </c>
      <c r="E21" s="59" t="s">
        <v>96</v>
      </c>
      <c r="F21" s="23" t="s">
        <v>22</v>
      </c>
      <c r="G21" s="61"/>
      <c r="H21" s="24"/>
      <c r="I21" s="24"/>
      <c r="J21" s="24"/>
      <c r="K21" s="24"/>
      <c r="L21" s="24"/>
      <c r="M21" s="24"/>
      <c r="N21" s="24">
        <v>2669.72</v>
      </c>
      <c r="O21" s="24"/>
      <c r="P21" s="24"/>
      <c r="Q21" s="24"/>
      <c r="R21" s="24"/>
      <c r="S21" s="24"/>
      <c r="T21" s="24"/>
      <c r="U21" s="24"/>
      <c r="V21" s="24"/>
      <c r="W21" s="46">
        <f>N21</f>
        <v>2669.72</v>
      </c>
    </row>
    <row r="22" spans="1:23" s="11" customFormat="1" ht="15" hidden="1">
      <c r="A22" s="62" t="s">
        <v>104</v>
      </c>
      <c r="B22" s="23" t="s">
        <v>13</v>
      </c>
      <c r="C22" s="70" t="s">
        <v>108</v>
      </c>
      <c r="D22" s="70" t="s">
        <v>105</v>
      </c>
      <c r="E22" s="70" t="s">
        <v>106</v>
      </c>
      <c r="F22" s="63" t="s">
        <v>22</v>
      </c>
      <c r="G22" s="61"/>
      <c r="H22" s="24"/>
      <c r="I22" s="24"/>
      <c r="J22" s="24"/>
      <c r="K22" s="24"/>
      <c r="L22" s="24"/>
      <c r="M22" s="24"/>
      <c r="N22" s="24"/>
      <c r="O22" s="24">
        <v>6105</v>
      </c>
      <c r="P22" s="24"/>
      <c r="Q22" s="24"/>
      <c r="R22" s="24"/>
      <c r="S22" s="24"/>
      <c r="T22" s="24"/>
      <c r="U22" s="24"/>
      <c r="V22" s="24"/>
      <c r="W22" s="46">
        <f>O22</f>
        <v>6105</v>
      </c>
    </row>
    <row r="23" spans="1:23" s="11" customFormat="1" ht="15" hidden="1">
      <c r="A23" s="62" t="s">
        <v>110</v>
      </c>
      <c r="B23" s="63" t="s">
        <v>111</v>
      </c>
      <c r="C23" s="70" t="s">
        <v>112</v>
      </c>
      <c r="D23" s="70" t="s">
        <v>113</v>
      </c>
      <c r="E23" s="70" t="s">
        <v>114</v>
      </c>
      <c r="F23" s="63" t="s">
        <v>22</v>
      </c>
      <c r="G23" s="61"/>
      <c r="H23" s="24"/>
      <c r="I23" s="24"/>
      <c r="J23" s="24"/>
      <c r="K23" s="24"/>
      <c r="L23" s="24"/>
      <c r="M23" s="24"/>
      <c r="N23" s="24"/>
      <c r="O23" s="24"/>
      <c r="P23" s="24">
        <v>6500</v>
      </c>
      <c r="Q23" s="24"/>
      <c r="R23" s="24"/>
      <c r="S23" s="24"/>
      <c r="T23" s="24"/>
      <c r="U23" s="24"/>
      <c r="V23" s="24"/>
      <c r="W23" s="46">
        <f>P23</f>
        <v>6500</v>
      </c>
    </row>
    <row r="24" spans="1:23" s="11" customFormat="1" ht="15" hidden="1">
      <c r="A24" s="62" t="s">
        <v>115</v>
      </c>
      <c r="B24" s="23" t="s">
        <v>13</v>
      </c>
      <c r="C24" s="70" t="s">
        <v>116</v>
      </c>
      <c r="D24" s="70" t="s">
        <v>117</v>
      </c>
      <c r="E24" s="70" t="s">
        <v>118</v>
      </c>
      <c r="F24" s="63" t="s">
        <v>22</v>
      </c>
      <c r="G24" s="61"/>
      <c r="H24" s="24"/>
      <c r="I24" s="24"/>
      <c r="J24" s="24"/>
      <c r="K24" s="24"/>
      <c r="L24" s="24"/>
      <c r="M24" s="24"/>
      <c r="N24" s="24"/>
      <c r="O24" s="24"/>
      <c r="P24" s="24">
        <v>12211.74</v>
      </c>
      <c r="Q24" s="24"/>
      <c r="R24" s="24"/>
      <c r="S24" s="24"/>
      <c r="T24" s="24"/>
      <c r="U24" s="24"/>
      <c r="V24" s="24"/>
      <c r="W24" s="46">
        <f>P24</f>
        <v>12211.74</v>
      </c>
    </row>
    <row r="25" spans="1:23" s="11" customFormat="1" ht="15" hidden="1">
      <c r="A25" s="62"/>
      <c r="B25" s="23"/>
      <c r="C25" s="70"/>
      <c r="D25" s="70"/>
      <c r="E25" s="70"/>
      <c r="F25" s="63"/>
      <c r="G25" s="6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46"/>
    </row>
    <row r="26" spans="1:23" s="11" customFormat="1" ht="15" hidden="1">
      <c r="A26" s="39"/>
      <c r="B26" s="23"/>
      <c r="C26" s="45"/>
      <c r="D26" s="45"/>
      <c r="E26" s="52"/>
      <c r="F26" s="23"/>
      <c r="G26" s="61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46"/>
    </row>
    <row r="27" spans="1:23" s="11" customFormat="1" ht="15" hidden="1">
      <c r="A27" s="47" t="s">
        <v>8</v>
      </c>
      <c r="B27" s="23"/>
      <c r="C27" s="45"/>
      <c r="D27" s="45"/>
      <c r="E27" s="52"/>
      <c r="F27" s="23"/>
      <c r="G27" s="61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6"/>
    </row>
    <row r="28" spans="1:23" s="11" customFormat="1" ht="15" hidden="1">
      <c r="A28" s="21" t="s">
        <v>84</v>
      </c>
      <c r="B28" s="23"/>
      <c r="C28" s="45"/>
      <c r="D28" s="45"/>
      <c r="E28" s="52"/>
      <c r="F28" s="23"/>
      <c r="G28" s="6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46"/>
    </row>
    <row r="29" spans="1:23" s="11" customFormat="1" ht="15" hidden="1">
      <c r="A29" s="66" t="s">
        <v>85</v>
      </c>
      <c r="B29" s="23" t="s">
        <v>39</v>
      </c>
      <c r="C29" s="45" t="s">
        <v>86</v>
      </c>
      <c r="D29" s="45" t="s">
        <v>87</v>
      </c>
      <c r="E29" s="52" t="s">
        <v>88</v>
      </c>
      <c r="F29" s="42">
        <v>17.801</v>
      </c>
      <c r="G29" s="61"/>
      <c r="H29" s="24"/>
      <c r="I29" s="24"/>
      <c r="J29" s="24"/>
      <c r="K29" s="24"/>
      <c r="L29" s="24"/>
      <c r="M29" s="24"/>
      <c r="N29" s="24">
        <f>31133-2</f>
        <v>31131</v>
      </c>
      <c r="O29" s="24"/>
      <c r="P29" s="24"/>
      <c r="Q29" s="24"/>
      <c r="R29" s="24"/>
      <c r="S29" s="24"/>
      <c r="T29" s="24"/>
      <c r="U29" s="24"/>
      <c r="V29" s="24"/>
      <c r="W29" s="46">
        <f>SUM(N29)</f>
        <v>31131</v>
      </c>
    </row>
    <row r="30" spans="1:23" s="11" customFormat="1" ht="15" hidden="1">
      <c r="A30" s="66" t="s">
        <v>85</v>
      </c>
      <c r="B30" s="23" t="s">
        <v>36</v>
      </c>
      <c r="C30" s="45" t="s">
        <v>86</v>
      </c>
      <c r="D30" s="45" t="s">
        <v>87</v>
      </c>
      <c r="E30" s="52" t="s">
        <v>88</v>
      </c>
      <c r="F30" s="42">
        <v>17.801</v>
      </c>
      <c r="G30" s="61"/>
      <c r="H30" s="24"/>
      <c r="I30" s="24"/>
      <c r="J30" s="24"/>
      <c r="K30" s="24"/>
      <c r="L30" s="24"/>
      <c r="M30" s="24"/>
      <c r="N30" s="24">
        <v>1</v>
      </c>
      <c r="O30" s="24"/>
      <c r="P30" s="24"/>
      <c r="Q30" s="24"/>
      <c r="R30" s="24"/>
      <c r="S30" s="24"/>
      <c r="T30" s="24"/>
      <c r="U30" s="24"/>
      <c r="V30" s="24"/>
      <c r="W30" s="46">
        <f>SUM(N30)</f>
        <v>1</v>
      </c>
    </row>
    <row r="31" spans="1:24" s="11" customFormat="1" ht="15" hidden="1">
      <c r="A31" s="66" t="s">
        <v>85</v>
      </c>
      <c r="B31" s="23" t="s">
        <v>37</v>
      </c>
      <c r="C31" s="45" t="s">
        <v>86</v>
      </c>
      <c r="D31" s="45" t="s">
        <v>87</v>
      </c>
      <c r="E31" s="52" t="s">
        <v>88</v>
      </c>
      <c r="F31" s="42">
        <v>17.801</v>
      </c>
      <c r="G31" s="61"/>
      <c r="H31" s="24"/>
      <c r="I31" s="24"/>
      <c r="J31" s="24"/>
      <c r="K31" s="24"/>
      <c r="L31" s="24"/>
      <c r="M31" s="24"/>
      <c r="N31" s="24">
        <v>1</v>
      </c>
      <c r="O31" s="24"/>
      <c r="P31" s="24"/>
      <c r="Q31" s="24"/>
      <c r="R31" s="24"/>
      <c r="S31" s="24"/>
      <c r="T31" s="24"/>
      <c r="U31" s="24"/>
      <c r="V31" s="24"/>
      <c r="W31" s="46">
        <f>SUM(N31)</f>
        <v>1</v>
      </c>
      <c r="X31" s="67"/>
    </row>
    <row r="32" spans="1:23" s="11" customFormat="1" ht="15" hidden="1">
      <c r="A32" s="62"/>
      <c r="B32" s="23"/>
      <c r="C32" s="45"/>
      <c r="D32" s="45"/>
      <c r="E32" s="52"/>
      <c r="F32" s="23"/>
      <c r="G32" s="6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46"/>
    </row>
    <row r="33" spans="1:23" s="11" customFormat="1" ht="15" hidden="1">
      <c r="A33" s="39"/>
      <c r="B33" s="23"/>
      <c r="C33" s="45"/>
      <c r="D33" s="45"/>
      <c r="E33" s="52"/>
      <c r="F33" s="23"/>
      <c r="G33" s="6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46"/>
    </row>
    <row r="34" spans="1:23" s="11" customFormat="1" ht="16.5" hidden="1">
      <c r="A34" s="47" t="s">
        <v>8</v>
      </c>
      <c r="B34" s="17"/>
      <c r="C34" s="18"/>
      <c r="D34" s="18"/>
      <c r="E34" s="19"/>
      <c r="F34" s="20"/>
      <c r="G34" s="5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46">
        <f>SUM(J34:K34)</f>
        <v>0</v>
      </c>
    </row>
    <row r="35" spans="1:23" s="10" customFormat="1" ht="16.5" hidden="1">
      <c r="A35" s="21" t="s">
        <v>24</v>
      </c>
      <c r="B35" s="17"/>
      <c r="C35" s="18"/>
      <c r="D35" s="18"/>
      <c r="E35" s="19"/>
      <c r="F35" s="20"/>
      <c r="G35" s="2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46">
        <f>SUM(J35:K35)</f>
        <v>0</v>
      </c>
    </row>
    <row r="36" spans="1:23" s="8" customFormat="1" ht="15" hidden="1">
      <c r="A36" s="56" t="s">
        <v>68</v>
      </c>
      <c r="B36" s="23" t="s">
        <v>13</v>
      </c>
      <c r="C36" s="45" t="s">
        <v>25</v>
      </c>
      <c r="D36" s="45" t="s">
        <v>26</v>
      </c>
      <c r="E36" s="52" t="s">
        <v>27</v>
      </c>
      <c r="F36" s="21">
        <v>17.225</v>
      </c>
      <c r="H36" s="24">
        <v>40000</v>
      </c>
      <c r="I36" s="24"/>
      <c r="J36" s="24"/>
      <c r="K36" s="24"/>
      <c r="L36" s="24">
        <f>22191-1</f>
        <v>22190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2">
        <f aca="true" t="shared" si="1" ref="W36:W42">SUM(G36:L36)</f>
        <v>62190</v>
      </c>
    </row>
    <row r="37" spans="1:23" s="7" customFormat="1" ht="15" hidden="1">
      <c r="A37" s="56" t="s">
        <v>68</v>
      </c>
      <c r="B37" s="23" t="s">
        <v>36</v>
      </c>
      <c r="C37" s="45" t="s">
        <v>25</v>
      </c>
      <c r="D37" s="45" t="s">
        <v>26</v>
      </c>
      <c r="E37" s="52" t="s">
        <v>27</v>
      </c>
      <c r="F37" s="21">
        <v>17.225</v>
      </c>
      <c r="G37" s="24"/>
      <c r="H37" s="24"/>
      <c r="I37" s="24"/>
      <c r="J37" s="24"/>
      <c r="K37" s="24"/>
      <c r="L37" s="24">
        <v>1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2">
        <f t="shared" si="1"/>
        <v>1</v>
      </c>
    </row>
    <row r="38" spans="1:23" s="7" customFormat="1" ht="15" hidden="1">
      <c r="A38" s="39" t="s">
        <v>127</v>
      </c>
      <c r="B38" s="23" t="s">
        <v>13</v>
      </c>
      <c r="C38" s="21" t="s">
        <v>128</v>
      </c>
      <c r="D38" s="21" t="s">
        <v>26</v>
      </c>
      <c r="E38" s="21" t="s">
        <v>129</v>
      </c>
      <c r="F38" s="21">
        <v>17.225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f>38027-1</f>
        <v>38026</v>
      </c>
      <c r="S38" s="24"/>
      <c r="T38" s="24">
        <v>82506.71881921106</v>
      </c>
      <c r="U38" s="24"/>
      <c r="V38" s="24"/>
      <c r="W38" s="46">
        <f>SUM(R38:T38)</f>
        <v>120532.71881921106</v>
      </c>
    </row>
    <row r="39" spans="1:23" s="7" customFormat="1" ht="15" hidden="1">
      <c r="A39" s="39" t="s">
        <v>127</v>
      </c>
      <c r="B39" s="23" t="s">
        <v>36</v>
      </c>
      <c r="C39" s="21" t="s">
        <v>128</v>
      </c>
      <c r="D39" s="21" t="s">
        <v>26</v>
      </c>
      <c r="E39" s="21" t="s">
        <v>129</v>
      </c>
      <c r="F39" s="21">
        <v>17.225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v>1</v>
      </c>
      <c r="S39" s="24"/>
      <c r="T39" s="24"/>
      <c r="U39" s="24"/>
      <c r="V39" s="24"/>
      <c r="W39" s="46">
        <f>SUM(Q39:R39)</f>
        <v>1</v>
      </c>
    </row>
    <row r="40" spans="1:23" s="7" customFormat="1" ht="15" hidden="1">
      <c r="A40" s="56"/>
      <c r="B40" s="23"/>
      <c r="C40" s="45"/>
      <c r="D40" s="45"/>
      <c r="E40" s="52"/>
      <c r="F40" s="21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2"/>
    </row>
    <row r="41" spans="1:23" s="9" customFormat="1" ht="16.5">
      <c r="A41" s="47" t="s">
        <v>8</v>
      </c>
      <c r="B41" s="17"/>
      <c r="C41" s="18"/>
      <c r="D41" s="18"/>
      <c r="E41" s="19"/>
      <c r="F41" s="20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2">
        <f t="shared" si="1"/>
        <v>0</v>
      </c>
    </row>
    <row r="42" spans="1:23" s="11" customFormat="1" ht="16.5">
      <c r="A42" s="21" t="s">
        <v>31</v>
      </c>
      <c r="B42" s="17"/>
      <c r="C42" s="25"/>
      <c r="D42" s="25"/>
      <c r="E42" s="25"/>
      <c r="F42" s="17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2">
        <f t="shared" si="1"/>
        <v>0</v>
      </c>
    </row>
    <row r="43" spans="1:23" s="11" customFormat="1" ht="15">
      <c r="A43" s="39" t="s">
        <v>32</v>
      </c>
      <c r="B43" s="57" t="s">
        <v>33</v>
      </c>
      <c r="C43" s="58" t="s">
        <v>34</v>
      </c>
      <c r="D43" s="21" t="s">
        <v>35</v>
      </c>
      <c r="E43" s="42">
        <v>6301</v>
      </c>
      <c r="F43" s="23">
        <v>17.259</v>
      </c>
      <c r="G43" s="24"/>
      <c r="H43" s="24"/>
      <c r="I43" s="24">
        <f>532344-2</f>
        <v>532342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-53200</v>
      </c>
      <c r="W43" s="46">
        <f>SUM(G43:V43)</f>
        <v>479142</v>
      </c>
    </row>
    <row r="44" spans="1:23" s="11" customFormat="1" ht="15">
      <c r="A44" s="39" t="s">
        <v>32</v>
      </c>
      <c r="B44" s="23" t="s">
        <v>36</v>
      </c>
      <c r="C44" s="58" t="s">
        <v>34</v>
      </c>
      <c r="D44" s="21" t="s">
        <v>35</v>
      </c>
      <c r="E44" s="42">
        <v>6301</v>
      </c>
      <c r="F44" s="23">
        <v>17.259</v>
      </c>
      <c r="G44" s="24"/>
      <c r="H44" s="24"/>
      <c r="I44" s="24">
        <v>1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53200</v>
      </c>
      <c r="W44" s="46">
        <f aca="true" t="shared" si="2" ref="W44:W73">SUM(G44:V44)</f>
        <v>53201</v>
      </c>
    </row>
    <row r="45" spans="1:23" s="10" customFormat="1" ht="16.5" hidden="1">
      <c r="A45" s="56" t="s">
        <v>32</v>
      </c>
      <c r="B45" s="23" t="s">
        <v>37</v>
      </c>
      <c r="C45" s="58" t="s">
        <v>34</v>
      </c>
      <c r="D45" s="21" t="s">
        <v>35</v>
      </c>
      <c r="E45" s="42">
        <v>6301</v>
      </c>
      <c r="F45" s="23">
        <v>17.259</v>
      </c>
      <c r="G45" s="26"/>
      <c r="H45" s="26"/>
      <c r="I45" s="26">
        <v>1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46">
        <f t="shared" si="2"/>
        <v>1</v>
      </c>
    </row>
    <row r="46" spans="1:23" s="10" customFormat="1" ht="16.5" hidden="1">
      <c r="A46" s="56" t="s">
        <v>38</v>
      </c>
      <c r="B46" s="23" t="s">
        <v>39</v>
      </c>
      <c r="C46" s="21" t="s">
        <v>40</v>
      </c>
      <c r="D46" s="59" t="s">
        <v>41</v>
      </c>
      <c r="E46" s="23" t="s">
        <v>42</v>
      </c>
      <c r="F46" s="59">
        <v>17.258</v>
      </c>
      <c r="G46" s="26"/>
      <c r="H46" s="26"/>
      <c r="I46" s="26">
        <f>86829-2</f>
        <v>86827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46">
        <f t="shared" si="2"/>
        <v>86827</v>
      </c>
    </row>
    <row r="47" spans="1:23" s="7" customFormat="1" ht="15" hidden="1">
      <c r="A47" s="56" t="s">
        <v>43</v>
      </c>
      <c r="B47" s="23" t="s">
        <v>36</v>
      </c>
      <c r="C47" s="21" t="s">
        <v>40</v>
      </c>
      <c r="D47" s="59" t="s">
        <v>41</v>
      </c>
      <c r="E47" s="23" t="s">
        <v>42</v>
      </c>
      <c r="F47" s="59">
        <v>17.258</v>
      </c>
      <c r="G47" s="24"/>
      <c r="H47" s="24"/>
      <c r="I47" s="24">
        <v>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46">
        <f t="shared" si="2"/>
        <v>1</v>
      </c>
    </row>
    <row r="48" spans="1:23" s="9" customFormat="1" ht="16.5" hidden="1">
      <c r="A48" s="56" t="s">
        <v>38</v>
      </c>
      <c r="B48" s="23" t="s">
        <v>37</v>
      </c>
      <c r="C48" s="21" t="s">
        <v>40</v>
      </c>
      <c r="D48" s="59" t="s">
        <v>41</v>
      </c>
      <c r="E48" s="23" t="s">
        <v>42</v>
      </c>
      <c r="F48" s="59">
        <v>17.258</v>
      </c>
      <c r="G48" s="24"/>
      <c r="H48" s="24"/>
      <c r="I48" s="24">
        <v>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46">
        <f t="shared" si="2"/>
        <v>1</v>
      </c>
    </row>
    <row r="49" spans="1:23" s="9" customFormat="1" ht="16.5">
      <c r="A49" s="56" t="s">
        <v>38</v>
      </c>
      <c r="B49" s="23" t="s">
        <v>72</v>
      </c>
      <c r="C49" s="21" t="s">
        <v>73</v>
      </c>
      <c r="D49" s="59" t="s">
        <v>41</v>
      </c>
      <c r="E49" s="23" t="s">
        <v>42</v>
      </c>
      <c r="F49" s="59">
        <v>17.258</v>
      </c>
      <c r="G49" s="24"/>
      <c r="H49" s="24"/>
      <c r="I49" s="24"/>
      <c r="J49" s="24"/>
      <c r="K49" s="24"/>
      <c r="L49" s="24"/>
      <c r="M49" s="24">
        <f>461504-2</f>
        <v>461502</v>
      </c>
      <c r="N49" s="24"/>
      <c r="O49" s="24"/>
      <c r="P49" s="24"/>
      <c r="Q49" s="24"/>
      <c r="R49" s="24"/>
      <c r="S49" s="24"/>
      <c r="T49" s="24"/>
      <c r="U49" s="24"/>
      <c r="V49" s="24">
        <v>-54800</v>
      </c>
      <c r="W49" s="46">
        <f t="shared" si="2"/>
        <v>406702</v>
      </c>
    </row>
    <row r="50" spans="1:23" s="9" customFormat="1" ht="16.5">
      <c r="A50" s="56" t="s">
        <v>38</v>
      </c>
      <c r="B50" s="23" t="s">
        <v>36</v>
      </c>
      <c r="C50" s="21" t="s">
        <v>73</v>
      </c>
      <c r="D50" s="59" t="s">
        <v>41</v>
      </c>
      <c r="E50" s="23" t="s">
        <v>42</v>
      </c>
      <c r="F50" s="59">
        <v>17.258</v>
      </c>
      <c r="G50" s="24"/>
      <c r="H50" s="24"/>
      <c r="I50" s="24"/>
      <c r="J50" s="24"/>
      <c r="K50" s="24"/>
      <c r="L50" s="24"/>
      <c r="M50" s="24">
        <v>1</v>
      </c>
      <c r="N50" s="24"/>
      <c r="O50" s="24"/>
      <c r="P50" s="24"/>
      <c r="Q50" s="24"/>
      <c r="R50" s="24"/>
      <c r="S50" s="24"/>
      <c r="T50" s="24"/>
      <c r="U50" s="24"/>
      <c r="V50" s="24">
        <v>54800</v>
      </c>
      <c r="W50" s="46">
        <f t="shared" si="2"/>
        <v>54801</v>
      </c>
    </row>
    <row r="51" spans="1:23" s="9" customFormat="1" ht="16.5" hidden="1">
      <c r="A51" s="56" t="s">
        <v>38</v>
      </c>
      <c r="B51" s="23" t="s">
        <v>37</v>
      </c>
      <c r="C51" s="21" t="s">
        <v>73</v>
      </c>
      <c r="D51" s="59" t="s">
        <v>41</v>
      </c>
      <c r="E51" s="23" t="s">
        <v>42</v>
      </c>
      <c r="F51" s="59">
        <v>17.258</v>
      </c>
      <c r="G51" s="24"/>
      <c r="H51" s="24"/>
      <c r="I51" s="24"/>
      <c r="J51" s="24"/>
      <c r="K51" s="24"/>
      <c r="L51" s="24"/>
      <c r="M51" s="24">
        <v>1</v>
      </c>
      <c r="N51" s="24"/>
      <c r="O51" s="24"/>
      <c r="P51" s="24"/>
      <c r="Q51" s="24"/>
      <c r="R51" s="24"/>
      <c r="S51" s="24"/>
      <c r="T51" s="24"/>
      <c r="U51" s="24"/>
      <c r="V51" s="24"/>
      <c r="W51" s="46">
        <f t="shared" si="2"/>
        <v>1</v>
      </c>
    </row>
    <row r="52" spans="1:23" s="11" customFormat="1" ht="15" hidden="1">
      <c r="A52" s="56" t="s">
        <v>44</v>
      </c>
      <c r="B52" s="23" t="s">
        <v>39</v>
      </c>
      <c r="C52" s="21" t="s">
        <v>45</v>
      </c>
      <c r="D52" s="59" t="s">
        <v>46</v>
      </c>
      <c r="E52" s="23" t="s">
        <v>47</v>
      </c>
      <c r="F52" s="59">
        <v>17.278</v>
      </c>
      <c r="G52" s="26"/>
      <c r="H52" s="26"/>
      <c r="I52" s="26">
        <f>119268-2</f>
        <v>119266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46">
        <f t="shared" si="2"/>
        <v>119266</v>
      </c>
    </row>
    <row r="53" spans="1:23" s="11" customFormat="1" ht="15" hidden="1">
      <c r="A53" s="56" t="s">
        <v>44</v>
      </c>
      <c r="B53" s="23" t="s">
        <v>36</v>
      </c>
      <c r="C53" s="21" t="s">
        <v>45</v>
      </c>
      <c r="D53" s="59" t="s">
        <v>46</v>
      </c>
      <c r="E53" s="23" t="s">
        <v>47</v>
      </c>
      <c r="F53" s="59">
        <v>17.278</v>
      </c>
      <c r="G53" s="26"/>
      <c r="H53" s="26"/>
      <c r="I53" s="26">
        <v>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46">
        <f t="shared" si="2"/>
        <v>1</v>
      </c>
    </row>
    <row r="54" spans="1:23" s="10" customFormat="1" ht="16.5" hidden="1">
      <c r="A54" s="56" t="s">
        <v>44</v>
      </c>
      <c r="B54" s="23" t="s">
        <v>37</v>
      </c>
      <c r="C54" s="21" t="s">
        <v>45</v>
      </c>
      <c r="D54" s="59" t="s">
        <v>46</v>
      </c>
      <c r="E54" s="23" t="s">
        <v>47</v>
      </c>
      <c r="F54" s="59">
        <v>17.278</v>
      </c>
      <c r="G54" s="26"/>
      <c r="H54" s="26"/>
      <c r="I54" s="26">
        <v>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46">
        <f t="shared" si="2"/>
        <v>1</v>
      </c>
    </row>
    <row r="55" spans="1:23" s="10" customFormat="1" ht="16.5">
      <c r="A55" s="56" t="s">
        <v>44</v>
      </c>
      <c r="B55" s="23" t="s">
        <v>72</v>
      </c>
      <c r="C55" s="21" t="s">
        <v>74</v>
      </c>
      <c r="D55" s="59" t="s">
        <v>46</v>
      </c>
      <c r="E55" s="23" t="s">
        <v>47</v>
      </c>
      <c r="F55" s="59">
        <v>17.278</v>
      </c>
      <c r="G55" s="26"/>
      <c r="H55" s="26"/>
      <c r="I55" s="26"/>
      <c r="J55" s="26"/>
      <c r="K55" s="26"/>
      <c r="L55" s="26"/>
      <c r="M55" s="26">
        <f>565718-2</f>
        <v>565716</v>
      </c>
      <c r="N55" s="26"/>
      <c r="O55" s="26"/>
      <c r="P55" s="26"/>
      <c r="Q55" s="26"/>
      <c r="R55" s="26"/>
      <c r="S55" s="26"/>
      <c r="T55" s="26"/>
      <c r="U55" s="26"/>
      <c r="V55" s="26">
        <v>-68500</v>
      </c>
      <c r="W55" s="46">
        <f t="shared" si="2"/>
        <v>497216</v>
      </c>
    </row>
    <row r="56" spans="1:23" s="10" customFormat="1" ht="16.5">
      <c r="A56" s="56" t="s">
        <v>44</v>
      </c>
      <c r="B56" s="23" t="s">
        <v>36</v>
      </c>
      <c r="C56" s="21" t="s">
        <v>74</v>
      </c>
      <c r="D56" s="59" t="s">
        <v>46</v>
      </c>
      <c r="E56" s="23" t="s">
        <v>47</v>
      </c>
      <c r="F56" s="59">
        <v>17.278</v>
      </c>
      <c r="G56" s="26"/>
      <c r="H56" s="26"/>
      <c r="I56" s="26"/>
      <c r="J56" s="26"/>
      <c r="K56" s="26"/>
      <c r="L56" s="26"/>
      <c r="M56" s="26">
        <v>1</v>
      </c>
      <c r="N56" s="26"/>
      <c r="O56" s="26"/>
      <c r="P56" s="26"/>
      <c r="Q56" s="26"/>
      <c r="R56" s="26"/>
      <c r="S56" s="26"/>
      <c r="T56" s="26"/>
      <c r="U56" s="26"/>
      <c r="V56" s="26">
        <v>68500</v>
      </c>
      <c r="W56" s="46">
        <f t="shared" si="2"/>
        <v>68501</v>
      </c>
    </row>
    <row r="57" spans="1:23" s="10" customFormat="1" ht="16.5" hidden="1">
      <c r="A57" s="56" t="s">
        <v>44</v>
      </c>
      <c r="B57" s="23" t="s">
        <v>37</v>
      </c>
      <c r="C57" s="21" t="s">
        <v>74</v>
      </c>
      <c r="D57" s="59" t="s">
        <v>46</v>
      </c>
      <c r="E57" s="23" t="s">
        <v>47</v>
      </c>
      <c r="F57" s="59">
        <v>17.278</v>
      </c>
      <c r="G57" s="26"/>
      <c r="H57" s="26"/>
      <c r="I57" s="26"/>
      <c r="J57" s="26"/>
      <c r="K57" s="26"/>
      <c r="L57" s="26"/>
      <c r="M57" s="26">
        <v>1</v>
      </c>
      <c r="N57" s="26"/>
      <c r="O57" s="26"/>
      <c r="P57" s="26"/>
      <c r="Q57" s="26"/>
      <c r="R57" s="26"/>
      <c r="S57" s="26"/>
      <c r="T57" s="26"/>
      <c r="U57" s="26"/>
      <c r="V57" s="26"/>
      <c r="W57" s="46">
        <f t="shared" si="2"/>
        <v>1</v>
      </c>
    </row>
    <row r="58" spans="1:23" s="10" customFormat="1" ht="16.5" hidden="1">
      <c r="A58" s="56" t="s">
        <v>89</v>
      </c>
      <c r="B58" s="23" t="s">
        <v>39</v>
      </c>
      <c r="C58" s="21" t="s">
        <v>74</v>
      </c>
      <c r="D58" s="59" t="s">
        <v>46</v>
      </c>
      <c r="E58" s="23" t="s">
        <v>90</v>
      </c>
      <c r="F58" s="59">
        <v>17.278</v>
      </c>
      <c r="G58" s="26"/>
      <c r="H58" s="26"/>
      <c r="I58" s="26"/>
      <c r="J58" s="26"/>
      <c r="K58" s="26"/>
      <c r="L58" s="26"/>
      <c r="M58" s="26"/>
      <c r="N58" s="26">
        <v>20996</v>
      </c>
      <c r="O58" s="26"/>
      <c r="P58" s="26"/>
      <c r="Q58" s="26"/>
      <c r="R58" s="26"/>
      <c r="S58" s="26"/>
      <c r="T58" s="26"/>
      <c r="U58" s="26"/>
      <c r="V58" s="26"/>
      <c r="W58" s="46">
        <f t="shared" si="2"/>
        <v>20996</v>
      </c>
    </row>
    <row r="59" spans="1:23" s="10" customFormat="1" ht="16.5" hidden="1">
      <c r="A59" s="68" t="s">
        <v>103</v>
      </c>
      <c r="B59" s="23" t="s">
        <v>13</v>
      </c>
      <c r="C59" s="69" t="s">
        <v>74</v>
      </c>
      <c r="D59" s="59" t="s">
        <v>46</v>
      </c>
      <c r="E59" s="21">
        <v>6308</v>
      </c>
      <c r="F59" s="59">
        <v>17.278</v>
      </c>
      <c r="G59" s="26"/>
      <c r="H59" s="26"/>
      <c r="I59" s="26"/>
      <c r="J59" s="26"/>
      <c r="K59" s="26"/>
      <c r="L59" s="26"/>
      <c r="M59" s="26"/>
      <c r="N59" s="26"/>
      <c r="O59" s="26">
        <f>45000*0.34</f>
        <v>15300.000000000002</v>
      </c>
      <c r="P59" s="26"/>
      <c r="Q59" s="26"/>
      <c r="R59" s="26"/>
      <c r="S59" s="26"/>
      <c r="T59" s="26"/>
      <c r="U59" s="26"/>
      <c r="V59" s="26"/>
      <c r="W59" s="46">
        <f t="shared" si="2"/>
        <v>15300.000000000002</v>
      </c>
    </row>
    <row r="60" spans="1:23" s="10" customFormat="1" ht="16.5" hidden="1">
      <c r="A60" s="68" t="s">
        <v>103</v>
      </c>
      <c r="B60" s="23" t="s">
        <v>13</v>
      </c>
      <c r="C60" s="69" t="s">
        <v>74</v>
      </c>
      <c r="D60" s="59" t="s">
        <v>46</v>
      </c>
      <c r="E60" s="21">
        <v>6309</v>
      </c>
      <c r="F60" s="59">
        <v>17.278</v>
      </c>
      <c r="G60" s="26"/>
      <c r="H60" s="26"/>
      <c r="I60" s="26"/>
      <c r="J60" s="26"/>
      <c r="K60" s="26"/>
      <c r="L60" s="26"/>
      <c r="M60" s="26"/>
      <c r="N60" s="26"/>
      <c r="O60" s="26">
        <f>45000*0.66</f>
        <v>29700</v>
      </c>
      <c r="P60" s="26"/>
      <c r="Q60" s="26"/>
      <c r="R60" s="26"/>
      <c r="S60" s="26"/>
      <c r="T60" s="26"/>
      <c r="U60" s="26"/>
      <c r="V60" s="26"/>
      <c r="W60" s="46">
        <f t="shared" si="2"/>
        <v>29700</v>
      </c>
    </row>
    <row r="61" spans="1:23" s="10" customFormat="1" ht="16.5" hidden="1">
      <c r="A61" s="71" t="s">
        <v>142</v>
      </c>
      <c r="B61" s="23" t="s">
        <v>13</v>
      </c>
      <c r="C61" s="21" t="s">
        <v>40</v>
      </c>
      <c r="D61" s="59" t="s">
        <v>41</v>
      </c>
      <c r="E61" s="21">
        <v>6308</v>
      </c>
      <c r="F61" s="59">
        <v>17.258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>
        <f>17487*0.34-1</f>
        <v>5944.580000000001</v>
      </c>
      <c r="V61" s="26"/>
      <c r="W61" s="46">
        <f t="shared" si="2"/>
        <v>5944.580000000001</v>
      </c>
    </row>
    <row r="62" spans="1:23" s="10" customFormat="1" ht="16.5" hidden="1">
      <c r="A62" s="71" t="s">
        <v>142</v>
      </c>
      <c r="B62" s="23" t="s">
        <v>36</v>
      </c>
      <c r="C62" s="21" t="s">
        <v>40</v>
      </c>
      <c r="D62" s="59" t="s">
        <v>41</v>
      </c>
      <c r="E62" s="21">
        <v>6308</v>
      </c>
      <c r="F62" s="59">
        <v>17.258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>
        <v>1</v>
      </c>
      <c r="V62" s="26"/>
      <c r="W62" s="46">
        <f t="shared" si="2"/>
        <v>1</v>
      </c>
    </row>
    <row r="63" spans="1:23" s="10" customFormat="1" ht="16.5" hidden="1">
      <c r="A63" s="71" t="s">
        <v>142</v>
      </c>
      <c r="B63" s="23" t="s">
        <v>13</v>
      </c>
      <c r="C63" s="21" t="s">
        <v>40</v>
      </c>
      <c r="D63" s="59" t="s">
        <v>41</v>
      </c>
      <c r="E63" s="21">
        <v>6309</v>
      </c>
      <c r="F63" s="59">
        <v>17.258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>
        <f>17487*0.66-1</f>
        <v>11540.42</v>
      </c>
      <c r="V63" s="26"/>
      <c r="W63" s="46">
        <f t="shared" si="2"/>
        <v>11540.42</v>
      </c>
    </row>
    <row r="64" spans="1:23" s="10" customFormat="1" ht="16.5" hidden="1">
      <c r="A64" s="71" t="s">
        <v>142</v>
      </c>
      <c r="B64" s="23" t="s">
        <v>36</v>
      </c>
      <c r="C64" s="21" t="s">
        <v>40</v>
      </c>
      <c r="D64" s="59" t="s">
        <v>41</v>
      </c>
      <c r="E64" s="21">
        <v>6309</v>
      </c>
      <c r="F64" s="59">
        <v>17.258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>
        <v>1</v>
      </c>
      <c r="V64" s="26"/>
      <c r="W64" s="46">
        <f t="shared" si="2"/>
        <v>1</v>
      </c>
    </row>
    <row r="65" spans="1:23" s="10" customFormat="1" ht="16.5" hidden="1">
      <c r="A65" s="47" t="s">
        <v>8</v>
      </c>
      <c r="B65" s="23"/>
      <c r="C65" s="21" t="s">
        <v>40</v>
      </c>
      <c r="D65" s="59"/>
      <c r="E65" s="21"/>
      <c r="F65" s="59">
        <v>17.258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6">
        <f t="shared" si="2"/>
        <v>0</v>
      </c>
    </row>
    <row r="66" spans="1:23" s="10" customFormat="1" ht="16.5" hidden="1">
      <c r="A66" s="21" t="s">
        <v>121</v>
      </c>
      <c r="B66" s="23"/>
      <c r="C66" s="21" t="s">
        <v>40</v>
      </c>
      <c r="D66" s="59"/>
      <c r="E66" s="21"/>
      <c r="F66" s="59">
        <v>17.258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6">
        <f t="shared" si="2"/>
        <v>0</v>
      </c>
    </row>
    <row r="67" spans="1:23" s="10" customFormat="1" ht="16.5" hidden="1">
      <c r="A67" s="56" t="s">
        <v>122</v>
      </c>
      <c r="B67" s="23" t="s">
        <v>13</v>
      </c>
      <c r="C67" s="21" t="s">
        <v>40</v>
      </c>
      <c r="D67" s="45" t="s">
        <v>123</v>
      </c>
      <c r="E67" s="52" t="s">
        <v>124</v>
      </c>
      <c r="F67" s="59">
        <v>17.258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>
        <f>17552.86-2</f>
        <v>17550.86</v>
      </c>
      <c r="R67" s="26"/>
      <c r="S67" s="26"/>
      <c r="T67" s="26"/>
      <c r="U67" s="26"/>
      <c r="V67" s="26"/>
      <c r="W67" s="46">
        <f t="shared" si="2"/>
        <v>17550.86</v>
      </c>
    </row>
    <row r="68" spans="1:23" s="10" customFormat="1" ht="16.5" hidden="1">
      <c r="A68" s="56" t="s">
        <v>122</v>
      </c>
      <c r="B68" s="23" t="s">
        <v>36</v>
      </c>
      <c r="C68" s="21" t="s">
        <v>40</v>
      </c>
      <c r="D68" s="45" t="s">
        <v>123</v>
      </c>
      <c r="E68" s="52" t="s">
        <v>124</v>
      </c>
      <c r="F68" s="59">
        <v>17.258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v>1</v>
      </c>
      <c r="R68" s="26"/>
      <c r="S68" s="26"/>
      <c r="T68" s="26"/>
      <c r="U68" s="26"/>
      <c r="V68" s="26"/>
      <c r="W68" s="46">
        <f t="shared" si="2"/>
        <v>1</v>
      </c>
    </row>
    <row r="69" spans="1:23" s="10" customFormat="1" ht="16.5" hidden="1">
      <c r="A69" s="56" t="s">
        <v>122</v>
      </c>
      <c r="B69" s="23" t="s">
        <v>37</v>
      </c>
      <c r="C69" s="21" t="s">
        <v>40</v>
      </c>
      <c r="D69" s="45" t="s">
        <v>123</v>
      </c>
      <c r="E69" s="52" t="s">
        <v>124</v>
      </c>
      <c r="F69" s="59">
        <v>17.258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>
        <v>1</v>
      </c>
      <c r="R69" s="26"/>
      <c r="S69" s="26"/>
      <c r="T69" s="26"/>
      <c r="U69" s="26"/>
      <c r="V69" s="26"/>
      <c r="W69" s="46">
        <f t="shared" si="2"/>
        <v>1</v>
      </c>
    </row>
    <row r="70" spans="1:23" s="10" customFormat="1" ht="16.5" hidden="1">
      <c r="A70" s="72" t="s">
        <v>134</v>
      </c>
      <c r="B70" s="73" t="s">
        <v>13</v>
      </c>
      <c r="C70" s="21" t="s">
        <v>40</v>
      </c>
      <c r="D70" s="59" t="s">
        <v>123</v>
      </c>
      <c r="E70" s="21" t="s">
        <v>135</v>
      </c>
      <c r="F70" s="59">
        <v>17.258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>
        <f>18139.05-2</f>
        <v>18137.05</v>
      </c>
      <c r="T70" s="26"/>
      <c r="U70" s="26"/>
      <c r="V70" s="26"/>
      <c r="W70" s="46">
        <f t="shared" si="2"/>
        <v>18137.05</v>
      </c>
    </row>
    <row r="71" spans="1:23" s="10" customFormat="1" ht="16.5" hidden="1">
      <c r="A71" s="72" t="s">
        <v>134</v>
      </c>
      <c r="B71" s="23" t="s">
        <v>36</v>
      </c>
      <c r="C71" s="21" t="s">
        <v>40</v>
      </c>
      <c r="D71" s="59" t="s">
        <v>123</v>
      </c>
      <c r="E71" s="21" t="s">
        <v>135</v>
      </c>
      <c r="F71" s="59">
        <v>17.258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>
        <v>1</v>
      </c>
      <c r="T71" s="26"/>
      <c r="U71" s="26"/>
      <c r="V71" s="26"/>
      <c r="W71" s="46">
        <f t="shared" si="2"/>
        <v>1</v>
      </c>
    </row>
    <row r="72" spans="1:23" s="10" customFormat="1" ht="16.5" hidden="1">
      <c r="A72" s="72" t="s">
        <v>134</v>
      </c>
      <c r="B72" s="23" t="s">
        <v>37</v>
      </c>
      <c r="C72" s="21" t="s">
        <v>40</v>
      </c>
      <c r="D72" s="59" t="s">
        <v>123</v>
      </c>
      <c r="E72" s="21" t="s">
        <v>135</v>
      </c>
      <c r="F72" s="59">
        <v>17.258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>
        <v>1</v>
      </c>
      <c r="T72" s="26"/>
      <c r="U72" s="26"/>
      <c r="V72" s="26"/>
      <c r="W72" s="46">
        <f t="shared" si="2"/>
        <v>1</v>
      </c>
    </row>
    <row r="73" spans="1:23" s="10" customFormat="1" ht="16.5">
      <c r="A73" s="56"/>
      <c r="B73" s="23"/>
      <c r="C73" s="21"/>
      <c r="D73" s="59"/>
      <c r="E73" s="23"/>
      <c r="F73" s="59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46">
        <f t="shared" si="2"/>
        <v>0</v>
      </c>
    </row>
    <row r="74" spans="1:23" s="10" customFormat="1" ht="16.5">
      <c r="A74" s="12"/>
      <c r="B74" s="27"/>
      <c r="C74" s="27"/>
      <c r="D74" s="20"/>
      <c r="E74" s="20"/>
      <c r="F74" s="20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2">
        <f>SUM(G74:L74)</f>
        <v>0</v>
      </c>
    </row>
    <row r="75" spans="1:23" s="10" customFormat="1" ht="18.75">
      <c r="A75" s="13" t="s">
        <v>0</v>
      </c>
      <c r="B75" s="28"/>
      <c r="C75" s="29"/>
      <c r="D75" s="29"/>
      <c r="E75" s="29"/>
      <c r="F75" s="30"/>
      <c r="G75" s="31">
        <f>SUM(G8:G56)</f>
        <v>95000</v>
      </c>
      <c r="H75" s="31">
        <f>SUM(H9:H74)</f>
        <v>40000</v>
      </c>
      <c r="I75" s="31">
        <f>SUM(I37:I74)</f>
        <v>738441</v>
      </c>
      <c r="J75" s="31">
        <f>SUM(J6:J74)</f>
        <v>255882</v>
      </c>
      <c r="K75" s="31">
        <f>SUM(K6:K74)</f>
        <v>253464</v>
      </c>
      <c r="L75" s="31">
        <f>SUM(L34:L74)</f>
        <v>22191</v>
      </c>
      <c r="M75" s="31">
        <f>SUM(M41:M74)</f>
        <v>1027222</v>
      </c>
      <c r="N75" s="31">
        <f>SUM(N7:N58)</f>
        <v>106003.34</v>
      </c>
      <c r="O75" s="31">
        <f>SUM(O6:O74)</f>
        <v>51105</v>
      </c>
      <c r="P75" s="31">
        <f>SUM(P11:P74)</f>
        <v>18711.739999999998</v>
      </c>
      <c r="Q75" s="31">
        <f>SUM(Q66:Q74)</f>
        <v>17552.86</v>
      </c>
      <c r="R75" s="31">
        <f>SUM(R32:R74)</f>
        <v>38027</v>
      </c>
      <c r="S75" s="31">
        <f>SUM(S32:S73)</f>
        <v>18139.05</v>
      </c>
      <c r="T75" s="31">
        <f>SUM(T32:T74)</f>
        <v>82506.71881921106</v>
      </c>
      <c r="U75" s="31">
        <f>SUM(U32:U74)</f>
        <v>17487</v>
      </c>
      <c r="V75" s="31">
        <f>SUM(V41:V73)</f>
        <v>0</v>
      </c>
      <c r="W75" s="41">
        <f>SUM(W6:W74)</f>
        <v>2781732.708819211</v>
      </c>
    </row>
    <row r="76" spans="1:23" s="10" customFormat="1" ht="18.75">
      <c r="A76" s="33"/>
      <c r="B76" s="34"/>
      <c r="C76" s="35"/>
      <c r="D76" s="35"/>
      <c r="E76" s="35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</row>
    <row r="77" spans="1:2" ht="16.5">
      <c r="A77" s="11" t="s">
        <v>9</v>
      </c>
      <c r="B77" s="10"/>
    </row>
    <row r="78" ht="15" hidden="1">
      <c r="A78" s="32" t="s">
        <v>16</v>
      </c>
    </row>
    <row r="79" ht="15" hidden="1">
      <c r="A79" s="43" t="s">
        <v>17</v>
      </c>
    </row>
    <row r="80" ht="15" hidden="1">
      <c r="A80" s="43" t="s">
        <v>28</v>
      </c>
    </row>
    <row r="81" ht="15" hidden="1">
      <c r="A81" s="43" t="s">
        <v>29</v>
      </c>
    </row>
    <row r="82" ht="15" hidden="1">
      <c r="A82" s="43" t="s">
        <v>48</v>
      </c>
    </row>
    <row r="83" ht="15" hidden="1">
      <c r="A83" s="43" t="s">
        <v>49</v>
      </c>
    </row>
    <row r="84" ht="15" hidden="1">
      <c r="A84" s="43" t="s">
        <v>51</v>
      </c>
    </row>
    <row r="85" ht="15" hidden="1">
      <c r="A85" s="43" t="s">
        <v>52</v>
      </c>
    </row>
    <row r="86" ht="15" hidden="1">
      <c r="A86" s="43" t="s">
        <v>65</v>
      </c>
    </row>
    <row r="87" ht="15" hidden="1">
      <c r="A87" s="43" t="s">
        <v>66</v>
      </c>
    </row>
    <row r="88" ht="15" hidden="1">
      <c r="A88" s="43" t="s">
        <v>70</v>
      </c>
    </row>
    <row r="89" ht="15" hidden="1">
      <c r="A89" s="43" t="s">
        <v>69</v>
      </c>
    </row>
    <row r="90" ht="15" hidden="1">
      <c r="A90" s="43" t="s">
        <v>75</v>
      </c>
    </row>
    <row r="91" ht="15" hidden="1">
      <c r="A91" s="43" t="s">
        <v>76</v>
      </c>
    </row>
    <row r="92" ht="15" hidden="1">
      <c r="A92" s="43" t="s">
        <v>101</v>
      </c>
    </row>
    <row r="93" ht="15" hidden="1">
      <c r="A93" s="43" t="s">
        <v>91</v>
      </c>
    </row>
    <row r="94" ht="15" hidden="1">
      <c r="A94" s="43" t="s">
        <v>107</v>
      </c>
    </row>
    <row r="95" ht="15" hidden="1">
      <c r="A95" s="43" t="s">
        <v>91</v>
      </c>
    </row>
    <row r="96" ht="15" hidden="1">
      <c r="A96" s="43" t="s">
        <v>119</v>
      </c>
    </row>
    <row r="97" ht="15" hidden="1">
      <c r="A97" s="43" t="s">
        <v>91</v>
      </c>
    </row>
    <row r="98" ht="15" hidden="1">
      <c r="A98" s="43" t="s">
        <v>126</v>
      </c>
    </row>
    <row r="99" ht="15" hidden="1">
      <c r="A99" s="43" t="s">
        <v>125</v>
      </c>
    </row>
    <row r="100" ht="15" hidden="1">
      <c r="A100" s="43" t="s">
        <v>130</v>
      </c>
    </row>
    <row r="101" ht="15" hidden="1">
      <c r="A101" s="43" t="s">
        <v>131</v>
      </c>
    </row>
    <row r="102" ht="15" hidden="1">
      <c r="A102" s="43" t="s">
        <v>136</v>
      </c>
    </row>
    <row r="103" ht="15" hidden="1">
      <c r="A103" s="43" t="s">
        <v>125</v>
      </c>
    </row>
    <row r="104" ht="15" hidden="1">
      <c r="A104" s="43" t="s">
        <v>137</v>
      </c>
    </row>
    <row r="105" ht="15" hidden="1">
      <c r="A105" s="43" t="s">
        <v>131</v>
      </c>
    </row>
    <row r="106" ht="15" hidden="1">
      <c r="A106" s="43" t="s">
        <v>140</v>
      </c>
    </row>
    <row r="107" ht="15" hidden="1">
      <c r="A107" s="43" t="s">
        <v>141</v>
      </c>
    </row>
    <row r="108" ht="15">
      <c r="A108" s="43" t="s">
        <v>144</v>
      </c>
    </row>
    <row r="109" ht="15">
      <c r="A109" s="43" t="s">
        <v>145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2019-07-02T18:15:58Z</dcterms:modified>
  <cp:category/>
  <cp:version/>
  <cp:contentType/>
  <cp:contentStatus/>
</cp:coreProperties>
</file>