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ITY OF QUINCY" sheetId="1" r:id="rId1"/>
  </sheets>
  <definedNames>
    <definedName name="_xlnm.Print_Area" localSheetId="0">'CITY OF QUINCY'!$A$1:$G$69</definedName>
  </definedNames>
  <calcPr fullCalcOnLoad="1"/>
</workbook>
</file>

<file path=xl/sharedStrings.xml><?xml version="1.0" encoding="utf-8"?>
<sst xmlns="http://schemas.openxmlformats.org/spreadsheetml/2006/main" count="263" uniqueCount="128">
  <si>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</si>
  <si>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</si>
  <si>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</si>
  <si>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</si>
  <si>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</si>
  <si>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</si>
  <si>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</si>
  <si>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</si>
  <si>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</si>
  <si>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</si>
  <si>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</si>
  <si>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</si>
  <si>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</si>
  <si>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</si>
  <si>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QUINCY</t>
  </si>
  <si>
    <t>CT EOL 19CCQUINSOSWTF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</si>
  <si>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</si>
  <si>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</si>
  <si>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</si>
  <si>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</si>
  <si>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</si>
  <si>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</si>
  <si>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</si>
  <si>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</si>
  <si>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19CCQUINNEGRESEA</t>
  </si>
  <si>
    <t>FUIREA18</t>
  </si>
  <si>
    <t>7002-6624</t>
  </si>
  <si>
    <t>REA8</t>
  </si>
  <si>
    <t>BUDGET SHEET #1 SEPTEMBER 5, 2018</t>
  </si>
  <si>
    <t>TO ADD REA8 FUNDS</t>
  </si>
  <si>
    <t>BUDGET SHEET #2</t>
  </si>
  <si>
    <t>CT EOL 19CCQUINWIA</t>
  </si>
  <si>
    <t>FY19 YOUTH</t>
  </si>
  <si>
    <t>APRIL 1, 2018 - JULY 30, 2019</t>
  </si>
  <si>
    <t>FWIAYTH19</t>
  </si>
  <si>
    <t>7003-1631</t>
  </si>
  <si>
    <t>JULY 1, 2019- JUNE 30, 2020</t>
  </si>
  <si>
    <t>JULY 1, 2020- JUNE 30, 2021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</si>
  <si>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</si>
  <si>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</si>
  <si>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</si>
  <si>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</si>
  <si>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</si>
  <si>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</si>
  <si>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</si>
  <si>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</si>
  <si>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</si>
  <si>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</si>
  <si>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</si>
  <si>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</si>
  <si>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</si>
  <si>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</si>
  <si>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</si>
  <si>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</si>
  <si>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</si>
  <si>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</si>
  <si>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</si>
  <si>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BUDGET SHEET #4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</si>
  <si>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</si>
  <si>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</si>
  <si>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</si>
  <si>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</si>
  <si>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</si>
  <si>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</si>
  <si>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</si>
  <si>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</si>
  <si>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</si>
  <si>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</si>
  <si>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REA8 (SERVICE DATE 1.1.18-9.30.19)</t>
  </si>
  <si>
    <t>TO ADD REA8  FUNDS</t>
  </si>
  <si>
    <t>BUDGET SHEET #5 NOVEMBER 21, 2018</t>
  </si>
  <si>
    <t>BUDGET SHEET #6</t>
  </si>
  <si>
    <t>OCTOBER 1, 2018- JUNE 30, 2019</t>
  </si>
  <si>
    <t>FWIAADT19B</t>
  </si>
  <si>
    <t>FWIADWK19B</t>
  </si>
  <si>
    <t>BUDGET SHEET #6 DECEMBER 4, 2018</t>
  </si>
  <si>
    <t>TO ADD FY19 WIOA FUNDS</t>
  </si>
  <si>
    <t>BUDGET SHEET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</si>
  <si>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</si>
  <si>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</si>
  <si>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</si>
  <si>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</si>
  <si>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</si>
  <si>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</si>
  <si>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19CCQUINVETSUI</t>
  </si>
  <si>
    <t>DVOP</t>
  </si>
  <si>
    <t>FVETS2019</t>
  </si>
  <si>
    <t>7002-6628</t>
  </si>
  <si>
    <t>J309</t>
  </si>
  <si>
    <t>RAPID RESPONSE</t>
  </si>
  <si>
    <t>6333</t>
  </si>
  <si>
    <t>TO ADD VARIOUS FUNDING</t>
  </si>
  <si>
    <t>CT EOL 19CCQUINWP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</si>
  <si>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</si>
  <si>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</si>
  <si>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</si>
  <si>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</si>
  <si>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</si>
  <si>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</si>
  <si>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</si>
  <si>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</si>
  <si>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BUDGET SHEET #7 JANUARY 9, 2019</t>
  </si>
  <si>
    <t>BUDGET SHEET #8</t>
  </si>
  <si>
    <t>WIOA DW STAFF ALLOCATION FOR WIOA OH</t>
  </si>
  <si>
    <t>DOE-CAREER PATHWAYS</t>
  </si>
  <si>
    <t>7035-0002</t>
  </si>
  <si>
    <t>J328</t>
  </si>
  <si>
    <t>BUDGET SHEET #8 JANUARY 11, 2019</t>
  </si>
  <si>
    <t>DOE2019B</t>
  </si>
  <si>
    <t>BUDGET SHEET #9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</si>
  <si>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</si>
  <si>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</si>
  <si>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</si>
  <si>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</si>
  <si>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</si>
  <si>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</si>
  <si>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</si>
  <si>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</si>
  <si>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</si>
  <si>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#9 JANUARY 28, 2019</t>
  </si>
  <si>
    <t>BUDGET SHEET #10</t>
  </si>
  <si>
    <t>CT EOL 19CCQUINTRADE</t>
  </si>
  <si>
    <t>TRADE (SERVICE DATE 10.1.17-9.30.20)</t>
  </si>
  <si>
    <t>FTRADE2018</t>
  </si>
  <si>
    <t>7003-1010</t>
  </si>
  <si>
    <t>J202</t>
  </si>
  <si>
    <t>TO ADD TRADE FUNDS</t>
  </si>
  <si>
    <t>BUDGET SHEET #10 FEBRUARY 21,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</si>
</sst>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2" xfId="0" applyFont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1">
      <selection activeCell="Q67" sqref="Q67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6" width="19.57421875" style="4" hidden="1" customWidth="1"/>
    <col min="17" max="17" width="19.57421875" style="4" customWidth="1"/>
    <col min="18" max="18" width="15.7109375" style="3" hidden="1" customWidth="1"/>
    <col min="19" max="19" width="12.00390625" style="3" bestFit="1" customWidth="1"/>
    <col min="20" max="16384" width="9.140625" style="3" customWidth="1"/>
  </cols>
  <sheetData>
    <row r="1" spans="1:17" ht="20.25">
      <c r="A1" s="3" t="s">
        <v>11</v>
      </c>
      <c r="B1" s="72" t="s">
        <v>10</v>
      </c>
      <c r="C1" s="73"/>
      <c r="D1" s="73"/>
      <c r="E1" s="73"/>
      <c r="F1" s="73"/>
      <c r="G1" s="73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14</v>
      </c>
      <c r="B3" s="14" t="s">
        <v>7</v>
      </c>
      <c r="C3" s="1"/>
    </row>
    <row r="4" spans="1:3" ht="20.25">
      <c r="A4" s="5"/>
      <c r="B4" s="6"/>
      <c r="C4" s="1"/>
    </row>
    <row r="5" spans="1:18" s="16" customFormat="1" ht="30">
      <c r="A5" s="55"/>
      <c r="B5" s="47" t="s">
        <v>2</v>
      </c>
      <c r="C5" s="47" t="s">
        <v>3</v>
      </c>
      <c r="D5" s="47" t="s">
        <v>4</v>
      </c>
      <c r="E5" s="47" t="s">
        <v>5</v>
      </c>
      <c r="F5" s="47" t="s">
        <v>1</v>
      </c>
      <c r="G5" s="47" t="s">
        <v>12</v>
      </c>
      <c r="H5" s="47" t="s">
        <v>23</v>
      </c>
      <c r="I5" s="47" t="s">
        <v>30</v>
      </c>
      <c r="J5" s="47" t="s">
        <v>50</v>
      </c>
      <c r="K5" s="47" t="s">
        <v>57</v>
      </c>
      <c r="L5" s="47" t="s">
        <v>67</v>
      </c>
      <c r="M5" s="47" t="s">
        <v>71</v>
      </c>
      <c r="N5" s="47" t="s">
        <v>77</v>
      </c>
      <c r="O5" s="47" t="s">
        <v>102</v>
      </c>
      <c r="P5" s="47" t="s">
        <v>109</v>
      </c>
      <c r="Q5" s="47" t="s">
        <v>120</v>
      </c>
      <c r="R5" s="42" t="s">
        <v>6</v>
      </c>
    </row>
    <row r="6" spans="1:18" s="7" customFormat="1" ht="16.5" hidden="1">
      <c r="A6" s="53" t="s">
        <v>8</v>
      </c>
      <c r="B6" s="48"/>
      <c r="C6" s="49"/>
      <c r="D6" s="49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4"/>
    </row>
    <row r="7" spans="1:18" s="9" customFormat="1" ht="16.5" hidden="1">
      <c r="A7" s="21" t="s">
        <v>15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spans="1:18" s="10" customFormat="1" ht="16.5" hidden="1">
      <c r="A8" s="44" t="s">
        <v>18</v>
      </c>
      <c r="B8" s="23" t="s">
        <v>13</v>
      </c>
      <c r="C8" s="45" t="s">
        <v>19</v>
      </c>
      <c r="D8" s="45" t="s">
        <v>20</v>
      </c>
      <c r="E8" s="45" t="s">
        <v>21</v>
      </c>
      <c r="F8" s="21" t="s">
        <v>22</v>
      </c>
      <c r="G8" s="26">
        <v>95000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46">
        <f>SUM(G8)</f>
        <v>95000</v>
      </c>
    </row>
    <row r="9" spans="1:18" s="10" customFormat="1" ht="16.5" hidden="1">
      <c r="A9" s="60" t="s">
        <v>53</v>
      </c>
      <c r="B9" s="23" t="s">
        <v>39</v>
      </c>
      <c r="C9" s="45" t="s">
        <v>54</v>
      </c>
      <c r="D9" s="45" t="s">
        <v>55</v>
      </c>
      <c r="E9" s="45" t="s">
        <v>56</v>
      </c>
      <c r="F9" s="23" t="s">
        <v>22</v>
      </c>
      <c r="G9" s="24"/>
      <c r="H9" s="24"/>
      <c r="I9" s="24"/>
      <c r="J9" s="24">
        <v>255882</v>
      </c>
      <c r="K9" s="24"/>
      <c r="L9" s="24"/>
      <c r="M9" s="24"/>
      <c r="N9" s="24"/>
      <c r="O9" s="24"/>
      <c r="P9" s="24"/>
      <c r="Q9" s="24"/>
      <c r="R9" s="46">
        <f>SUM(I9:J9)</f>
        <v>255882</v>
      </c>
    </row>
    <row r="10" spans="1:18" s="10" customFormat="1" ht="16.5" hidden="1">
      <c r="A10" s="60" t="s">
        <v>97</v>
      </c>
      <c r="B10" s="23" t="s">
        <v>13</v>
      </c>
      <c r="C10" s="59" t="s">
        <v>98</v>
      </c>
      <c r="D10" s="59" t="s">
        <v>99</v>
      </c>
      <c r="E10" s="59" t="s">
        <v>100</v>
      </c>
      <c r="F10" s="23" t="s">
        <v>22</v>
      </c>
      <c r="G10" s="24"/>
      <c r="H10" s="24"/>
      <c r="I10" s="24"/>
      <c r="J10" s="24"/>
      <c r="K10" s="24"/>
      <c r="L10" s="24"/>
      <c r="M10" s="24"/>
      <c r="N10" s="24">
        <v>46625.88</v>
      </c>
      <c r="O10" s="24"/>
      <c r="P10" s="24"/>
      <c r="Q10" s="24"/>
      <c r="R10" s="46">
        <f>N10</f>
        <v>46625.88</v>
      </c>
    </row>
    <row r="11" spans="1:18" s="10" customFormat="1" ht="16.5" hidden="1">
      <c r="A11" s="66"/>
      <c r="B11" s="23"/>
      <c r="C11" s="45"/>
      <c r="D11" s="45"/>
      <c r="E11" s="45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6"/>
    </row>
    <row r="12" spans="1:18" s="10" customFormat="1" ht="16.5" hidden="1">
      <c r="A12" s="53" t="s">
        <v>8</v>
      </c>
      <c r="B12" s="23"/>
      <c r="C12" s="45"/>
      <c r="D12" s="45"/>
      <c r="E12" s="45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46">
        <f aca="true" t="shared" si="0" ref="R12:R19">SUM(J12:K12)</f>
        <v>0</v>
      </c>
    </row>
    <row r="13" spans="1:18" s="10" customFormat="1" ht="16.5" hidden="1">
      <c r="A13" s="21" t="s">
        <v>92</v>
      </c>
      <c r="B13" s="23"/>
      <c r="C13" s="45"/>
      <c r="D13" s="45"/>
      <c r="E13" s="45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46">
        <f t="shared" si="0"/>
        <v>0</v>
      </c>
    </row>
    <row r="14" spans="1:18" s="10" customFormat="1" ht="16.5" hidden="1">
      <c r="A14" s="39" t="s">
        <v>58</v>
      </c>
      <c r="B14" s="23" t="s">
        <v>13</v>
      </c>
      <c r="C14" s="45" t="s">
        <v>59</v>
      </c>
      <c r="D14" s="45" t="s">
        <v>60</v>
      </c>
      <c r="E14" s="52" t="s">
        <v>61</v>
      </c>
      <c r="F14" s="23">
        <v>17.207</v>
      </c>
      <c r="G14" s="24"/>
      <c r="H14" s="24"/>
      <c r="I14" s="24"/>
      <c r="J14" s="24"/>
      <c r="K14" s="24">
        <f>187437-2</f>
        <v>187435</v>
      </c>
      <c r="L14" s="24"/>
      <c r="M14" s="24"/>
      <c r="N14" s="24"/>
      <c r="O14" s="24"/>
      <c r="P14" s="24"/>
      <c r="Q14" s="24"/>
      <c r="R14" s="46">
        <f t="shared" si="0"/>
        <v>187435</v>
      </c>
    </row>
    <row r="15" spans="1:18" s="10" customFormat="1" ht="16.5" hidden="1">
      <c r="A15" s="39" t="s">
        <v>58</v>
      </c>
      <c r="B15" s="23" t="s">
        <v>36</v>
      </c>
      <c r="C15" s="45" t="s">
        <v>59</v>
      </c>
      <c r="D15" s="45" t="s">
        <v>60</v>
      </c>
      <c r="E15" s="52" t="s">
        <v>61</v>
      </c>
      <c r="F15" s="23">
        <v>17.207</v>
      </c>
      <c r="G15" s="24"/>
      <c r="H15" s="24"/>
      <c r="I15" s="24"/>
      <c r="J15" s="24"/>
      <c r="K15" s="24">
        <v>1</v>
      </c>
      <c r="L15" s="24"/>
      <c r="M15" s="24"/>
      <c r="N15" s="24"/>
      <c r="O15" s="24"/>
      <c r="P15" s="24"/>
      <c r="Q15" s="24"/>
      <c r="R15" s="46">
        <f t="shared" si="0"/>
        <v>1</v>
      </c>
    </row>
    <row r="16" spans="1:18" s="10" customFormat="1" ht="16.5" hidden="1">
      <c r="A16" s="39" t="s">
        <v>58</v>
      </c>
      <c r="B16" s="23" t="s">
        <v>37</v>
      </c>
      <c r="C16" s="45" t="s">
        <v>59</v>
      </c>
      <c r="D16" s="45" t="s">
        <v>60</v>
      </c>
      <c r="E16" s="52" t="s">
        <v>61</v>
      </c>
      <c r="F16" s="23">
        <v>17.207</v>
      </c>
      <c r="G16" s="24"/>
      <c r="H16" s="24"/>
      <c r="I16" s="24"/>
      <c r="J16" s="24"/>
      <c r="K16" s="24">
        <v>1</v>
      </c>
      <c r="L16" s="24"/>
      <c r="M16" s="24"/>
      <c r="N16" s="24"/>
      <c r="O16" s="24"/>
      <c r="P16" s="24"/>
      <c r="Q16" s="24"/>
      <c r="R16" s="46">
        <f t="shared" si="0"/>
        <v>1</v>
      </c>
    </row>
    <row r="17" spans="1:18" s="11" customFormat="1" ht="15" hidden="1">
      <c r="A17" s="39" t="s">
        <v>62</v>
      </c>
      <c r="B17" s="23" t="s">
        <v>13</v>
      </c>
      <c r="C17" s="45" t="s">
        <v>59</v>
      </c>
      <c r="D17" s="45" t="s">
        <v>60</v>
      </c>
      <c r="E17" s="52" t="s">
        <v>63</v>
      </c>
      <c r="F17" s="23" t="s">
        <v>64</v>
      </c>
      <c r="G17" s="24"/>
      <c r="H17" s="24"/>
      <c r="I17" s="24"/>
      <c r="J17" s="24"/>
      <c r="K17" s="24">
        <f>66027-2</f>
        <v>66025</v>
      </c>
      <c r="L17" s="24"/>
      <c r="M17" s="24"/>
      <c r="N17" s="24"/>
      <c r="O17" s="24"/>
      <c r="P17" s="24"/>
      <c r="Q17" s="24"/>
      <c r="R17" s="46">
        <f t="shared" si="0"/>
        <v>66025</v>
      </c>
    </row>
    <row r="18" spans="1:18" s="10" customFormat="1" ht="16.5" hidden="1">
      <c r="A18" s="39" t="s">
        <v>62</v>
      </c>
      <c r="B18" s="23" t="s">
        <v>36</v>
      </c>
      <c r="C18" s="45" t="s">
        <v>59</v>
      </c>
      <c r="D18" s="45" t="s">
        <v>60</v>
      </c>
      <c r="E18" s="52" t="s">
        <v>63</v>
      </c>
      <c r="F18" s="23" t="s">
        <v>64</v>
      </c>
      <c r="G18" s="24"/>
      <c r="H18" s="24"/>
      <c r="I18" s="24"/>
      <c r="J18" s="24"/>
      <c r="K18" s="24">
        <v>1</v>
      </c>
      <c r="L18" s="24"/>
      <c r="M18" s="24"/>
      <c r="N18" s="24"/>
      <c r="O18" s="24"/>
      <c r="P18" s="24"/>
      <c r="Q18" s="24"/>
      <c r="R18" s="46">
        <f t="shared" si="0"/>
        <v>1</v>
      </c>
    </row>
    <row r="19" spans="1:18" s="11" customFormat="1" ht="15" hidden="1">
      <c r="A19" s="39" t="s">
        <v>62</v>
      </c>
      <c r="B19" s="23" t="s">
        <v>37</v>
      </c>
      <c r="C19" s="45" t="s">
        <v>59</v>
      </c>
      <c r="D19" s="45" t="s">
        <v>60</v>
      </c>
      <c r="E19" s="52" t="s">
        <v>63</v>
      </c>
      <c r="F19" s="23" t="s">
        <v>64</v>
      </c>
      <c r="G19" s="24"/>
      <c r="H19" s="24"/>
      <c r="I19" s="24"/>
      <c r="J19" s="24"/>
      <c r="K19" s="24">
        <v>1</v>
      </c>
      <c r="L19" s="24"/>
      <c r="M19" s="24"/>
      <c r="N19" s="24"/>
      <c r="O19" s="24"/>
      <c r="P19" s="24"/>
      <c r="Q19" s="24"/>
      <c r="R19" s="46">
        <f t="shared" si="0"/>
        <v>1</v>
      </c>
    </row>
    <row r="20" spans="1:18" s="11" customFormat="1" ht="15" hidden="1">
      <c r="A20" s="62" t="s">
        <v>78</v>
      </c>
      <c r="B20" s="63" t="s">
        <v>79</v>
      </c>
      <c r="C20" s="64" t="s">
        <v>80</v>
      </c>
      <c r="D20" s="64" t="s">
        <v>81</v>
      </c>
      <c r="E20" s="65" t="s">
        <v>82</v>
      </c>
      <c r="F20" s="63" t="s">
        <v>83</v>
      </c>
      <c r="G20" s="61"/>
      <c r="H20" s="24"/>
      <c r="I20" s="24"/>
      <c r="J20" s="24"/>
      <c r="K20" s="24"/>
      <c r="L20" s="24"/>
      <c r="M20" s="24"/>
      <c r="N20" s="24">
        <v>4578.74</v>
      </c>
      <c r="O20" s="24"/>
      <c r="P20" s="24"/>
      <c r="Q20" s="24"/>
      <c r="R20" s="46">
        <f>SUM(M20:N20)</f>
        <v>4578.74</v>
      </c>
    </row>
    <row r="21" spans="1:18" s="11" customFormat="1" ht="15" hidden="1">
      <c r="A21" s="62" t="s">
        <v>93</v>
      </c>
      <c r="B21" s="23" t="s">
        <v>13</v>
      </c>
      <c r="C21" s="59" t="s">
        <v>94</v>
      </c>
      <c r="D21" s="59" t="s">
        <v>95</v>
      </c>
      <c r="E21" s="59" t="s">
        <v>96</v>
      </c>
      <c r="F21" s="23" t="s">
        <v>22</v>
      </c>
      <c r="G21" s="61"/>
      <c r="H21" s="24"/>
      <c r="I21" s="24"/>
      <c r="J21" s="24"/>
      <c r="K21" s="24"/>
      <c r="L21" s="24"/>
      <c r="M21" s="24"/>
      <c r="N21" s="24">
        <v>2669.72</v>
      </c>
      <c r="O21" s="24"/>
      <c r="P21" s="24"/>
      <c r="Q21" s="24"/>
      <c r="R21" s="46">
        <f>N21</f>
        <v>2669.72</v>
      </c>
    </row>
    <row r="22" spans="1:18" s="11" customFormat="1" ht="15" hidden="1">
      <c r="A22" s="62" t="s">
        <v>104</v>
      </c>
      <c r="B22" s="23" t="s">
        <v>13</v>
      </c>
      <c r="C22" s="70" t="s">
        <v>108</v>
      </c>
      <c r="D22" s="70" t="s">
        <v>105</v>
      </c>
      <c r="E22" s="70" t="s">
        <v>106</v>
      </c>
      <c r="F22" s="63" t="s">
        <v>22</v>
      </c>
      <c r="G22" s="61"/>
      <c r="H22" s="24"/>
      <c r="I22" s="24"/>
      <c r="J22" s="24"/>
      <c r="K22" s="24"/>
      <c r="L22" s="24"/>
      <c r="M22" s="24"/>
      <c r="N22" s="24"/>
      <c r="O22" s="24">
        <v>6105</v>
      </c>
      <c r="P22" s="24"/>
      <c r="Q22" s="24"/>
      <c r="R22" s="46">
        <f>O22</f>
        <v>6105</v>
      </c>
    </row>
    <row r="23" spans="1:18" s="11" customFormat="1" ht="15" hidden="1">
      <c r="A23" s="62" t="s">
        <v>110</v>
      </c>
      <c r="B23" s="63" t="s">
        <v>111</v>
      </c>
      <c r="C23" s="70" t="s">
        <v>112</v>
      </c>
      <c r="D23" s="70" t="s">
        <v>113</v>
      </c>
      <c r="E23" s="70" t="s">
        <v>114</v>
      </c>
      <c r="F23" s="63" t="s">
        <v>22</v>
      </c>
      <c r="G23" s="61"/>
      <c r="H23" s="24"/>
      <c r="I23" s="24"/>
      <c r="J23" s="24"/>
      <c r="K23" s="24"/>
      <c r="L23" s="24"/>
      <c r="M23" s="24"/>
      <c r="N23" s="24"/>
      <c r="O23" s="24"/>
      <c r="P23" s="24">
        <v>6500</v>
      </c>
      <c r="Q23" s="24"/>
      <c r="R23" s="46">
        <f>P23</f>
        <v>6500</v>
      </c>
    </row>
    <row r="24" spans="1:18" s="11" customFormat="1" ht="15" hidden="1">
      <c r="A24" s="62" t="s">
        <v>115</v>
      </c>
      <c r="B24" s="23" t="s">
        <v>13</v>
      </c>
      <c r="C24" s="70" t="s">
        <v>116</v>
      </c>
      <c r="D24" s="70" t="s">
        <v>117</v>
      </c>
      <c r="E24" s="70" t="s">
        <v>118</v>
      </c>
      <c r="F24" s="63" t="s">
        <v>22</v>
      </c>
      <c r="G24" s="61"/>
      <c r="H24" s="24"/>
      <c r="I24" s="24"/>
      <c r="J24" s="24"/>
      <c r="K24" s="24"/>
      <c r="L24" s="24"/>
      <c r="M24" s="24"/>
      <c r="N24" s="24"/>
      <c r="O24" s="24"/>
      <c r="P24" s="24">
        <v>12211.74</v>
      </c>
      <c r="Q24" s="24"/>
      <c r="R24" s="46">
        <f>P24</f>
        <v>12211.74</v>
      </c>
    </row>
    <row r="25" spans="1:18" s="11" customFormat="1" ht="15" hidden="1">
      <c r="A25" s="62"/>
      <c r="B25" s="23"/>
      <c r="C25" s="70"/>
      <c r="D25" s="70"/>
      <c r="E25" s="70"/>
      <c r="F25" s="63"/>
      <c r="G25" s="61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46"/>
    </row>
    <row r="26" spans="1:18" s="11" customFormat="1" ht="15" hidden="1">
      <c r="A26" s="39"/>
      <c r="B26" s="23"/>
      <c r="C26" s="45"/>
      <c r="D26" s="45"/>
      <c r="E26" s="52"/>
      <c r="F26" s="23"/>
      <c r="G26" s="61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46"/>
    </row>
    <row r="27" spans="1:18" s="11" customFormat="1" ht="15" hidden="1">
      <c r="A27" s="47" t="s">
        <v>8</v>
      </c>
      <c r="B27" s="23"/>
      <c r="C27" s="45"/>
      <c r="D27" s="45"/>
      <c r="E27" s="52"/>
      <c r="F27" s="23"/>
      <c r="G27" s="61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6"/>
    </row>
    <row r="28" spans="1:18" s="11" customFormat="1" ht="15" hidden="1">
      <c r="A28" s="21" t="s">
        <v>84</v>
      </c>
      <c r="B28" s="23"/>
      <c r="C28" s="45"/>
      <c r="D28" s="45"/>
      <c r="E28" s="52"/>
      <c r="F28" s="23"/>
      <c r="G28" s="61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6"/>
    </row>
    <row r="29" spans="1:18" s="11" customFormat="1" ht="15" hidden="1">
      <c r="A29" s="66" t="s">
        <v>85</v>
      </c>
      <c r="B29" s="23" t="s">
        <v>39</v>
      </c>
      <c r="C29" s="45" t="s">
        <v>86</v>
      </c>
      <c r="D29" s="45" t="s">
        <v>87</v>
      </c>
      <c r="E29" s="52" t="s">
        <v>88</v>
      </c>
      <c r="F29" s="42">
        <v>17.801</v>
      </c>
      <c r="G29" s="61"/>
      <c r="H29" s="24"/>
      <c r="I29" s="24"/>
      <c r="J29" s="24"/>
      <c r="K29" s="24"/>
      <c r="L29" s="24"/>
      <c r="M29" s="24"/>
      <c r="N29" s="24">
        <f>31133-2</f>
        <v>31131</v>
      </c>
      <c r="O29" s="24"/>
      <c r="P29" s="24"/>
      <c r="Q29" s="24"/>
      <c r="R29" s="46">
        <f>SUM(N29)</f>
        <v>31131</v>
      </c>
    </row>
    <row r="30" spans="1:18" s="11" customFormat="1" ht="15" hidden="1">
      <c r="A30" s="66" t="s">
        <v>85</v>
      </c>
      <c r="B30" s="23" t="s">
        <v>36</v>
      </c>
      <c r="C30" s="45" t="s">
        <v>86</v>
      </c>
      <c r="D30" s="45" t="s">
        <v>87</v>
      </c>
      <c r="E30" s="52" t="s">
        <v>88</v>
      </c>
      <c r="F30" s="42">
        <v>17.801</v>
      </c>
      <c r="G30" s="61"/>
      <c r="H30" s="24"/>
      <c r="I30" s="24"/>
      <c r="J30" s="24"/>
      <c r="K30" s="24"/>
      <c r="L30" s="24"/>
      <c r="M30" s="24"/>
      <c r="N30" s="24">
        <v>1</v>
      </c>
      <c r="O30" s="24"/>
      <c r="P30" s="24"/>
      <c r="Q30" s="24"/>
      <c r="R30" s="46">
        <f>SUM(N30)</f>
        <v>1</v>
      </c>
    </row>
    <row r="31" spans="1:19" s="11" customFormat="1" ht="15" hidden="1">
      <c r="A31" s="66" t="s">
        <v>85</v>
      </c>
      <c r="B31" s="23" t="s">
        <v>37</v>
      </c>
      <c r="C31" s="45" t="s">
        <v>86</v>
      </c>
      <c r="D31" s="45" t="s">
        <v>87</v>
      </c>
      <c r="E31" s="52" t="s">
        <v>88</v>
      </c>
      <c r="F31" s="42">
        <v>17.801</v>
      </c>
      <c r="G31" s="61"/>
      <c r="H31" s="24"/>
      <c r="I31" s="24"/>
      <c r="J31" s="24"/>
      <c r="K31" s="24"/>
      <c r="L31" s="24"/>
      <c r="M31" s="24"/>
      <c r="N31" s="24">
        <v>1</v>
      </c>
      <c r="O31" s="24"/>
      <c r="P31" s="24"/>
      <c r="Q31" s="24"/>
      <c r="R31" s="46">
        <f>SUM(N31)</f>
        <v>1</v>
      </c>
      <c r="S31" s="67"/>
    </row>
    <row r="32" spans="1:18" s="11" customFormat="1" ht="15" hidden="1">
      <c r="A32" s="62"/>
      <c r="B32" s="23"/>
      <c r="C32" s="45"/>
      <c r="D32" s="45"/>
      <c r="E32" s="52"/>
      <c r="F32" s="23"/>
      <c r="G32" s="61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46"/>
    </row>
    <row r="33" spans="1:18" s="11" customFormat="1" ht="15" hidden="1">
      <c r="A33" s="39"/>
      <c r="B33" s="23"/>
      <c r="C33" s="45"/>
      <c r="D33" s="45"/>
      <c r="E33" s="52"/>
      <c r="F33" s="23"/>
      <c r="G33" s="61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46"/>
    </row>
    <row r="34" spans="1:18" s="11" customFormat="1" ht="16.5" hidden="1">
      <c r="A34" s="47" t="s">
        <v>8</v>
      </c>
      <c r="B34" s="17"/>
      <c r="C34" s="18"/>
      <c r="D34" s="18"/>
      <c r="E34" s="19"/>
      <c r="F34" s="20"/>
      <c r="G34" s="51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46">
        <f>SUM(J34:K34)</f>
        <v>0</v>
      </c>
    </row>
    <row r="35" spans="1:18" s="10" customFormat="1" ht="16.5" hidden="1">
      <c r="A35" s="21" t="s">
        <v>24</v>
      </c>
      <c r="B35" s="17"/>
      <c r="C35" s="18"/>
      <c r="D35" s="18"/>
      <c r="E35" s="19"/>
      <c r="F35" s="20"/>
      <c r="G35" s="21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6">
        <f>SUM(J35:K35)</f>
        <v>0</v>
      </c>
    </row>
    <row r="36" spans="1:18" s="8" customFormat="1" ht="15" hidden="1">
      <c r="A36" s="56" t="s">
        <v>68</v>
      </c>
      <c r="B36" s="23" t="s">
        <v>13</v>
      </c>
      <c r="C36" s="45" t="s">
        <v>25</v>
      </c>
      <c r="D36" s="45" t="s">
        <v>26</v>
      </c>
      <c r="E36" s="52" t="s">
        <v>27</v>
      </c>
      <c r="F36" s="21">
        <v>17.225</v>
      </c>
      <c r="H36" s="24">
        <v>40000</v>
      </c>
      <c r="I36" s="24"/>
      <c r="J36" s="24"/>
      <c r="K36" s="24"/>
      <c r="L36" s="24">
        <f>22191-1</f>
        <v>22190</v>
      </c>
      <c r="M36" s="24"/>
      <c r="N36" s="24"/>
      <c r="O36" s="24"/>
      <c r="P36" s="24"/>
      <c r="Q36" s="24"/>
      <c r="R36" s="22">
        <f aca="true" t="shared" si="1" ref="R36:R45">SUM(G36:L36)</f>
        <v>62190</v>
      </c>
    </row>
    <row r="37" spans="1:18" s="7" customFormat="1" ht="15" hidden="1">
      <c r="A37" s="56" t="s">
        <v>68</v>
      </c>
      <c r="B37" s="23" t="s">
        <v>36</v>
      </c>
      <c r="C37" s="45" t="s">
        <v>25</v>
      </c>
      <c r="D37" s="45" t="s">
        <v>26</v>
      </c>
      <c r="E37" s="52" t="s">
        <v>27</v>
      </c>
      <c r="F37" s="21">
        <v>17.225</v>
      </c>
      <c r="G37" s="24"/>
      <c r="H37" s="24"/>
      <c r="I37" s="24"/>
      <c r="J37" s="24"/>
      <c r="K37" s="24"/>
      <c r="L37" s="24">
        <v>1</v>
      </c>
      <c r="M37" s="24"/>
      <c r="N37" s="24"/>
      <c r="O37" s="24"/>
      <c r="P37" s="24"/>
      <c r="Q37" s="24"/>
      <c r="R37" s="22">
        <f t="shared" si="1"/>
        <v>1</v>
      </c>
    </row>
    <row r="38" spans="1:18" s="9" customFormat="1" ht="16.5" hidden="1">
      <c r="A38" s="47" t="s">
        <v>8</v>
      </c>
      <c r="B38" s="17"/>
      <c r="C38" s="18"/>
      <c r="D38" s="18"/>
      <c r="E38" s="19"/>
      <c r="F38" s="20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2">
        <f t="shared" si="1"/>
        <v>0</v>
      </c>
    </row>
    <row r="39" spans="1:18" s="11" customFormat="1" ht="16.5" hidden="1">
      <c r="A39" s="21" t="s">
        <v>31</v>
      </c>
      <c r="B39" s="17"/>
      <c r="C39" s="25"/>
      <c r="D39" s="25"/>
      <c r="E39" s="25"/>
      <c r="F39" s="17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2">
        <f t="shared" si="1"/>
        <v>0</v>
      </c>
    </row>
    <row r="40" spans="1:18" s="11" customFormat="1" ht="15" hidden="1">
      <c r="A40" s="39" t="s">
        <v>32</v>
      </c>
      <c r="B40" s="57" t="s">
        <v>33</v>
      </c>
      <c r="C40" s="58" t="s">
        <v>34</v>
      </c>
      <c r="D40" s="21" t="s">
        <v>35</v>
      </c>
      <c r="E40" s="42">
        <v>6301</v>
      </c>
      <c r="F40" s="23">
        <v>17.259</v>
      </c>
      <c r="G40" s="24"/>
      <c r="H40" s="24"/>
      <c r="I40" s="24">
        <f>532344-2</f>
        <v>532342</v>
      </c>
      <c r="J40" s="24"/>
      <c r="K40" s="24"/>
      <c r="L40" s="24"/>
      <c r="M40" s="24"/>
      <c r="N40" s="24"/>
      <c r="O40" s="24"/>
      <c r="P40" s="24"/>
      <c r="Q40" s="24"/>
      <c r="R40" s="22">
        <f t="shared" si="1"/>
        <v>532342</v>
      </c>
    </row>
    <row r="41" spans="1:18" s="11" customFormat="1" ht="15" hidden="1">
      <c r="A41" s="39" t="s">
        <v>32</v>
      </c>
      <c r="B41" s="23" t="s">
        <v>36</v>
      </c>
      <c r="C41" s="58" t="s">
        <v>34</v>
      </c>
      <c r="D41" s="21" t="s">
        <v>35</v>
      </c>
      <c r="E41" s="42">
        <v>6301</v>
      </c>
      <c r="F41" s="23">
        <v>17.259</v>
      </c>
      <c r="G41" s="24"/>
      <c r="H41" s="24"/>
      <c r="I41" s="24">
        <v>1</v>
      </c>
      <c r="J41" s="24"/>
      <c r="K41" s="24"/>
      <c r="L41" s="24"/>
      <c r="M41" s="24"/>
      <c r="N41" s="24"/>
      <c r="O41" s="24"/>
      <c r="P41" s="24"/>
      <c r="Q41" s="24"/>
      <c r="R41" s="22">
        <f t="shared" si="1"/>
        <v>1</v>
      </c>
    </row>
    <row r="42" spans="1:18" s="10" customFormat="1" ht="16.5" hidden="1">
      <c r="A42" s="56" t="s">
        <v>32</v>
      </c>
      <c r="B42" s="23" t="s">
        <v>37</v>
      </c>
      <c r="C42" s="58" t="s">
        <v>34</v>
      </c>
      <c r="D42" s="21" t="s">
        <v>35</v>
      </c>
      <c r="E42" s="42">
        <v>6301</v>
      </c>
      <c r="F42" s="23">
        <v>17.259</v>
      </c>
      <c r="G42" s="26"/>
      <c r="H42" s="26"/>
      <c r="I42" s="26">
        <v>1</v>
      </c>
      <c r="J42" s="26"/>
      <c r="K42" s="26"/>
      <c r="L42" s="26"/>
      <c r="M42" s="26"/>
      <c r="N42" s="26"/>
      <c r="O42" s="26"/>
      <c r="P42" s="26"/>
      <c r="Q42" s="26"/>
      <c r="R42" s="22">
        <f t="shared" si="1"/>
        <v>1</v>
      </c>
    </row>
    <row r="43" spans="1:18" s="10" customFormat="1" ht="16.5" hidden="1">
      <c r="A43" s="56" t="s">
        <v>38</v>
      </c>
      <c r="B43" s="23" t="s">
        <v>39</v>
      </c>
      <c r="C43" s="21" t="s">
        <v>40</v>
      </c>
      <c r="D43" s="59" t="s">
        <v>41</v>
      </c>
      <c r="E43" s="23" t="s">
        <v>42</v>
      </c>
      <c r="F43" s="59">
        <v>17.258</v>
      </c>
      <c r="G43" s="26"/>
      <c r="H43" s="26"/>
      <c r="I43" s="26">
        <f>86829-2</f>
        <v>86827</v>
      </c>
      <c r="J43" s="26"/>
      <c r="K43" s="26"/>
      <c r="L43" s="26"/>
      <c r="M43" s="26"/>
      <c r="N43" s="26"/>
      <c r="O43" s="26"/>
      <c r="P43" s="26"/>
      <c r="Q43" s="26"/>
      <c r="R43" s="22">
        <f t="shared" si="1"/>
        <v>86827</v>
      </c>
    </row>
    <row r="44" spans="1:18" s="7" customFormat="1" ht="15" hidden="1">
      <c r="A44" s="56" t="s">
        <v>43</v>
      </c>
      <c r="B44" s="23" t="s">
        <v>36</v>
      </c>
      <c r="C44" s="21" t="s">
        <v>40</v>
      </c>
      <c r="D44" s="59" t="s">
        <v>41</v>
      </c>
      <c r="E44" s="23" t="s">
        <v>42</v>
      </c>
      <c r="F44" s="59">
        <v>17.258</v>
      </c>
      <c r="G44" s="24"/>
      <c r="H44" s="24"/>
      <c r="I44" s="24">
        <v>1</v>
      </c>
      <c r="J44" s="24"/>
      <c r="K44" s="24"/>
      <c r="L44" s="24"/>
      <c r="M44" s="24"/>
      <c r="N44" s="24"/>
      <c r="O44" s="24"/>
      <c r="P44" s="24"/>
      <c r="Q44" s="24"/>
      <c r="R44" s="22">
        <f t="shared" si="1"/>
        <v>1</v>
      </c>
    </row>
    <row r="45" spans="1:18" s="9" customFormat="1" ht="16.5" hidden="1">
      <c r="A45" s="56" t="s">
        <v>38</v>
      </c>
      <c r="B45" s="23" t="s">
        <v>37</v>
      </c>
      <c r="C45" s="21" t="s">
        <v>40</v>
      </c>
      <c r="D45" s="59" t="s">
        <v>41</v>
      </c>
      <c r="E45" s="23" t="s">
        <v>42</v>
      </c>
      <c r="F45" s="59">
        <v>17.258</v>
      </c>
      <c r="G45" s="24"/>
      <c r="H45" s="24"/>
      <c r="I45" s="24">
        <v>1</v>
      </c>
      <c r="J45" s="24"/>
      <c r="K45" s="24"/>
      <c r="L45" s="24"/>
      <c r="M45" s="24"/>
      <c r="N45" s="24"/>
      <c r="O45" s="24"/>
      <c r="P45" s="24"/>
      <c r="Q45" s="24"/>
      <c r="R45" s="22">
        <f t="shared" si="1"/>
        <v>1</v>
      </c>
    </row>
    <row r="46" spans="1:18" s="9" customFormat="1" ht="16.5" hidden="1">
      <c r="A46" s="56" t="s">
        <v>38</v>
      </c>
      <c r="B46" s="23" t="s">
        <v>72</v>
      </c>
      <c r="C46" s="21" t="s">
        <v>73</v>
      </c>
      <c r="D46" s="59" t="s">
        <v>41</v>
      </c>
      <c r="E46" s="23" t="s">
        <v>42</v>
      </c>
      <c r="F46" s="59">
        <v>17.258</v>
      </c>
      <c r="G46" s="24"/>
      <c r="H46" s="24"/>
      <c r="I46" s="24"/>
      <c r="J46" s="24"/>
      <c r="K46" s="24"/>
      <c r="L46" s="24"/>
      <c r="M46" s="24">
        <f>461504-2</f>
        <v>461502</v>
      </c>
      <c r="N46" s="24"/>
      <c r="O46" s="24"/>
      <c r="P46" s="24"/>
      <c r="Q46" s="24"/>
      <c r="R46" s="46">
        <f>SUM(M46)</f>
        <v>461502</v>
      </c>
    </row>
    <row r="47" spans="1:18" s="9" customFormat="1" ht="16.5" hidden="1">
      <c r="A47" s="56" t="s">
        <v>38</v>
      </c>
      <c r="B47" s="23" t="s">
        <v>36</v>
      </c>
      <c r="C47" s="21" t="s">
        <v>73</v>
      </c>
      <c r="D47" s="59" t="s">
        <v>41</v>
      </c>
      <c r="E47" s="23" t="s">
        <v>42</v>
      </c>
      <c r="F47" s="59">
        <v>17.258</v>
      </c>
      <c r="G47" s="24"/>
      <c r="H47" s="24"/>
      <c r="I47" s="24"/>
      <c r="J47" s="24"/>
      <c r="K47" s="24"/>
      <c r="L47" s="24"/>
      <c r="M47" s="24">
        <v>1</v>
      </c>
      <c r="N47" s="24"/>
      <c r="O47" s="24"/>
      <c r="P47" s="24"/>
      <c r="Q47" s="24"/>
      <c r="R47" s="46">
        <f>SUM(M47)</f>
        <v>1</v>
      </c>
    </row>
    <row r="48" spans="1:18" s="9" customFormat="1" ht="16.5" hidden="1">
      <c r="A48" s="56" t="s">
        <v>38</v>
      </c>
      <c r="B48" s="23" t="s">
        <v>37</v>
      </c>
      <c r="C48" s="21" t="s">
        <v>73</v>
      </c>
      <c r="D48" s="59" t="s">
        <v>41</v>
      </c>
      <c r="E48" s="23" t="s">
        <v>42</v>
      </c>
      <c r="F48" s="59">
        <v>17.258</v>
      </c>
      <c r="G48" s="24"/>
      <c r="H48" s="24"/>
      <c r="I48" s="24"/>
      <c r="J48" s="24"/>
      <c r="K48" s="24"/>
      <c r="L48" s="24"/>
      <c r="M48" s="24">
        <v>1</v>
      </c>
      <c r="N48" s="24"/>
      <c r="O48" s="24"/>
      <c r="P48" s="24"/>
      <c r="Q48" s="24"/>
      <c r="R48" s="46">
        <f>SUM(M48)</f>
        <v>1</v>
      </c>
    </row>
    <row r="49" spans="1:18" s="11" customFormat="1" ht="15" hidden="1">
      <c r="A49" s="56" t="s">
        <v>44</v>
      </c>
      <c r="B49" s="23" t="s">
        <v>39</v>
      </c>
      <c r="C49" s="21" t="s">
        <v>45</v>
      </c>
      <c r="D49" s="59" t="s">
        <v>46</v>
      </c>
      <c r="E49" s="23" t="s">
        <v>47</v>
      </c>
      <c r="F49" s="59">
        <v>17.278</v>
      </c>
      <c r="G49" s="26"/>
      <c r="H49" s="26"/>
      <c r="I49" s="26">
        <f>119268-2</f>
        <v>119266</v>
      </c>
      <c r="J49" s="26"/>
      <c r="K49" s="26"/>
      <c r="L49" s="26"/>
      <c r="M49" s="26"/>
      <c r="N49" s="26"/>
      <c r="O49" s="26"/>
      <c r="P49" s="26"/>
      <c r="Q49" s="26"/>
      <c r="R49" s="22">
        <f>SUM(G49:L49)</f>
        <v>119266</v>
      </c>
    </row>
    <row r="50" spans="1:18" s="11" customFormat="1" ht="15" hidden="1">
      <c r="A50" s="56" t="s">
        <v>44</v>
      </c>
      <c r="B50" s="23" t="s">
        <v>36</v>
      </c>
      <c r="C50" s="21" t="s">
        <v>45</v>
      </c>
      <c r="D50" s="59" t="s">
        <v>46</v>
      </c>
      <c r="E50" s="23" t="s">
        <v>47</v>
      </c>
      <c r="F50" s="59">
        <v>17.278</v>
      </c>
      <c r="G50" s="26"/>
      <c r="H50" s="26"/>
      <c r="I50" s="26">
        <v>1</v>
      </c>
      <c r="J50" s="26"/>
      <c r="K50" s="26"/>
      <c r="L50" s="26"/>
      <c r="M50" s="26"/>
      <c r="N50" s="26"/>
      <c r="O50" s="26"/>
      <c r="P50" s="26"/>
      <c r="Q50" s="26"/>
      <c r="R50" s="22">
        <f>SUM(G50:L50)</f>
        <v>1</v>
      </c>
    </row>
    <row r="51" spans="1:18" s="10" customFormat="1" ht="16.5" hidden="1">
      <c r="A51" s="56" t="s">
        <v>44</v>
      </c>
      <c r="B51" s="23" t="s">
        <v>37</v>
      </c>
      <c r="C51" s="21" t="s">
        <v>45</v>
      </c>
      <c r="D51" s="59" t="s">
        <v>46</v>
      </c>
      <c r="E51" s="23" t="s">
        <v>47</v>
      </c>
      <c r="F51" s="59">
        <v>17.278</v>
      </c>
      <c r="G51" s="26"/>
      <c r="H51" s="26"/>
      <c r="I51" s="26">
        <v>1</v>
      </c>
      <c r="J51" s="26"/>
      <c r="K51" s="26"/>
      <c r="L51" s="26"/>
      <c r="M51" s="26"/>
      <c r="N51" s="26"/>
      <c r="O51" s="26"/>
      <c r="P51" s="26"/>
      <c r="Q51" s="26"/>
      <c r="R51" s="22">
        <f>SUM(G51:L51)</f>
        <v>1</v>
      </c>
    </row>
    <row r="52" spans="1:18" s="10" customFormat="1" ht="16.5" hidden="1">
      <c r="A52" s="56" t="s">
        <v>44</v>
      </c>
      <c r="B52" s="23" t="s">
        <v>72</v>
      </c>
      <c r="C52" s="21" t="s">
        <v>74</v>
      </c>
      <c r="D52" s="59" t="s">
        <v>46</v>
      </c>
      <c r="E52" s="23" t="s">
        <v>47</v>
      </c>
      <c r="F52" s="59">
        <v>17.278</v>
      </c>
      <c r="G52" s="26"/>
      <c r="H52" s="26"/>
      <c r="I52" s="26"/>
      <c r="J52" s="26"/>
      <c r="K52" s="26"/>
      <c r="L52" s="26"/>
      <c r="M52" s="26">
        <f>565718-2</f>
        <v>565716</v>
      </c>
      <c r="N52" s="26"/>
      <c r="O52" s="26"/>
      <c r="P52" s="26"/>
      <c r="Q52" s="26"/>
      <c r="R52" s="46">
        <f>SUM(M52)</f>
        <v>565716</v>
      </c>
    </row>
    <row r="53" spans="1:18" s="10" customFormat="1" ht="16.5" hidden="1">
      <c r="A53" s="56" t="s">
        <v>44</v>
      </c>
      <c r="B53" s="23" t="s">
        <v>36</v>
      </c>
      <c r="C53" s="21" t="s">
        <v>74</v>
      </c>
      <c r="D53" s="59" t="s">
        <v>46</v>
      </c>
      <c r="E53" s="23" t="s">
        <v>47</v>
      </c>
      <c r="F53" s="59">
        <v>17.278</v>
      </c>
      <c r="G53" s="26"/>
      <c r="H53" s="26"/>
      <c r="I53" s="26"/>
      <c r="J53" s="26"/>
      <c r="K53" s="26"/>
      <c r="L53" s="26"/>
      <c r="M53" s="26">
        <v>1</v>
      </c>
      <c r="N53" s="26"/>
      <c r="O53" s="26"/>
      <c r="P53" s="26"/>
      <c r="Q53" s="26"/>
      <c r="R53" s="46">
        <f>SUM(M53)</f>
        <v>1</v>
      </c>
    </row>
    <row r="54" spans="1:18" s="10" customFormat="1" ht="16.5" hidden="1">
      <c r="A54" s="56" t="s">
        <v>44</v>
      </c>
      <c r="B54" s="23" t="s">
        <v>37</v>
      </c>
      <c r="C54" s="21" t="s">
        <v>74</v>
      </c>
      <c r="D54" s="59" t="s">
        <v>46</v>
      </c>
      <c r="E54" s="23" t="s">
        <v>47</v>
      </c>
      <c r="F54" s="59">
        <v>17.278</v>
      </c>
      <c r="G54" s="26"/>
      <c r="H54" s="26"/>
      <c r="I54" s="26"/>
      <c r="J54" s="26"/>
      <c r="K54" s="26"/>
      <c r="L54" s="26"/>
      <c r="M54" s="26">
        <v>1</v>
      </c>
      <c r="N54" s="26"/>
      <c r="O54" s="26"/>
      <c r="P54" s="26"/>
      <c r="Q54" s="26"/>
      <c r="R54" s="46">
        <f>SUM(M54)</f>
        <v>1</v>
      </c>
    </row>
    <row r="55" spans="1:18" s="10" customFormat="1" ht="16.5" hidden="1">
      <c r="A55" s="56" t="s">
        <v>89</v>
      </c>
      <c r="B55" s="23" t="s">
        <v>39</v>
      </c>
      <c r="C55" s="21" t="s">
        <v>74</v>
      </c>
      <c r="D55" s="59" t="s">
        <v>46</v>
      </c>
      <c r="E55" s="23" t="s">
        <v>90</v>
      </c>
      <c r="F55" s="59">
        <v>17.278</v>
      </c>
      <c r="G55" s="26"/>
      <c r="H55" s="26"/>
      <c r="I55" s="26"/>
      <c r="J55" s="26"/>
      <c r="K55" s="26"/>
      <c r="L55" s="26"/>
      <c r="M55" s="26"/>
      <c r="N55" s="26">
        <v>20996</v>
      </c>
      <c r="O55" s="26"/>
      <c r="P55" s="26"/>
      <c r="Q55" s="26"/>
      <c r="R55" s="46">
        <f>SUM(N55)</f>
        <v>20996</v>
      </c>
    </row>
    <row r="56" spans="1:18" s="10" customFormat="1" ht="16.5" hidden="1">
      <c r="A56" s="68" t="s">
        <v>103</v>
      </c>
      <c r="B56" s="23" t="s">
        <v>13</v>
      </c>
      <c r="C56" s="69" t="s">
        <v>74</v>
      </c>
      <c r="D56" s="59" t="s">
        <v>46</v>
      </c>
      <c r="E56" s="21">
        <v>6308</v>
      </c>
      <c r="F56" s="59">
        <v>17.278</v>
      </c>
      <c r="G56" s="26"/>
      <c r="H56" s="26"/>
      <c r="I56" s="26"/>
      <c r="J56" s="26"/>
      <c r="K56" s="26"/>
      <c r="L56" s="26"/>
      <c r="M56" s="26"/>
      <c r="N56" s="26"/>
      <c r="O56" s="26">
        <f>45000*0.34</f>
        <v>15300.000000000002</v>
      </c>
      <c r="P56" s="26"/>
      <c r="Q56" s="26"/>
      <c r="R56" s="46">
        <f>O56</f>
        <v>15300.000000000002</v>
      </c>
    </row>
    <row r="57" spans="1:18" s="10" customFormat="1" ht="16.5" hidden="1">
      <c r="A57" s="68" t="s">
        <v>103</v>
      </c>
      <c r="B57" s="23" t="s">
        <v>13</v>
      </c>
      <c r="C57" s="69" t="s">
        <v>74</v>
      </c>
      <c r="D57" s="59" t="s">
        <v>46</v>
      </c>
      <c r="E57" s="21">
        <v>6309</v>
      </c>
      <c r="F57" s="59">
        <v>17.278</v>
      </c>
      <c r="G57" s="26"/>
      <c r="H57" s="26"/>
      <c r="I57" s="26"/>
      <c r="J57" s="26"/>
      <c r="K57" s="26"/>
      <c r="L57" s="26"/>
      <c r="M57" s="26"/>
      <c r="N57" s="26"/>
      <c r="O57" s="26">
        <f>45000*0.66</f>
        <v>29700</v>
      </c>
      <c r="P57" s="26"/>
      <c r="Q57" s="26"/>
      <c r="R57" s="46">
        <f>O57</f>
        <v>29700</v>
      </c>
    </row>
    <row r="58" spans="1:18" s="10" customFormat="1" ht="16.5">
      <c r="A58" s="71"/>
      <c r="B58" s="23"/>
      <c r="C58" s="69"/>
      <c r="D58" s="59"/>
      <c r="E58" s="21"/>
      <c r="F58" s="59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46"/>
    </row>
    <row r="59" spans="1:18" s="10" customFormat="1" ht="16.5">
      <c r="A59" s="47" t="s">
        <v>8</v>
      </c>
      <c r="B59" s="23"/>
      <c r="C59" s="69"/>
      <c r="D59" s="59"/>
      <c r="E59" s="21"/>
      <c r="F59" s="59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46"/>
    </row>
    <row r="60" spans="1:18" s="10" customFormat="1" ht="16.5">
      <c r="A60" s="21" t="s">
        <v>121</v>
      </c>
      <c r="B60" s="23"/>
      <c r="C60" s="69"/>
      <c r="D60" s="59"/>
      <c r="E60" s="21"/>
      <c r="F60" s="59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46"/>
    </row>
    <row r="61" spans="1:18" s="10" customFormat="1" ht="16.5">
      <c r="A61" s="56" t="s">
        <v>122</v>
      </c>
      <c r="B61" s="23" t="s">
        <v>13</v>
      </c>
      <c r="C61" s="45" t="s">
        <v>123</v>
      </c>
      <c r="D61" s="45" t="s">
        <v>124</v>
      </c>
      <c r="E61" s="52" t="s">
        <v>125</v>
      </c>
      <c r="F61" s="21">
        <v>17.245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>
        <f>17552.86-2</f>
        <v>17550.86</v>
      </c>
      <c r="R61" s="46">
        <f>SUM(Q61)</f>
        <v>17550.86</v>
      </c>
    </row>
    <row r="62" spans="1:18" s="10" customFormat="1" ht="16.5">
      <c r="A62" s="56" t="s">
        <v>122</v>
      </c>
      <c r="B62" s="23" t="s">
        <v>36</v>
      </c>
      <c r="C62" s="45" t="s">
        <v>123</v>
      </c>
      <c r="D62" s="45" t="s">
        <v>124</v>
      </c>
      <c r="E62" s="52" t="s">
        <v>125</v>
      </c>
      <c r="F62" s="21">
        <v>17.245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>
        <v>1</v>
      </c>
      <c r="R62" s="46">
        <f>SUM(Q62)</f>
        <v>1</v>
      </c>
    </row>
    <row r="63" spans="1:18" s="10" customFormat="1" ht="16.5">
      <c r="A63" s="56" t="s">
        <v>122</v>
      </c>
      <c r="B63" s="23" t="s">
        <v>37</v>
      </c>
      <c r="C63" s="45" t="s">
        <v>123</v>
      </c>
      <c r="D63" s="45" t="s">
        <v>124</v>
      </c>
      <c r="E63" s="52" t="s">
        <v>125</v>
      </c>
      <c r="F63" s="21">
        <v>17.245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>
        <v>1</v>
      </c>
      <c r="R63" s="46">
        <f>SUM(Q63)</f>
        <v>1</v>
      </c>
    </row>
    <row r="64" spans="1:18" s="10" customFormat="1" ht="16.5">
      <c r="A64" s="71"/>
      <c r="B64" s="23"/>
      <c r="C64" s="69"/>
      <c r="D64" s="59"/>
      <c r="E64" s="21"/>
      <c r="F64" s="59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46">
        <f>SUM(Q64)</f>
        <v>0</v>
      </c>
    </row>
    <row r="65" spans="1:18" s="10" customFormat="1" ht="16.5">
      <c r="A65" s="56"/>
      <c r="B65" s="23"/>
      <c r="C65" s="21"/>
      <c r="D65" s="59"/>
      <c r="E65" s="23"/>
      <c r="F65" s="59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6">
        <f>SUM(N65)</f>
        <v>0</v>
      </c>
    </row>
    <row r="66" spans="1:18" s="10" customFormat="1" ht="16.5">
      <c r="A66" s="12"/>
      <c r="B66" s="27"/>
      <c r="C66" s="27"/>
      <c r="D66" s="20"/>
      <c r="E66" s="20"/>
      <c r="F66" s="20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2">
        <f>SUM(G66:L66)</f>
        <v>0</v>
      </c>
    </row>
    <row r="67" spans="1:18" s="10" customFormat="1" ht="18.75">
      <c r="A67" s="13" t="s">
        <v>0</v>
      </c>
      <c r="B67" s="28"/>
      <c r="C67" s="29"/>
      <c r="D67" s="29"/>
      <c r="E67" s="29"/>
      <c r="F67" s="30"/>
      <c r="G67" s="31">
        <f>SUM(G8:G53)</f>
        <v>95000</v>
      </c>
      <c r="H67" s="31">
        <f>SUM(H9:H66)</f>
        <v>40000</v>
      </c>
      <c r="I67" s="31">
        <f>SUM(I37:I66)</f>
        <v>738441</v>
      </c>
      <c r="J67" s="31">
        <f>SUM(J6:J66)</f>
        <v>255882</v>
      </c>
      <c r="K67" s="31">
        <f>SUM(K6:K66)</f>
        <v>253464</v>
      </c>
      <c r="L67" s="31">
        <f>SUM(L34:L66)</f>
        <v>22191</v>
      </c>
      <c r="M67" s="31">
        <f>SUM(M38:M66)</f>
        <v>1027222</v>
      </c>
      <c r="N67" s="31">
        <f>SUM(N7:N55)</f>
        <v>106003.34</v>
      </c>
      <c r="O67" s="31">
        <f>SUM(O6:O66)</f>
        <v>51105</v>
      </c>
      <c r="P67" s="31">
        <f>SUM(P11:P66)</f>
        <v>18711.739999999998</v>
      </c>
      <c r="Q67" s="31">
        <f>SUM(Q60:Q66)</f>
        <v>17552.86</v>
      </c>
      <c r="R67" s="41">
        <f>SUM(R6:R66)</f>
        <v>2625572.94</v>
      </c>
    </row>
    <row r="68" spans="1:18" s="10" customFormat="1" ht="18.75">
      <c r="A68" s="33"/>
      <c r="B68" s="34"/>
      <c r="C68" s="35"/>
      <c r="D68" s="35"/>
      <c r="E68" s="35"/>
      <c r="F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/>
    </row>
    <row r="69" spans="1:2" ht="16.5">
      <c r="A69" s="11" t="s">
        <v>9</v>
      </c>
      <c r="B69" s="10"/>
    </row>
    <row r="70" ht="15" hidden="1">
      <c r="A70" s="32" t="s">
        <v>16</v>
      </c>
    </row>
    <row r="71" ht="15" hidden="1">
      <c r="A71" s="43" t="s">
        <v>17</v>
      </c>
    </row>
    <row r="72" ht="15" hidden="1">
      <c r="A72" s="43" t="s">
        <v>28</v>
      </c>
    </row>
    <row r="73" ht="15" hidden="1">
      <c r="A73" s="43" t="s">
        <v>29</v>
      </c>
    </row>
    <row r="74" ht="15" hidden="1">
      <c r="A74" s="43" t="s">
        <v>48</v>
      </c>
    </row>
    <row r="75" ht="15" hidden="1">
      <c r="A75" s="43" t="s">
        <v>49</v>
      </c>
    </row>
    <row r="76" ht="15" hidden="1">
      <c r="A76" s="43" t="s">
        <v>51</v>
      </c>
    </row>
    <row r="77" ht="15" hidden="1">
      <c r="A77" s="43" t="s">
        <v>52</v>
      </c>
    </row>
    <row r="78" ht="15" hidden="1">
      <c r="A78" s="43" t="s">
        <v>65</v>
      </c>
    </row>
    <row r="79" ht="15" hidden="1">
      <c r="A79" s="43" t="s">
        <v>66</v>
      </c>
    </row>
    <row r="80" ht="15" hidden="1">
      <c r="A80" s="43" t="s">
        <v>70</v>
      </c>
    </row>
    <row r="81" ht="15" hidden="1">
      <c r="A81" s="43" t="s">
        <v>69</v>
      </c>
    </row>
    <row r="82" ht="15" hidden="1">
      <c r="A82" s="43" t="s">
        <v>75</v>
      </c>
    </row>
    <row r="83" ht="15" hidden="1">
      <c r="A83" s="43" t="s">
        <v>76</v>
      </c>
    </row>
    <row r="84" ht="15" hidden="1">
      <c r="A84" s="43" t="s">
        <v>101</v>
      </c>
    </row>
    <row r="85" ht="15" hidden="1">
      <c r="A85" s="43" t="s">
        <v>91</v>
      </c>
    </row>
    <row r="86" ht="15" hidden="1">
      <c r="A86" s="43" t="s">
        <v>107</v>
      </c>
    </row>
    <row r="87" ht="15" hidden="1">
      <c r="A87" s="43" t="s">
        <v>91</v>
      </c>
    </row>
    <row r="88" ht="15" hidden="1">
      <c r="A88" s="43" t="s">
        <v>119</v>
      </c>
    </row>
    <row r="89" ht="15" hidden="1">
      <c r="A89" s="43" t="s">
        <v>91</v>
      </c>
    </row>
    <row r="90" ht="15">
      <c r="A90" s="43" t="s">
        <v>127</v>
      </c>
    </row>
    <row r="91" ht="15">
      <c r="A91" s="43" t="s">
        <v>126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2019-02-25T19:23:19Z</dcterms:modified>
  <cp:category/>
  <cp:version/>
  <cp:contentType/>
  <cp:contentStatus/>
</cp:coreProperties>
</file>