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EDIC" sheetId="1" r:id="rId1"/>
  </sheets>
  <definedNames>
    <definedName name="_xlnm.Print_Area" localSheetId="0">'EDIC'!$A$1:$G$72</definedName>
  </definedNames>
  <calcPr fullCalcOnLoad="1"/>
</workbook>
</file>

<file path=xl/sharedStrings.xml><?xml version="1.0" encoding="utf-8"?>
<sst xmlns="http://schemas.openxmlformats.org/spreadsheetml/2006/main" count="278" uniqueCount="132">
  <si>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</si>
  <si>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</si>
  <si>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</si>
  <si>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</si>
  <si>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</si>
  <si>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</si>
  <si>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</si>
  <si>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</si>
  <si>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</si>
  <si>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</si>
  <si>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</si>
  <si>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</si>
  <si>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</si>
  <si>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</si>
  <si>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EDIC</t>
  </si>
  <si>
    <t>CT EOL 19CCEDICSOSWTF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</si>
  <si>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</si>
  <si>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</si>
  <si>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</si>
  <si>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</si>
  <si>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</si>
  <si>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</si>
  <si>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</si>
  <si>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</si>
  <si>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</si>
  <si>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7003-1010</t>
  </si>
  <si>
    <t>J202</t>
  </si>
  <si>
    <t>JULY 1, 2019- JUNE 30, 2020</t>
  </si>
  <si>
    <t>JULY 1, 2020- JUNE 30, 2021</t>
  </si>
  <si>
    <t>CT EOL 19CCEDICTRADE</t>
  </si>
  <si>
    <t>CT EOL 19CCEDICNEGREA</t>
  </si>
  <si>
    <t>FTRADE2018</t>
  </si>
  <si>
    <t>FUIREA18</t>
  </si>
  <si>
    <t>7002-6624</t>
  </si>
  <si>
    <t>REA8</t>
  </si>
  <si>
    <t>BUDGET SHEET #1 AUGUST 23, 2018</t>
  </si>
  <si>
    <t>TO ADD REA8 &amp; TRADE FUNDS</t>
  </si>
  <si>
    <t>BUDGET SHEET #2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</si>
  <si>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</si>
  <si>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</si>
  <si>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</si>
  <si>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</si>
  <si>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</si>
  <si>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</si>
  <si>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</si>
  <si>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CT EOL 19CCEDICSOSWIA</t>
  </si>
  <si>
    <t>FY19 YOUTH</t>
  </si>
  <si>
    <t>APRIL 1, 2018 - JULY 30, 2019</t>
  </si>
  <si>
    <t>FWIAYTH19</t>
  </si>
  <si>
    <t>7003-1631</t>
  </si>
  <si>
    <t>BUDGET SHEET #4</t>
  </si>
  <si>
    <t>TO ADD VETS INCENTIVE FUNDS</t>
  </si>
  <si>
    <t>BUDGET SHEET #4 SEPTEMBER 24,  2018</t>
  </si>
  <si>
    <t>CT EOL 19CCEDICVETSUI</t>
  </si>
  <si>
    <t>JOBS FOR VETS INCENTIVE AWARD</t>
  </si>
  <si>
    <t>OCT 1, 2018 - DEC 31, 2018</t>
  </si>
  <si>
    <t>FVETS2018</t>
  </si>
  <si>
    <t>7002-6628</t>
  </si>
  <si>
    <t>J210</t>
  </si>
  <si>
    <t>BUDGET SHEET #5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</si>
  <si>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</si>
  <si>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</si>
  <si>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</si>
  <si>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</si>
  <si>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</si>
  <si>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</si>
  <si>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</si>
  <si>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</si>
  <si>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</si>
  <si>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</si>
  <si>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</si>
  <si>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#5 OCTOBER 1, 2018</t>
  </si>
  <si>
    <t>BUDGET SHEET #6</t>
  </si>
  <si>
    <t>CT EOL 19CCEDICWP</t>
  </si>
  <si>
    <t>FY19 WP 90%</t>
  </si>
  <si>
    <t>FES2019</t>
  </si>
  <si>
    <t>7002-6626</t>
  </si>
  <si>
    <t>J305</t>
  </si>
  <si>
    <t>17.207</t>
  </si>
  <si>
    <t xml:space="preserve">TO ADD FY19 WP 90% </t>
  </si>
  <si>
    <t>BUDGET SHEET #6 OCTOBER 3, 2018</t>
  </si>
  <si>
    <t>BUDGET SHEET #7</t>
  </si>
  <si>
    <t>STATE ONE STOP</t>
  </si>
  <si>
    <t>STOSCC2019</t>
  </si>
  <si>
    <t>7003-0803</t>
  </si>
  <si>
    <t>J384</t>
  </si>
  <si>
    <t>TO ADD FY19 SOS</t>
  </si>
  <si>
    <t>BUDGET SHEET #7 OCTOBER 10, 2018</t>
  </si>
  <si>
    <t>BUDGET SHEET #8</t>
  </si>
  <si>
    <t>WP 10%</t>
  </si>
  <si>
    <t>J307</t>
  </si>
  <si>
    <t>TO ADD FY19 WP</t>
  </si>
  <si>
    <t>BUDGET SHEET #8 OCTOBER 31, 2018</t>
  </si>
  <si>
    <t>REA8 (SERVICE DATE 1.1.18-9.30.19)</t>
  </si>
  <si>
    <t>BUDGET SHEET #9</t>
  </si>
  <si>
    <t>BUDGET SHEET #9 NOVEMBER 20, 2018</t>
  </si>
  <si>
    <t>TO ADD REA8  FUNDS</t>
  </si>
  <si>
    <t>OCTOBER 1, 2018- JUNE 30, 2019</t>
  </si>
  <si>
    <t>FWIADWK19B</t>
  </si>
  <si>
    <t>BUDGET SHEET #10</t>
  </si>
  <si>
    <t>FWIAADT19B</t>
  </si>
  <si>
    <t>BUDGET SHEET #10 DECEMBER 4, 2018</t>
  </si>
  <si>
    <t>TO ADD FY19 WIOA FUNDS</t>
  </si>
  <si>
    <t>BUDGET SHEET #11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</si>
  <si>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</si>
  <si>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</si>
  <si>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</si>
  <si>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</si>
  <si>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</si>
  <si>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</si>
  <si>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DVOP</t>
  </si>
  <si>
    <t>FVETS2019</t>
  </si>
  <si>
    <t>J309</t>
  </si>
  <si>
    <t>RAPID RESPONSE</t>
  </si>
  <si>
    <t>6333</t>
  </si>
  <si>
    <t>TO ADD VARIOUS FUNDING</t>
  </si>
  <si>
    <t>BUDGET SHEET #11 JANUARY 8, 2019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</si>
  <si>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</si>
  <si>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</si>
  <si>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</si>
  <si>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</si>
  <si>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</si>
  <si>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</si>
  <si>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</si>
  <si>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</si>
  <si>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#12</t>
  </si>
  <si>
    <t>DOE-CAREER PATHWAYS</t>
  </si>
  <si>
    <t>7035-0002</t>
  </si>
  <si>
    <t>J328</t>
  </si>
  <si>
    <t>WIOA DW STAFF ALLOCATION FOR WIOA OH</t>
  </si>
  <si>
    <t>DOE2019B</t>
  </si>
  <si>
    <t>BUDGET SHEET #12 JANUARY 8,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</si>
</sst>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1" xfId="44" applyFont="1" applyFill="1" applyBorder="1" applyAlignment="1">
      <alignment horizontal="center" vertical="center" wrapText="1"/>
    </xf>
    <xf numFmtId="44" fontId="13" fillId="0" borderId="13" xfId="44" applyFont="1" applyBorder="1" applyAlignment="1">
      <alignment horizontal="center" vertical="center"/>
    </xf>
    <xf numFmtId="44" fontId="12" fillId="0" borderId="11" xfId="44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44" fontId="13" fillId="0" borderId="14" xfId="44" applyFont="1" applyFill="1" applyBorder="1" applyAlignment="1">
      <alignment horizontal="center" vertical="center" wrapText="1"/>
    </xf>
    <xf numFmtId="44" fontId="12" fillId="0" borderId="14" xfId="44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44" fontId="14" fillId="0" borderId="10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7" fontId="13" fillId="0" borderId="13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44" fontId="13" fillId="0" borderId="10" xfId="44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C67" sqref="C6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8" width="23.00390625" style="4" hidden="1" customWidth="1"/>
    <col min="19" max="19" width="23.00390625" style="4" customWidth="1"/>
    <col min="20" max="20" width="15.7109375" style="3" hidden="1" customWidth="1"/>
    <col min="21" max="21" width="12.00390625" style="3" bestFit="1" customWidth="1"/>
    <col min="22" max="16384" width="9.140625" style="3" customWidth="1"/>
  </cols>
  <sheetData>
    <row r="1" spans="1:19" ht="20.25">
      <c r="A1" s="3" t="s">
        <v>11</v>
      </c>
      <c r="B1" s="85" t="s">
        <v>10</v>
      </c>
      <c r="C1" s="86"/>
      <c r="D1" s="86"/>
      <c r="E1" s="86"/>
      <c r="F1" s="86"/>
      <c r="G1" s="8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2:6" ht="20.25">
      <c r="B2" s="16"/>
      <c r="C2" s="16"/>
      <c r="D2" s="16"/>
      <c r="E2" s="17"/>
      <c r="F2" s="17"/>
    </row>
    <row r="3" spans="1:3" ht="20.25">
      <c r="A3" s="5" t="s">
        <v>14</v>
      </c>
      <c r="B3" s="16" t="s">
        <v>7</v>
      </c>
      <c r="C3" s="1"/>
    </row>
    <row r="4" spans="1:3" ht="20.25">
      <c r="A4" s="5"/>
      <c r="B4" s="6"/>
      <c r="C4" s="1"/>
    </row>
    <row r="5" spans="1:20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5" t="s">
        <v>12</v>
      </c>
      <c r="H5" s="19" t="s">
        <v>23</v>
      </c>
      <c r="I5" s="19" t="s">
        <v>37</v>
      </c>
      <c r="J5" s="19" t="s">
        <v>44</v>
      </c>
      <c r="K5" s="19" t="s">
        <v>50</v>
      </c>
      <c r="L5" s="19" t="s">
        <v>59</v>
      </c>
      <c r="M5" s="19" t="s">
        <v>72</v>
      </c>
      <c r="N5" s="19" t="s">
        <v>81</v>
      </c>
      <c r="O5" s="19" t="s">
        <v>88</v>
      </c>
      <c r="P5" s="19" t="s">
        <v>94</v>
      </c>
      <c r="Q5" s="19" t="s">
        <v>99</v>
      </c>
      <c r="R5" s="19" t="s">
        <v>103</v>
      </c>
      <c r="S5" s="19" t="s">
        <v>125</v>
      </c>
      <c r="T5" s="56" t="s">
        <v>6</v>
      </c>
    </row>
    <row r="6" spans="1:20" s="20" customFormat="1" ht="16.5">
      <c r="A6" s="19" t="s">
        <v>8</v>
      </c>
      <c r="B6" s="19"/>
      <c r="C6" s="19"/>
      <c r="D6" s="19"/>
      <c r="E6" s="19"/>
      <c r="F6" s="19"/>
      <c r="G6" s="55"/>
      <c r="H6" s="59"/>
      <c r="I6" s="59"/>
      <c r="J6" s="59"/>
      <c r="K6" s="67"/>
      <c r="L6" s="67"/>
      <c r="M6" s="67"/>
      <c r="N6" s="67"/>
      <c r="O6" s="67"/>
      <c r="P6" s="67"/>
      <c r="Q6" s="67"/>
      <c r="R6" s="67"/>
      <c r="S6" s="67"/>
      <c r="T6" s="56"/>
    </row>
    <row r="7" spans="1:20" s="20" customFormat="1" ht="16.5">
      <c r="A7" s="25" t="s">
        <v>45</v>
      </c>
      <c r="B7" s="19"/>
      <c r="C7" s="19"/>
      <c r="D7" s="19"/>
      <c r="E7" s="19"/>
      <c r="F7" s="19"/>
      <c r="G7" s="55"/>
      <c r="H7" s="59"/>
      <c r="I7" s="59"/>
      <c r="J7" s="59"/>
      <c r="K7" s="67"/>
      <c r="L7" s="67"/>
      <c r="M7" s="67"/>
      <c r="N7" s="67"/>
      <c r="O7" s="67"/>
      <c r="P7" s="67"/>
      <c r="Q7" s="67"/>
      <c r="R7" s="67"/>
      <c r="S7" s="67"/>
      <c r="T7" s="56"/>
    </row>
    <row r="8" spans="1:20" s="20" customFormat="1" ht="16.5" hidden="1">
      <c r="A8" s="60" t="s">
        <v>46</v>
      </c>
      <c r="B8" s="61" t="s">
        <v>47</v>
      </c>
      <c r="C8" s="62" t="s">
        <v>48</v>
      </c>
      <c r="D8" s="25" t="s">
        <v>49</v>
      </c>
      <c r="E8" s="63">
        <v>6301</v>
      </c>
      <c r="F8" s="27">
        <v>17.259</v>
      </c>
      <c r="G8" s="55"/>
      <c r="H8" s="59"/>
      <c r="I8" s="64"/>
      <c r="J8" s="64">
        <f>1448419-2</f>
        <v>1448417</v>
      </c>
      <c r="K8" s="68"/>
      <c r="L8" s="68"/>
      <c r="M8" s="68"/>
      <c r="N8" s="68"/>
      <c r="O8" s="68"/>
      <c r="P8" s="68"/>
      <c r="Q8" s="68"/>
      <c r="R8" s="68"/>
      <c r="S8" s="68"/>
      <c r="T8" s="65">
        <f>SUM(I8:J8)</f>
        <v>1448417</v>
      </c>
    </row>
    <row r="9" spans="1:20" s="20" customFormat="1" ht="16.5" hidden="1">
      <c r="A9" s="60" t="s">
        <v>46</v>
      </c>
      <c r="B9" s="27" t="s">
        <v>27</v>
      </c>
      <c r="C9" s="62" t="s">
        <v>48</v>
      </c>
      <c r="D9" s="25" t="s">
        <v>49</v>
      </c>
      <c r="E9" s="63">
        <v>6301</v>
      </c>
      <c r="F9" s="27">
        <v>17.259</v>
      </c>
      <c r="G9" s="55"/>
      <c r="H9" s="59"/>
      <c r="I9" s="64"/>
      <c r="J9" s="64">
        <v>1</v>
      </c>
      <c r="K9" s="68"/>
      <c r="L9" s="68"/>
      <c r="M9" s="68"/>
      <c r="N9" s="68"/>
      <c r="O9" s="68"/>
      <c r="P9" s="68"/>
      <c r="Q9" s="68"/>
      <c r="R9" s="68"/>
      <c r="S9" s="68"/>
      <c r="T9" s="65">
        <f>SUM(I9:J9)</f>
        <v>1</v>
      </c>
    </row>
    <row r="10" spans="1:20" s="20" customFormat="1" ht="16.5" hidden="1">
      <c r="A10" s="60" t="s">
        <v>46</v>
      </c>
      <c r="B10" s="27" t="s">
        <v>28</v>
      </c>
      <c r="C10" s="62" t="s">
        <v>48</v>
      </c>
      <c r="D10" s="25" t="s">
        <v>49</v>
      </c>
      <c r="E10" s="63">
        <v>6301</v>
      </c>
      <c r="F10" s="27">
        <v>17.259</v>
      </c>
      <c r="G10" s="55"/>
      <c r="H10" s="59"/>
      <c r="I10" s="64"/>
      <c r="J10" s="64">
        <v>1</v>
      </c>
      <c r="K10" s="68"/>
      <c r="L10" s="68"/>
      <c r="M10" s="68"/>
      <c r="N10" s="68"/>
      <c r="O10" s="68"/>
      <c r="P10" s="68"/>
      <c r="Q10" s="68"/>
      <c r="R10" s="68"/>
      <c r="S10" s="68"/>
      <c r="T10" s="65">
        <f>SUM(I10:J10)</f>
        <v>1</v>
      </c>
    </row>
    <row r="11" spans="1:20" s="20" customFormat="1" ht="16.5" hidden="1">
      <c r="A11" s="52" t="s">
        <v>60</v>
      </c>
      <c r="B11" s="27" t="s">
        <v>61</v>
      </c>
      <c r="C11" s="25" t="s">
        <v>62</v>
      </c>
      <c r="D11" s="71" t="s">
        <v>63</v>
      </c>
      <c r="E11" s="27" t="s">
        <v>64</v>
      </c>
      <c r="F11" s="71">
        <v>17.258</v>
      </c>
      <c r="G11" s="55"/>
      <c r="H11" s="59"/>
      <c r="I11" s="64"/>
      <c r="J11" s="64"/>
      <c r="K11" s="68"/>
      <c r="L11" s="68">
        <f>182309-2</f>
        <v>182307</v>
      </c>
      <c r="M11" s="68"/>
      <c r="N11" s="68"/>
      <c r="O11" s="68"/>
      <c r="P11" s="68"/>
      <c r="Q11" s="68"/>
      <c r="R11" s="68"/>
      <c r="S11" s="68"/>
      <c r="T11" s="65">
        <f>SUM(K11:L11)</f>
        <v>182307</v>
      </c>
    </row>
    <row r="12" spans="1:20" s="20" customFormat="1" ht="16.5" hidden="1">
      <c r="A12" s="52" t="s">
        <v>65</v>
      </c>
      <c r="B12" s="27" t="s">
        <v>27</v>
      </c>
      <c r="C12" s="25" t="s">
        <v>62</v>
      </c>
      <c r="D12" s="71" t="s">
        <v>63</v>
      </c>
      <c r="E12" s="27" t="s">
        <v>64</v>
      </c>
      <c r="F12" s="71">
        <v>17.258</v>
      </c>
      <c r="G12" s="55"/>
      <c r="H12" s="59"/>
      <c r="I12" s="64"/>
      <c r="J12" s="64"/>
      <c r="K12" s="68"/>
      <c r="L12" s="68">
        <v>1</v>
      </c>
      <c r="M12" s="68"/>
      <c r="N12" s="68"/>
      <c r="O12" s="68"/>
      <c r="P12" s="68"/>
      <c r="Q12" s="68"/>
      <c r="R12" s="68"/>
      <c r="S12" s="68"/>
      <c r="T12" s="65">
        <f>SUM(K12:L12)</f>
        <v>1</v>
      </c>
    </row>
    <row r="13" spans="1:20" s="20" customFormat="1" ht="16.5" hidden="1">
      <c r="A13" s="52" t="s">
        <v>60</v>
      </c>
      <c r="B13" s="27" t="s">
        <v>28</v>
      </c>
      <c r="C13" s="25" t="s">
        <v>62</v>
      </c>
      <c r="D13" s="71" t="s">
        <v>63</v>
      </c>
      <c r="E13" s="27" t="s">
        <v>64</v>
      </c>
      <c r="F13" s="71">
        <v>17.258</v>
      </c>
      <c r="G13" s="55"/>
      <c r="H13" s="59"/>
      <c r="I13" s="64"/>
      <c r="J13" s="64"/>
      <c r="K13" s="68"/>
      <c r="L13" s="68">
        <v>1</v>
      </c>
      <c r="M13" s="68"/>
      <c r="N13" s="68"/>
      <c r="O13" s="68"/>
      <c r="P13" s="68"/>
      <c r="Q13" s="68"/>
      <c r="R13" s="68"/>
      <c r="S13" s="68"/>
      <c r="T13" s="65">
        <f>SUM(K13:L13)</f>
        <v>1</v>
      </c>
    </row>
    <row r="14" spans="1:20" s="20" customFormat="1" ht="16.5" hidden="1">
      <c r="A14" s="52" t="s">
        <v>60</v>
      </c>
      <c r="B14" s="27" t="s">
        <v>97</v>
      </c>
      <c r="C14" s="25" t="s">
        <v>100</v>
      </c>
      <c r="D14" s="71" t="s">
        <v>63</v>
      </c>
      <c r="E14" s="27" t="s">
        <v>64</v>
      </c>
      <c r="F14" s="71">
        <v>17.258</v>
      </c>
      <c r="G14" s="55"/>
      <c r="H14" s="59"/>
      <c r="I14" s="64"/>
      <c r="J14" s="64"/>
      <c r="K14" s="68"/>
      <c r="L14" s="68"/>
      <c r="M14" s="68"/>
      <c r="N14" s="68"/>
      <c r="O14" s="68"/>
      <c r="P14" s="68"/>
      <c r="Q14" s="68">
        <f>968992-2</f>
        <v>968990</v>
      </c>
      <c r="R14" s="68"/>
      <c r="S14" s="68"/>
      <c r="T14" s="65">
        <f>SUM(P14:Q14)</f>
        <v>968990</v>
      </c>
    </row>
    <row r="15" spans="1:20" s="20" customFormat="1" ht="16.5" hidden="1">
      <c r="A15" s="52" t="s">
        <v>60</v>
      </c>
      <c r="B15" s="27" t="s">
        <v>27</v>
      </c>
      <c r="C15" s="25" t="s">
        <v>100</v>
      </c>
      <c r="D15" s="71" t="s">
        <v>63</v>
      </c>
      <c r="E15" s="27" t="s">
        <v>64</v>
      </c>
      <c r="F15" s="71">
        <v>17.258</v>
      </c>
      <c r="G15" s="55"/>
      <c r="H15" s="59"/>
      <c r="I15" s="64"/>
      <c r="J15" s="64"/>
      <c r="K15" s="68"/>
      <c r="L15" s="68"/>
      <c r="M15" s="68"/>
      <c r="N15" s="68"/>
      <c r="O15" s="68"/>
      <c r="P15" s="68"/>
      <c r="Q15" s="68">
        <v>1</v>
      </c>
      <c r="R15" s="68"/>
      <c r="S15" s="68"/>
      <c r="T15" s="65">
        <f aca="true" t="shared" si="0" ref="T15:T22">SUM(P15:Q15)</f>
        <v>1</v>
      </c>
    </row>
    <row r="16" spans="1:20" s="20" customFormat="1" ht="16.5" hidden="1">
      <c r="A16" s="52" t="s">
        <v>60</v>
      </c>
      <c r="B16" s="27" t="s">
        <v>28</v>
      </c>
      <c r="C16" s="25" t="s">
        <v>100</v>
      </c>
      <c r="D16" s="71" t="s">
        <v>63</v>
      </c>
      <c r="E16" s="27" t="s">
        <v>64</v>
      </c>
      <c r="F16" s="71">
        <v>17.258</v>
      </c>
      <c r="G16" s="55"/>
      <c r="H16" s="59"/>
      <c r="I16" s="64"/>
      <c r="J16" s="64"/>
      <c r="K16" s="68"/>
      <c r="L16" s="68"/>
      <c r="M16" s="68"/>
      <c r="N16" s="68"/>
      <c r="O16" s="68"/>
      <c r="P16" s="68"/>
      <c r="Q16" s="68">
        <v>1</v>
      </c>
      <c r="R16" s="68"/>
      <c r="S16" s="68"/>
      <c r="T16" s="65">
        <f t="shared" si="0"/>
        <v>1</v>
      </c>
    </row>
    <row r="17" spans="1:20" s="20" customFormat="1" ht="16.5" hidden="1">
      <c r="A17" s="52" t="s">
        <v>66</v>
      </c>
      <c r="B17" s="27" t="s">
        <v>61</v>
      </c>
      <c r="C17" s="25" t="s">
        <v>67</v>
      </c>
      <c r="D17" s="71" t="s">
        <v>68</v>
      </c>
      <c r="E17" s="27" t="s">
        <v>69</v>
      </c>
      <c r="F17" s="71">
        <v>17.278</v>
      </c>
      <c r="G17" s="55"/>
      <c r="H17" s="59"/>
      <c r="I17" s="64"/>
      <c r="J17" s="64"/>
      <c r="K17" s="68"/>
      <c r="L17" s="68">
        <f>128902-2</f>
        <v>128900</v>
      </c>
      <c r="M17" s="68"/>
      <c r="N17" s="68"/>
      <c r="O17" s="68"/>
      <c r="P17" s="68"/>
      <c r="Q17" s="68"/>
      <c r="R17" s="68"/>
      <c r="S17" s="68"/>
      <c r="T17" s="65">
        <f t="shared" si="0"/>
        <v>0</v>
      </c>
    </row>
    <row r="18" spans="1:20" s="20" customFormat="1" ht="16.5" hidden="1">
      <c r="A18" s="52" t="s">
        <v>66</v>
      </c>
      <c r="B18" s="27" t="s">
        <v>27</v>
      </c>
      <c r="C18" s="25" t="s">
        <v>67</v>
      </c>
      <c r="D18" s="71" t="s">
        <v>68</v>
      </c>
      <c r="E18" s="27" t="s">
        <v>69</v>
      </c>
      <c r="F18" s="71">
        <v>17.278</v>
      </c>
      <c r="G18" s="55"/>
      <c r="H18" s="59"/>
      <c r="I18" s="64"/>
      <c r="J18" s="64"/>
      <c r="K18" s="68"/>
      <c r="L18" s="68">
        <v>1</v>
      </c>
      <c r="M18" s="68"/>
      <c r="N18" s="68"/>
      <c r="O18" s="68"/>
      <c r="P18" s="68"/>
      <c r="Q18" s="68"/>
      <c r="R18" s="68"/>
      <c r="S18" s="68"/>
      <c r="T18" s="65">
        <f t="shared" si="0"/>
        <v>0</v>
      </c>
    </row>
    <row r="19" spans="1:20" s="20" customFormat="1" ht="16.5" hidden="1">
      <c r="A19" s="52" t="s">
        <v>66</v>
      </c>
      <c r="B19" s="27" t="s">
        <v>28</v>
      </c>
      <c r="C19" s="25" t="s">
        <v>67</v>
      </c>
      <c r="D19" s="71" t="s">
        <v>68</v>
      </c>
      <c r="E19" s="27" t="s">
        <v>69</v>
      </c>
      <c r="F19" s="71">
        <v>17.278</v>
      </c>
      <c r="G19" s="55"/>
      <c r="H19" s="59"/>
      <c r="I19" s="64"/>
      <c r="J19" s="64"/>
      <c r="K19" s="68"/>
      <c r="L19" s="68">
        <v>1</v>
      </c>
      <c r="M19" s="68"/>
      <c r="N19" s="68"/>
      <c r="O19" s="68"/>
      <c r="P19" s="68"/>
      <c r="Q19" s="68"/>
      <c r="R19" s="68"/>
      <c r="S19" s="68"/>
      <c r="T19" s="65">
        <f t="shared" si="0"/>
        <v>0</v>
      </c>
    </row>
    <row r="20" spans="1:20" s="20" customFormat="1" ht="16.5" hidden="1">
      <c r="A20" s="52" t="s">
        <v>66</v>
      </c>
      <c r="B20" s="27" t="s">
        <v>97</v>
      </c>
      <c r="C20" s="25" t="s">
        <v>98</v>
      </c>
      <c r="D20" s="71" t="s">
        <v>68</v>
      </c>
      <c r="E20" s="27" t="s">
        <v>69</v>
      </c>
      <c r="F20" s="71">
        <v>17.278</v>
      </c>
      <c r="G20" s="55"/>
      <c r="H20" s="59"/>
      <c r="I20" s="64"/>
      <c r="J20" s="64"/>
      <c r="K20" s="68"/>
      <c r="L20" s="68"/>
      <c r="M20" s="68"/>
      <c r="N20" s="68"/>
      <c r="O20" s="68"/>
      <c r="P20" s="68"/>
      <c r="Q20" s="68">
        <f>611417-2</f>
        <v>611415</v>
      </c>
      <c r="R20" s="68"/>
      <c r="S20" s="68"/>
      <c r="T20" s="65">
        <f t="shared" si="0"/>
        <v>611415</v>
      </c>
    </row>
    <row r="21" spans="1:20" s="20" customFormat="1" ht="16.5" hidden="1">
      <c r="A21" s="52" t="s">
        <v>66</v>
      </c>
      <c r="B21" s="27" t="s">
        <v>27</v>
      </c>
      <c r="C21" s="25" t="s">
        <v>98</v>
      </c>
      <c r="D21" s="71" t="s">
        <v>68</v>
      </c>
      <c r="E21" s="27" t="s">
        <v>69</v>
      </c>
      <c r="F21" s="71">
        <v>17.278</v>
      </c>
      <c r="G21" s="55"/>
      <c r="H21" s="59"/>
      <c r="I21" s="64"/>
      <c r="J21" s="64"/>
      <c r="K21" s="68"/>
      <c r="L21" s="68"/>
      <c r="M21" s="68"/>
      <c r="N21" s="68"/>
      <c r="O21" s="68"/>
      <c r="P21" s="68"/>
      <c r="Q21" s="68">
        <v>1</v>
      </c>
      <c r="R21" s="68"/>
      <c r="S21" s="68"/>
      <c r="T21" s="65">
        <f t="shared" si="0"/>
        <v>1</v>
      </c>
    </row>
    <row r="22" spans="1:20" s="20" customFormat="1" ht="16.5" hidden="1">
      <c r="A22" s="52" t="s">
        <v>66</v>
      </c>
      <c r="B22" s="27" t="s">
        <v>28</v>
      </c>
      <c r="C22" s="25" t="s">
        <v>98</v>
      </c>
      <c r="D22" s="71" t="s">
        <v>68</v>
      </c>
      <c r="E22" s="27" t="s">
        <v>69</v>
      </c>
      <c r="F22" s="71">
        <v>17.278</v>
      </c>
      <c r="G22" s="55"/>
      <c r="H22" s="59"/>
      <c r="I22" s="64"/>
      <c r="J22" s="64"/>
      <c r="K22" s="68"/>
      <c r="L22" s="68"/>
      <c r="M22" s="68"/>
      <c r="N22" s="68"/>
      <c r="O22" s="68"/>
      <c r="P22" s="68"/>
      <c r="Q22" s="68">
        <v>1</v>
      </c>
      <c r="R22" s="68"/>
      <c r="S22" s="68"/>
      <c r="T22" s="65">
        <f t="shared" si="0"/>
        <v>1</v>
      </c>
    </row>
    <row r="23" spans="1:20" s="20" customFormat="1" ht="16.5" hidden="1">
      <c r="A23" s="52" t="s">
        <v>113</v>
      </c>
      <c r="B23" s="27" t="s">
        <v>61</v>
      </c>
      <c r="C23" s="25" t="s">
        <v>98</v>
      </c>
      <c r="D23" s="71" t="s">
        <v>68</v>
      </c>
      <c r="E23" s="27" t="s">
        <v>114</v>
      </c>
      <c r="F23" s="71">
        <v>17.278</v>
      </c>
      <c r="G23" s="55"/>
      <c r="H23" s="59"/>
      <c r="I23" s="64"/>
      <c r="J23" s="64"/>
      <c r="K23" s="68"/>
      <c r="L23" s="68"/>
      <c r="M23" s="68"/>
      <c r="N23" s="68"/>
      <c r="O23" s="68"/>
      <c r="P23" s="68"/>
      <c r="Q23" s="68"/>
      <c r="R23" s="31">
        <v>39797</v>
      </c>
      <c r="S23" s="82"/>
      <c r="T23" s="65">
        <f>SUM(R23)</f>
        <v>39797</v>
      </c>
    </row>
    <row r="24" spans="1:20" s="20" customFormat="1" ht="16.5">
      <c r="A24" s="80" t="s">
        <v>129</v>
      </c>
      <c r="B24" s="27" t="s">
        <v>13</v>
      </c>
      <c r="C24" s="81" t="s">
        <v>98</v>
      </c>
      <c r="D24" s="71" t="s">
        <v>68</v>
      </c>
      <c r="E24" s="25">
        <v>6308</v>
      </c>
      <c r="F24" s="71">
        <v>17.278</v>
      </c>
      <c r="G24" s="55"/>
      <c r="H24" s="59"/>
      <c r="I24" s="64"/>
      <c r="J24" s="64"/>
      <c r="K24" s="68"/>
      <c r="L24" s="68"/>
      <c r="M24" s="68"/>
      <c r="N24" s="68"/>
      <c r="O24" s="68"/>
      <c r="P24" s="68"/>
      <c r="Q24" s="68"/>
      <c r="R24" s="68"/>
      <c r="S24" s="68">
        <f>30000*0.34</f>
        <v>10200</v>
      </c>
      <c r="T24" s="65">
        <f>+S24</f>
        <v>10200</v>
      </c>
    </row>
    <row r="25" spans="1:20" s="20" customFormat="1" ht="16.5">
      <c r="A25" s="80" t="s">
        <v>129</v>
      </c>
      <c r="B25" s="27" t="s">
        <v>13</v>
      </c>
      <c r="C25" s="81" t="s">
        <v>98</v>
      </c>
      <c r="D25" s="71" t="s">
        <v>68</v>
      </c>
      <c r="E25" s="25">
        <v>6309</v>
      </c>
      <c r="F25" s="71">
        <v>17.278</v>
      </c>
      <c r="G25" s="55"/>
      <c r="H25" s="59"/>
      <c r="I25" s="64"/>
      <c r="J25" s="64"/>
      <c r="K25" s="68"/>
      <c r="L25" s="68"/>
      <c r="M25" s="68"/>
      <c r="N25" s="68"/>
      <c r="O25" s="68"/>
      <c r="P25" s="68"/>
      <c r="Q25" s="68"/>
      <c r="R25" s="68"/>
      <c r="S25" s="68">
        <f>30000*0.66</f>
        <v>19800</v>
      </c>
      <c r="T25" s="65">
        <f>+S25</f>
        <v>19800</v>
      </c>
    </row>
    <row r="26" spans="1:20" s="20" customFormat="1" ht="16.5">
      <c r="A26" s="52"/>
      <c r="B26" s="27"/>
      <c r="C26" s="19"/>
      <c r="D26" s="19"/>
      <c r="E26" s="19"/>
      <c r="F26" s="19"/>
      <c r="G26" s="55"/>
      <c r="H26" s="59"/>
      <c r="I26" s="64"/>
      <c r="J26" s="64"/>
      <c r="K26" s="68"/>
      <c r="L26" s="68"/>
      <c r="M26" s="68"/>
      <c r="N26" s="68"/>
      <c r="O26" s="68"/>
      <c r="P26" s="68"/>
      <c r="Q26" s="68"/>
      <c r="R26" s="68"/>
      <c r="S26" s="68"/>
      <c r="T26" s="65"/>
    </row>
    <row r="27" spans="1:20" s="7" customFormat="1" ht="16.5" hidden="1">
      <c r="A27" s="19" t="s">
        <v>8</v>
      </c>
      <c r="B27" s="21"/>
      <c r="C27" s="22"/>
      <c r="D27" s="22"/>
      <c r="E27" s="23"/>
      <c r="F27" s="24"/>
      <c r="G27" s="24"/>
      <c r="H27" s="57"/>
      <c r="I27" s="66"/>
      <c r="J27" s="66"/>
      <c r="K27" s="69"/>
      <c r="L27" s="69"/>
      <c r="M27" s="69"/>
      <c r="N27" s="69"/>
      <c r="O27" s="69"/>
      <c r="P27" s="69"/>
      <c r="Q27" s="69"/>
      <c r="R27" s="69"/>
      <c r="S27" s="69"/>
      <c r="T27" s="65">
        <f>SUM(I27:J27)</f>
        <v>0</v>
      </c>
    </row>
    <row r="28" spans="1:20" s="9" customFormat="1" ht="16.5" hidden="1">
      <c r="A28" s="25" t="s">
        <v>15</v>
      </c>
      <c r="B28" s="21"/>
      <c r="C28" s="22"/>
      <c r="D28" s="22"/>
      <c r="E28" s="23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9" customFormat="1" ht="16.5" hidden="1">
      <c r="A29" s="45"/>
      <c r="B29" s="27"/>
      <c r="C29" s="46"/>
      <c r="D29" s="25"/>
      <c r="E29" s="46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6">
        <f>SUM(G29:G29)</f>
        <v>0</v>
      </c>
    </row>
    <row r="30" spans="1:20" s="10" customFormat="1" ht="16.5" hidden="1">
      <c r="A30" s="50" t="s">
        <v>18</v>
      </c>
      <c r="B30" s="27" t="s">
        <v>13</v>
      </c>
      <c r="C30" s="51" t="s">
        <v>19</v>
      </c>
      <c r="D30" s="51" t="s">
        <v>20</v>
      </c>
      <c r="E30" s="51" t="s">
        <v>21</v>
      </c>
      <c r="F30" s="25" t="s">
        <v>22</v>
      </c>
      <c r="G30" s="31">
        <v>95000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6">
        <f>SUM(G30:G30)</f>
        <v>95000</v>
      </c>
    </row>
    <row r="31" spans="1:20" s="10" customFormat="1" ht="16.5" hidden="1">
      <c r="A31" s="73" t="s">
        <v>82</v>
      </c>
      <c r="B31" s="27" t="s">
        <v>61</v>
      </c>
      <c r="C31" s="51" t="s">
        <v>83</v>
      </c>
      <c r="D31" s="51" t="s">
        <v>84</v>
      </c>
      <c r="E31" s="51" t="s">
        <v>85</v>
      </c>
      <c r="F31" s="27" t="s">
        <v>22</v>
      </c>
      <c r="G31" s="28"/>
      <c r="H31" s="28"/>
      <c r="I31" s="28"/>
      <c r="J31" s="28"/>
      <c r="K31" s="28"/>
      <c r="L31" s="28"/>
      <c r="M31" s="28"/>
      <c r="N31" s="28">
        <v>421375</v>
      </c>
      <c r="O31" s="28"/>
      <c r="P31" s="28"/>
      <c r="Q31" s="28"/>
      <c r="R31" s="28"/>
      <c r="S31" s="28"/>
      <c r="T31" s="54">
        <f>SUM(M31:N31)</f>
        <v>421375</v>
      </c>
    </row>
    <row r="32" spans="1:20" s="10" customFormat="1" ht="16.5" hidden="1">
      <c r="A32" s="73" t="s">
        <v>117</v>
      </c>
      <c r="B32" s="27" t="s">
        <v>13</v>
      </c>
      <c r="C32" s="71" t="s">
        <v>118</v>
      </c>
      <c r="D32" s="71" t="s">
        <v>119</v>
      </c>
      <c r="E32" s="71" t="s">
        <v>120</v>
      </c>
      <c r="F32" s="27" t="s">
        <v>22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>
        <v>80822.97</v>
      </c>
      <c r="S32" s="28"/>
      <c r="T32" s="54">
        <f>SUM(R32)</f>
        <v>80822.97</v>
      </c>
    </row>
    <row r="33" spans="1:20" s="10" customFormat="1" ht="16.5" hidden="1">
      <c r="A33" s="73"/>
      <c r="B33" s="27"/>
      <c r="C33" s="51"/>
      <c r="D33" s="51"/>
      <c r="E33" s="51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54"/>
    </row>
    <row r="34" spans="1:20" s="10" customFormat="1" ht="16.5" hidden="1">
      <c r="A34" s="45"/>
      <c r="B34" s="27"/>
      <c r="C34" s="46"/>
      <c r="D34" s="25"/>
      <c r="E34" s="46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54">
        <f aca="true" t="shared" si="1" ref="T34:T42">SUM(M34:N34)</f>
        <v>0</v>
      </c>
    </row>
    <row r="35" spans="1:20" s="11" customFormat="1" ht="16.5" hidden="1">
      <c r="A35" s="19" t="s">
        <v>8</v>
      </c>
      <c r="B35" s="21"/>
      <c r="C35" s="29"/>
      <c r="D35" s="24"/>
      <c r="E35" s="21"/>
      <c r="F35" s="2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54">
        <f t="shared" si="1"/>
        <v>0</v>
      </c>
    </row>
    <row r="36" spans="1:20" s="10" customFormat="1" ht="16.5" hidden="1">
      <c r="A36" s="25" t="s">
        <v>29</v>
      </c>
      <c r="B36" s="21"/>
      <c r="C36" s="29"/>
      <c r="D36" s="24"/>
      <c r="E36" s="21"/>
      <c r="F36" s="2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54">
        <f t="shared" si="1"/>
        <v>0</v>
      </c>
    </row>
    <row r="37" spans="1:20" s="11" customFormat="1" ht="15" hidden="1">
      <c r="A37" s="52" t="s">
        <v>24</v>
      </c>
      <c r="B37" s="27" t="s">
        <v>13</v>
      </c>
      <c r="C37" s="51" t="s">
        <v>31</v>
      </c>
      <c r="D37" s="51" t="s">
        <v>25</v>
      </c>
      <c r="E37" s="53" t="s">
        <v>26</v>
      </c>
      <c r="F37" s="25">
        <v>17.245</v>
      </c>
      <c r="G37" s="28"/>
      <c r="H37" s="28">
        <f>111512.96-2</f>
        <v>111510.96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54">
        <f t="shared" si="1"/>
        <v>0</v>
      </c>
    </row>
    <row r="38" spans="1:20" s="11" customFormat="1" ht="15" hidden="1">
      <c r="A38" s="52" t="s">
        <v>24</v>
      </c>
      <c r="B38" s="27" t="s">
        <v>27</v>
      </c>
      <c r="C38" s="51" t="s">
        <v>31</v>
      </c>
      <c r="D38" s="51" t="s">
        <v>25</v>
      </c>
      <c r="E38" s="53" t="s">
        <v>26</v>
      </c>
      <c r="F38" s="25">
        <v>17.245</v>
      </c>
      <c r="G38" s="28"/>
      <c r="H38" s="28">
        <v>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54">
        <f t="shared" si="1"/>
        <v>0</v>
      </c>
    </row>
    <row r="39" spans="1:20" s="10" customFormat="1" ht="16.5" hidden="1">
      <c r="A39" s="52" t="s">
        <v>24</v>
      </c>
      <c r="B39" s="27" t="s">
        <v>28</v>
      </c>
      <c r="C39" s="51" t="s">
        <v>31</v>
      </c>
      <c r="D39" s="51" t="s">
        <v>25</v>
      </c>
      <c r="E39" s="53" t="s">
        <v>26</v>
      </c>
      <c r="F39" s="25">
        <v>17.245</v>
      </c>
      <c r="G39" s="28"/>
      <c r="H39" s="28">
        <v>1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54">
        <f t="shared" si="1"/>
        <v>0</v>
      </c>
    </row>
    <row r="40" spans="1:20" s="8" customFormat="1" ht="16.5" hidden="1">
      <c r="A40" s="13"/>
      <c r="B40" s="21"/>
      <c r="C40" s="22"/>
      <c r="D40" s="22"/>
      <c r="E40" s="23"/>
      <c r="F40" s="24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54">
        <f t="shared" si="1"/>
        <v>0</v>
      </c>
    </row>
    <row r="41" spans="1:20" s="7" customFormat="1" ht="16.5" hidden="1">
      <c r="A41" s="19" t="s">
        <v>8</v>
      </c>
      <c r="B41" s="21"/>
      <c r="C41" s="22"/>
      <c r="D41" s="22"/>
      <c r="E41" s="23"/>
      <c r="F41" s="24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54">
        <f t="shared" si="1"/>
        <v>0</v>
      </c>
    </row>
    <row r="42" spans="1:20" s="9" customFormat="1" ht="16.5" hidden="1">
      <c r="A42" s="25" t="s">
        <v>30</v>
      </c>
      <c r="B42" s="21"/>
      <c r="C42" s="22"/>
      <c r="D42" s="22"/>
      <c r="E42" s="23"/>
      <c r="F42" s="24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54">
        <f t="shared" si="1"/>
        <v>0</v>
      </c>
    </row>
    <row r="43" spans="1:20" s="11" customFormat="1" ht="15" hidden="1">
      <c r="A43" s="52" t="s">
        <v>93</v>
      </c>
      <c r="B43" s="27" t="s">
        <v>13</v>
      </c>
      <c r="C43" s="51" t="s">
        <v>32</v>
      </c>
      <c r="D43" s="51" t="s">
        <v>33</v>
      </c>
      <c r="E43" s="53" t="s">
        <v>34</v>
      </c>
      <c r="F43" s="25">
        <v>17.225</v>
      </c>
      <c r="G43" s="28"/>
      <c r="H43" s="28">
        <v>71282.99</v>
      </c>
      <c r="I43" s="28"/>
      <c r="J43" s="28"/>
      <c r="K43" s="28"/>
      <c r="L43" s="28"/>
      <c r="M43" s="28"/>
      <c r="N43" s="28"/>
      <c r="O43" s="28"/>
      <c r="P43" s="28">
        <f>152176.68-1</f>
        <v>152175.68</v>
      </c>
      <c r="Q43" s="28"/>
      <c r="R43" s="28"/>
      <c r="S43" s="28"/>
      <c r="T43" s="54">
        <f>SUM(H43:P43)</f>
        <v>223458.66999999998</v>
      </c>
    </row>
    <row r="44" spans="1:20" s="11" customFormat="1" ht="15" hidden="1">
      <c r="A44" s="52" t="s">
        <v>93</v>
      </c>
      <c r="B44" s="27" t="s">
        <v>27</v>
      </c>
      <c r="C44" s="51" t="s">
        <v>32</v>
      </c>
      <c r="D44" s="51" t="s">
        <v>33</v>
      </c>
      <c r="E44" s="53" t="s">
        <v>34</v>
      </c>
      <c r="F44" s="25">
        <v>17.225</v>
      </c>
      <c r="G44" s="28"/>
      <c r="H44" s="28"/>
      <c r="I44" s="28"/>
      <c r="J44" s="28"/>
      <c r="K44" s="28"/>
      <c r="L44" s="28"/>
      <c r="M44" s="28"/>
      <c r="N44" s="28"/>
      <c r="O44" s="28"/>
      <c r="P44" s="28">
        <v>1</v>
      </c>
      <c r="Q44" s="28"/>
      <c r="R44" s="28"/>
      <c r="S44" s="28"/>
      <c r="T44" s="54">
        <f>SUM(H44:P44)</f>
        <v>1</v>
      </c>
    </row>
    <row r="45" spans="1:20" s="11" customFormat="1" ht="15" hidden="1">
      <c r="A45" s="45" t="s">
        <v>38</v>
      </c>
      <c r="B45" s="27" t="s">
        <v>13</v>
      </c>
      <c r="C45" s="58" t="s">
        <v>39</v>
      </c>
      <c r="D45" s="58" t="s">
        <v>40</v>
      </c>
      <c r="E45" s="58" t="s">
        <v>41</v>
      </c>
      <c r="F45" s="27">
        <v>17.285</v>
      </c>
      <c r="G45" s="28"/>
      <c r="H45" s="28"/>
      <c r="I45" s="28">
        <f>88500-2</f>
        <v>88498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54">
        <f aca="true" t="shared" si="2" ref="T45:T69">SUM(H45:P45)</f>
        <v>88498</v>
      </c>
    </row>
    <row r="46" spans="1:20" s="11" customFormat="1" ht="15" hidden="1">
      <c r="A46" s="45" t="s">
        <v>38</v>
      </c>
      <c r="B46" s="27" t="s">
        <v>27</v>
      </c>
      <c r="C46" s="58" t="s">
        <v>39</v>
      </c>
      <c r="D46" s="58" t="s">
        <v>40</v>
      </c>
      <c r="E46" s="58" t="s">
        <v>41</v>
      </c>
      <c r="F46" s="27">
        <v>17.285</v>
      </c>
      <c r="G46" s="28"/>
      <c r="H46" s="28"/>
      <c r="I46" s="28">
        <v>1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54">
        <f t="shared" si="2"/>
        <v>1</v>
      </c>
    </row>
    <row r="47" spans="1:20" s="10" customFormat="1" ht="16.5" hidden="1">
      <c r="A47" s="45" t="s">
        <v>38</v>
      </c>
      <c r="B47" s="27" t="s">
        <v>28</v>
      </c>
      <c r="C47" s="58" t="s">
        <v>39</v>
      </c>
      <c r="D47" s="58" t="s">
        <v>40</v>
      </c>
      <c r="E47" s="58" t="s">
        <v>41</v>
      </c>
      <c r="F47" s="27">
        <v>17.285</v>
      </c>
      <c r="G47" s="31"/>
      <c r="H47" s="31"/>
      <c r="I47" s="31">
        <v>1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54">
        <f t="shared" si="2"/>
        <v>1</v>
      </c>
    </row>
    <row r="48" spans="1:20" s="10" customFormat="1" ht="16.5" hidden="1">
      <c r="A48" s="12"/>
      <c r="B48" s="21"/>
      <c r="C48" s="30"/>
      <c r="D48" s="30"/>
      <c r="E48" s="22"/>
      <c r="F48" s="24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54">
        <f t="shared" si="2"/>
        <v>0</v>
      </c>
    </row>
    <row r="49" spans="1:20" s="7" customFormat="1" ht="16.5" hidden="1">
      <c r="A49" s="19" t="s">
        <v>8</v>
      </c>
      <c r="B49" s="21"/>
      <c r="C49" s="22"/>
      <c r="D49" s="22"/>
      <c r="E49" s="23"/>
      <c r="F49" s="24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54">
        <f t="shared" si="2"/>
        <v>0</v>
      </c>
    </row>
    <row r="50" spans="1:20" s="9" customFormat="1" ht="16.5" hidden="1">
      <c r="A50" s="25" t="s">
        <v>53</v>
      </c>
      <c r="B50" s="21"/>
      <c r="C50" s="22"/>
      <c r="D50" s="22"/>
      <c r="E50" s="23"/>
      <c r="F50" s="24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54">
        <f t="shared" si="2"/>
        <v>0</v>
      </c>
    </row>
    <row r="51" spans="1:20" s="11" customFormat="1" ht="16.5" hidden="1">
      <c r="A51" s="70" t="s">
        <v>54</v>
      </c>
      <c r="B51" s="27" t="s">
        <v>55</v>
      </c>
      <c r="C51" s="71" t="s">
        <v>56</v>
      </c>
      <c r="D51" s="71" t="s">
        <v>57</v>
      </c>
      <c r="E51" s="25" t="s">
        <v>58</v>
      </c>
      <c r="F51" s="32"/>
      <c r="G51" s="31"/>
      <c r="H51" s="31"/>
      <c r="I51" s="31"/>
      <c r="J51" s="31"/>
      <c r="K51" s="31">
        <v>9000</v>
      </c>
      <c r="L51" s="31"/>
      <c r="M51" s="31"/>
      <c r="N51" s="31"/>
      <c r="O51" s="31"/>
      <c r="P51" s="31"/>
      <c r="Q51" s="31"/>
      <c r="R51" s="31"/>
      <c r="S51" s="31"/>
      <c r="T51" s="54">
        <f t="shared" si="2"/>
        <v>9000</v>
      </c>
    </row>
    <row r="52" spans="1:20" s="11" customFormat="1" ht="15" hidden="1">
      <c r="A52" s="78" t="s">
        <v>110</v>
      </c>
      <c r="B52" s="27" t="s">
        <v>61</v>
      </c>
      <c r="C52" s="51" t="s">
        <v>111</v>
      </c>
      <c r="D52" s="51" t="s">
        <v>57</v>
      </c>
      <c r="E52" s="53" t="s">
        <v>112</v>
      </c>
      <c r="F52" s="63">
        <v>17.801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>
        <f>67242-2</f>
        <v>67240</v>
      </c>
      <c r="S52" s="31"/>
      <c r="T52" s="54">
        <f>SUM(R52)</f>
        <v>67240</v>
      </c>
    </row>
    <row r="53" spans="1:20" s="11" customFormat="1" ht="15" hidden="1">
      <c r="A53" s="78" t="s">
        <v>110</v>
      </c>
      <c r="B53" s="27" t="s">
        <v>27</v>
      </c>
      <c r="C53" s="51" t="s">
        <v>111</v>
      </c>
      <c r="D53" s="51" t="s">
        <v>57</v>
      </c>
      <c r="E53" s="53" t="s">
        <v>112</v>
      </c>
      <c r="F53" s="63">
        <v>17.801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>
        <v>1</v>
      </c>
      <c r="S53" s="31"/>
      <c r="T53" s="54">
        <f>SUM(R53)</f>
        <v>1</v>
      </c>
    </row>
    <row r="54" spans="1:21" s="11" customFormat="1" ht="15" hidden="1">
      <c r="A54" s="78" t="s">
        <v>110</v>
      </c>
      <c r="B54" s="27" t="s">
        <v>28</v>
      </c>
      <c r="C54" s="51" t="s">
        <v>111</v>
      </c>
      <c r="D54" s="51" t="s">
        <v>57</v>
      </c>
      <c r="E54" s="53" t="s">
        <v>112</v>
      </c>
      <c r="F54" s="63">
        <v>17.801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>
        <v>1</v>
      </c>
      <c r="S54" s="31"/>
      <c r="T54" s="54">
        <f>SUM(R54)</f>
        <v>1</v>
      </c>
      <c r="U54" s="79"/>
    </row>
    <row r="55" spans="1:20" s="11" customFormat="1" ht="16.5">
      <c r="A55" s="52"/>
      <c r="B55" s="27"/>
      <c r="C55" s="76"/>
      <c r="D55" s="76"/>
      <c r="E55" s="76"/>
      <c r="F55" s="22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54">
        <f>SUM(R55)</f>
        <v>0</v>
      </c>
    </row>
    <row r="56" spans="1:20" s="11" customFormat="1" ht="16.5">
      <c r="A56" s="14"/>
      <c r="B56" s="21"/>
      <c r="C56" s="29"/>
      <c r="D56" s="29"/>
      <c r="E56" s="24"/>
      <c r="F56" s="22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54"/>
    </row>
    <row r="57" spans="1:20" s="11" customFormat="1" ht="16.5">
      <c r="A57" s="19" t="s">
        <v>8</v>
      </c>
      <c r="B57" s="21"/>
      <c r="C57" s="29"/>
      <c r="D57" s="29"/>
      <c r="E57" s="24"/>
      <c r="F57" s="22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54">
        <f t="shared" si="2"/>
        <v>0</v>
      </c>
    </row>
    <row r="58" spans="1:20" s="11" customFormat="1" ht="16.5">
      <c r="A58" s="25" t="s">
        <v>73</v>
      </c>
      <c r="B58" s="21"/>
      <c r="C58" s="29"/>
      <c r="D58" s="29"/>
      <c r="E58" s="24"/>
      <c r="F58" s="22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54">
        <f t="shared" si="2"/>
        <v>0</v>
      </c>
    </row>
    <row r="59" spans="1:20" s="11" customFormat="1" ht="15" hidden="1">
      <c r="A59" s="70" t="s">
        <v>74</v>
      </c>
      <c r="B59" s="27" t="s">
        <v>13</v>
      </c>
      <c r="C59" s="51" t="s">
        <v>75</v>
      </c>
      <c r="D59" s="51" t="s">
        <v>76</v>
      </c>
      <c r="E59" s="53" t="s">
        <v>77</v>
      </c>
      <c r="F59" s="27" t="s">
        <v>78</v>
      </c>
      <c r="G59" s="31"/>
      <c r="H59" s="31"/>
      <c r="I59" s="31"/>
      <c r="J59" s="31"/>
      <c r="K59" s="31"/>
      <c r="L59" s="31"/>
      <c r="M59" s="31">
        <f>957012-2</f>
        <v>957010</v>
      </c>
      <c r="N59" s="31"/>
      <c r="O59" s="31"/>
      <c r="P59" s="31"/>
      <c r="Q59" s="31"/>
      <c r="R59" s="31"/>
      <c r="S59" s="31"/>
      <c r="T59" s="54">
        <f t="shared" si="2"/>
        <v>957010</v>
      </c>
    </row>
    <row r="60" spans="1:20" s="10" customFormat="1" ht="16.5" hidden="1">
      <c r="A60" s="70" t="s">
        <v>74</v>
      </c>
      <c r="B60" s="27" t="s">
        <v>27</v>
      </c>
      <c r="C60" s="51" t="s">
        <v>75</v>
      </c>
      <c r="D60" s="51" t="s">
        <v>76</v>
      </c>
      <c r="E60" s="53" t="s">
        <v>77</v>
      </c>
      <c r="F60" s="27" t="s">
        <v>78</v>
      </c>
      <c r="G60" s="31"/>
      <c r="H60" s="31"/>
      <c r="I60" s="31"/>
      <c r="J60" s="31"/>
      <c r="K60" s="31"/>
      <c r="L60" s="31"/>
      <c r="M60" s="31">
        <v>1</v>
      </c>
      <c r="N60" s="31"/>
      <c r="O60" s="31"/>
      <c r="P60" s="31"/>
      <c r="Q60" s="31"/>
      <c r="R60" s="31"/>
      <c r="S60" s="31"/>
      <c r="T60" s="54">
        <f t="shared" si="2"/>
        <v>1</v>
      </c>
    </row>
    <row r="61" spans="1:20" s="10" customFormat="1" ht="16.5" hidden="1">
      <c r="A61" s="70" t="s">
        <v>74</v>
      </c>
      <c r="B61" s="27" t="s">
        <v>28</v>
      </c>
      <c r="C61" s="51" t="s">
        <v>75</v>
      </c>
      <c r="D61" s="51" t="s">
        <v>76</v>
      </c>
      <c r="E61" s="53" t="s">
        <v>77</v>
      </c>
      <c r="F61" s="27" t="s">
        <v>78</v>
      </c>
      <c r="G61" s="31"/>
      <c r="H61" s="31"/>
      <c r="I61" s="31"/>
      <c r="J61" s="31"/>
      <c r="K61" s="31"/>
      <c r="L61" s="31"/>
      <c r="M61" s="31">
        <v>1</v>
      </c>
      <c r="N61" s="31"/>
      <c r="O61" s="31"/>
      <c r="P61" s="31"/>
      <c r="Q61" s="31"/>
      <c r="R61" s="31"/>
      <c r="S61" s="31"/>
      <c r="T61" s="54">
        <f t="shared" si="2"/>
        <v>1</v>
      </c>
    </row>
    <row r="62" spans="1:20" s="10" customFormat="1" ht="16.5" hidden="1">
      <c r="A62" s="45" t="s">
        <v>89</v>
      </c>
      <c r="B62" s="27" t="s">
        <v>13</v>
      </c>
      <c r="C62" s="51" t="s">
        <v>75</v>
      </c>
      <c r="D62" s="51" t="s">
        <v>76</v>
      </c>
      <c r="E62" s="53" t="s">
        <v>90</v>
      </c>
      <c r="F62" s="27" t="s">
        <v>78</v>
      </c>
      <c r="G62" s="31"/>
      <c r="H62" s="31"/>
      <c r="I62" s="31"/>
      <c r="J62" s="31"/>
      <c r="K62" s="31"/>
      <c r="L62" s="31"/>
      <c r="M62" s="31"/>
      <c r="N62" s="31"/>
      <c r="O62" s="31">
        <f>82409-2</f>
        <v>82407</v>
      </c>
      <c r="P62" s="31"/>
      <c r="Q62" s="31"/>
      <c r="R62" s="31"/>
      <c r="S62" s="31"/>
      <c r="T62" s="54">
        <f t="shared" si="2"/>
        <v>82407</v>
      </c>
    </row>
    <row r="63" spans="1:20" s="10" customFormat="1" ht="16.5" hidden="1">
      <c r="A63" s="45" t="s">
        <v>89</v>
      </c>
      <c r="B63" s="27" t="s">
        <v>27</v>
      </c>
      <c r="C63" s="51" t="s">
        <v>75</v>
      </c>
      <c r="D63" s="51" t="s">
        <v>76</v>
      </c>
      <c r="E63" s="53" t="s">
        <v>90</v>
      </c>
      <c r="F63" s="27" t="s">
        <v>78</v>
      </c>
      <c r="G63" s="31"/>
      <c r="H63" s="31"/>
      <c r="I63" s="31"/>
      <c r="J63" s="31"/>
      <c r="K63" s="31"/>
      <c r="L63" s="31"/>
      <c r="M63" s="31"/>
      <c r="N63" s="31"/>
      <c r="O63" s="31">
        <v>1</v>
      </c>
      <c r="P63" s="31"/>
      <c r="Q63" s="31"/>
      <c r="R63" s="31"/>
      <c r="S63" s="31"/>
      <c r="T63" s="54">
        <f t="shared" si="2"/>
        <v>1</v>
      </c>
    </row>
    <row r="64" spans="1:20" s="10" customFormat="1" ht="16.5" hidden="1">
      <c r="A64" s="45" t="s">
        <v>89</v>
      </c>
      <c r="B64" s="27" t="s">
        <v>28</v>
      </c>
      <c r="C64" s="51" t="s">
        <v>75</v>
      </c>
      <c r="D64" s="51" t="s">
        <v>76</v>
      </c>
      <c r="E64" s="53" t="s">
        <v>90</v>
      </c>
      <c r="F64" s="27" t="s">
        <v>78</v>
      </c>
      <c r="G64" s="31"/>
      <c r="H64" s="31"/>
      <c r="I64" s="31"/>
      <c r="J64" s="31"/>
      <c r="K64" s="31"/>
      <c r="L64" s="31"/>
      <c r="M64" s="31"/>
      <c r="N64" s="31"/>
      <c r="O64" s="31">
        <v>1</v>
      </c>
      <c r="P64" s="31"/>
      <c r="Q64" s="31"/>
      <c r="R64" s="31"/>
      <c r="S64" s="31"/>
      <c r="T64" s="54">
        <f t="shared" si="2"/>
        <v>1</v>
      </c>
    </row>
    <row r="65" spans="1:20" s="10" customFormat="1" ht="16.5" hidden="1">
      <c r="A65" s="74" t="s">
        <v>104</v>
      </c>
      <c r="B65" s="75" t="s">
        <v>105</v>
      </c>
      <c r="C65" s="76" t="s">
        <v>106</v>
      </c>
      <c r="D65" s="76" t="s">
        <v>107</v>
      </c>
      <c r="E65" s="77" t="s">
        <v>108</v>
      </c>
      <c r="F65" s="75" t="s">
        <v>109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>
        <v>36341.28</v>
      </c>
      <c r="S65" s="31"/>
      <c r="T65" s="54">
        <f>SUM(Q65:R65)</f>
        <v>36341.28</v>
      </c>
    </row>
    <row r="66" spans="1:20" s="10" customFormat="1" ht="16.5" hidden="1">
      <c r="A66" s="74" t="s">
        <v>121</v>
      </c>
      <c r="B66" s="27" t="s">
        <v>13</v>
      </c>
      <c r="C66" s="71" t="s">
        <v>122</v>
      </c>
      <c r="D66" s="71" t="s">
        <v>123</v>
      </c>
      <c r="E66" s="71" t="s">
        <v>124</v>
      </c>
      <c r="F66" s="27" t="s">
        <v>22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>
        <v>2669.72</v>
      </c>
      <c r="S66" s="31"/>
      <c r="T66" s="54">
        <f>SUM(R66)</f>
        <v>2669.72</v>
      </c>
    </row>
    <row r="67" spans="1:20" s="10" customFormat="1" ht="16.5">
      <c r="A67" s="74" t="s">
        <v>126</v>
      </c>
      <c r="B67" s="27" t="s">
        <v>13</v>
      </c>
      <c r="C67" s="83" t="s">
        <v>130</v>
      </c>
      <c r="D67" s="83" t="s">
        <v>127</v>
      </c>
      <c r="E67" s="83" t="s">
        <v>128</v>
      </c>
      <c r="F67" s="75" t="s">
        <v>22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84">
        <v>48455</v>
      </c>
      <c r="T67" s="54">
        <f>S67</f>
        <v>48455</v>
      </c>
    </row>
    <row r="68" spans="1:20" s="10" customFormat="1" ht="16.5">
      <c r="A68" s="74"/>
      <c r="B68" s="27"/>
      <c r="C68" s="83"/>
      <c r="D68" s="83"/>
      <c r="E68" s="83"/>
      <c r="F68" s="75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54"/>
    </row>
    <row r="69" spans="1:20" s="10" customFormat="1" ht="16.5">
      <c r="A69" s="14"/>
      <c r="B69" s="33"/>
      <c r="C69" s="33"/>
      <c r="D69" s="24"/>
      <c r="E69" s="24"/>
      <c r="F69" s="24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54">
        <f t="shared" si="2"/>
        <v>0</v>
      </c>
    </row>
    <row r="70" spans="1:20" s="10" customFormat="1" ht="18.75">
      <c r="A70" s="15" t="s">
        <v>0</v>
      </c>
      <c r="B70" s="34"/>
      <c r="C70" s="35"/>
      <c r="D70" s="35"/>
      <c r="E70" s="35"/>
      <c r="F70" s="36"/>
      <c r="G70" s="37">
        <f>SUM(G29:G61)</f>
        <v>95000</v>
      </c>
      <c r="H70" s="37">
        <f>SUM(H27:H69)</f>
        <v>182795.95</v>
      </c>
      <c r="I70" s="37">
        <f>SUM(I31:I64)</f>
        <v>88500</v>
      </c>
      <c r="J70" s="37">
        <f>SUM(J7:J69)</f>
        <v>1448419</v>
      </c>
      <c r="K70" s="37">
        <f>SUM(K48:K69)</f>
        <v>9000</v>
      </c>
      <c r="L70" s="37">
        <f>SUM(L6:L23)</f>
        <v>311211</v>
      </c>
      <c r="M70" s="37">
        <f>SUM(M7:M69)</f>
        <v>957012</v>
      </c>
      <c r="N70" s="72">
        <f>SUM(N24:N69)</f>
        <v>421375</v>
      </c>
      <c r="O70" s="72">
        <f>SUM(O6:O69)</f>
        <v>82409</v>
      </c>
      <c r="P70" s="37">
        <f>SUM(P40:P69)</f>
        <v>152176.68</v>
      </c>
      <c r="Q70" s="37">
        <f>SUM(Q6:Q69)</f>
        <v>1580409</v>
      </c>
      <c r="R70" s="37">
        <f>SUM(R6:R69)</f>
        <v>226872.97</v>
      </c>
      <c r="S70" s="37">
        <f>SUM(S6:S69)</f>
        <v>78455</v>
      </c>
      <c r="T70" s="48">
        <f>SUM(T6:T69)</f>
        <v>5393220.640000001</v>
      </c>
    </row>
    <row r="71" spans="1:20" s="10" customFormat="1" ht="18.75">
      <c r="A71" s="39"/>
      <c r="B71" s="40"/>
      <c r="C71" s="41"/>
      <c r="D71" s="41"/>
      <c r="E71" s="41"/>
      <c r="F71" s="42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4"/>
    </row>
    <row r="72" spans="1:2" ht="16.5">
      <c r="A72" s="11" t="s">
        <v>9</v>
      </c>
      <c r="B72" s="10"/>
    </row>
    <row r="73" ht="15" hidden="1">
      <c r="A73" s="38" t="s">
        <v>16</v>
      </c>
    </row>
    <row r="74" ht="15" hidden="1">
      <c r="A74" s="49" t="s">
        <v>17</v>
      </c>
    </row>
    <row r="75" ht="15" hidden="1">
      <c r="A75" s="49" t="s">
        <v>35</v>
      </c>
    </row>
    <row r="76" ht="15" hidden="1">
      <c r="A76" s="49" t="s">
        <v>36</v>
      </c>
    </row>
    <row r="77" ht="15" hidden="1">
      <c r="A77" s="49" t="s">
        <v>42</v>
      </c>
    </row>
    <row r="78" ht="15" hidden="1">
      <c r="A78" s="49" t="s">
        <v>43</v>
      </c>
    </row>
    <row r="79" ht="15" hidden="1">
      <c r="A79" s="49" t="s">
        <v>52</v>
      </c>
    </row>
    <row r="80" ht="15" hidden="1">
      <c r="A80" s="49" t="s">
        <v>51</v>
      </c>
    </row>
    <row r="81" ht="15" hidden="1">
      <c r="A81" s="49" t="s">
        <v>71</v>
      </c>
    </row>
    <row r="82" ht="15" hidden="1">
      <c r="A82" s="49" t="s">
        <v>70</v>
      </c>
    </row>
    <row r="83" ht="15" hidden="1">
      <c r="A83" s="49" t="s">
        <v>80</v>
      </c>
    </row>
    <row r="84" ht="15" hidden="1">
      <c r="A84" s="49" t="s">
        <v>79</v>
      </c>
    </row>
    <row r="85" ht="15" hidden="1">
      <c r="A85" s="49" t="s">
        <v>87</v>
      </c>
    </row>
    <row r="86" ht="15" hidden="1">
      <c r="A86" s="49" t="s">
        <v>86</v>
      </c>
    </row>
    <row r="87" ht="15" hidden="1">
      <c r="A87" s="49" t="s">
        <v>92</v>
      </c>
    </row>
    <row r="88" ht="15" hidden="1">
      <c r="A88" s="49" t="s">
        <v>91</v>
      </c>
    </row>
    <row r="89" ht="15" hidden="1">
      <c r="A89" s="49" t="s">
        <v>95</v>
      </c>
    </row>
    <row r="90" ht="15" hidden="1">
      <c r="A90" s="49" t="s">
        <v>96</v>
      </c>
    </row>
    <row r="91" ht="15" hidden="1">
      <c r="A91" s="49" t="s">
        <v>101</v>
      </c>
    </row>
    <row r="92" ht="15" hidden="1">
      <c r="A92" s="49" t="s">
        <v>102</v>
      </c>
    </row>
    <row r="93" ht="15" hidden="1">
      <c r="A93" s="49" t="s">
        <v>116</v>
      </c>
    </row>
    <row r="94" ht="15" hidden="1">
      <c r="A94" s="49" t="s">
        <v>115</v>
      </c>
    </row>
    <row r="95" ht="15">
      <c r="A95" s="49" t="s">
        <v>131</v>
      </c>
    </row>
    <row r="96" ht="15">
      <c r="A96" s="49" t="s">
        <v>115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2019-02-20T15:06:14Z</dcterms:modified>
  <cp:category/>
  <cp:version/>
  <cp:contentType/>
  <cp:contentStatus/>
</cp:coreProperties>
</file>