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'EDIC'!$A$1:$G$84</definedName>
  </definedNames>
  <calcPr fullCalcOnLoad="1"/>
</workbook>
</file>

<file path=xl/sharedStrings.xml><?xml version="1.0" encoding="utf-8"?>
<sst xmlns="http://schemas.openxmlformats.org/spreadsheetml/2006/main" count="355" uniqueCount="169">
  <si>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</si>
  <si>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</si>
  <si>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</si>
  <si>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</si>
  <si>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</si>
  <si>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</si>
  <si>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</si>
  <si>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</si>
  <si>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</si>
  <si>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</si>
  <si>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</si>
  <si>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</si>
  <si>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</si>
  <si>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</si>
  <si>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</si>
  <si>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</si>
  <si>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</si>
  <si>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</si>
  <si>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</si>
  <si>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</si>
  <si>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</si>
  <si>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</si>
  <si>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</si>
  <si>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</si>
  <si>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</si>
  <si>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</si>
  <si>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</si>
  <si>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</si>
  <si>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</si>
  <si>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</si>
  <si>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</si>
  <si>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</si>
  <si>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</si>
  <si>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</si>
  <si>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</si>
  <si>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</si>
  <si>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</si>
  <si>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</si>
  <si>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</si>
  <si>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</si>
  <si>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</si>
  <si>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</si>
  <si>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</si>
  <si>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</si>
  <si>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</si>
  <si>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</si>
  <si>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</si>
  <si>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</si>
  <si>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</si>
  <si>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</si>
  <si>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</si>
  <si>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</si>
  <si>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</si>
  <si>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</si>
  <si>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</si>
  <si>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</si>
  <si>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</si>
  <si>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</si>
  <si>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</si>
  <si>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</si>
  <si>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</si>
  <si>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</si>
  <si>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</si>
  <si>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</si>
  <si>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</si>
  <si>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</si>
  <si>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</si>
  <si>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</si>
  <si>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</si>
  <si>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</si>
  <si>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</si>
  <si>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</si>
  <si>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</si>
  <si>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</si>
  <si>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</si>
  <si>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</si>
  <si>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</si>
  <si>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</si>
  <si>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</si>
  <si>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</si>
  <si>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</si>
  <si>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</si>
  <si>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</si>
  <si>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</si>
  <si>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</si>
  <si>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</si>
  <si>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</si>
  <si>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</si>
  <si>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</si>
  <si>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</si>
  <si>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</si>
  <si>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</si>
  <si>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</si>
  <si>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</si>
  <si>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</si>
  <si>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</si>
  <si>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</si>
  <si>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</si>
  <si>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</si>
  <si>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</si>
  <si>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</si>
  <si>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</si>
  <si>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</si>
  <si>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</si>
  <si>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</si>
  <si>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</si>
  <si>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</si>
  <si>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</si>
  <si>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</si>
  <si>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</si>
  <si>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</si>
  <si>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</si>
  <si>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</si>
  <si>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</si>
  <si>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</si>
  <si>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</si>
  <si>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</si>
  <si>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</si>
  <si>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</si>
  <si>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</si>
  <si>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</si>
  <si>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</si>
  <si>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</si>
  <si>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</si>
  <si>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</si>
  <si>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</si>
  <si>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</si>
  <si>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</si>
  <si>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</si>
  <si>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</si>
  <si>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</si>
  <si>
    <t>BUDGET SHEET #13</t>
  </si>
  <si>
    <t>BUDGET SHEET #13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</si>
  <si>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</si>
  <si>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</si>
  <si>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</si>
  <si>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</si>
  <si>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</si>
  <si>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</si>
  <si>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</si>
  <si>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</si>
  <si>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</si>
  <si>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#14</t>
  </si>
  <si>
    <t>TO ADD BRANDING INCENTIVE  FUNDS</t>
  </si>
  <si>
    <t>BUDGET SHEET #14 FEBRUARY 7, 2019</t>
  </si>
  <si>
    <t>BRANDING-INCENTIVE (SERVICE DATE DEC 1, 2018-JUNE 30, 2020)</t>
  </si>
  <si>
    <t>BUDGET SHEET #15</t>
  </si>
  <si>
    <t>BUDGET SHEET #15 FEBRUARY 21, 2019</t>
  </si>
  <si>
    <t>TO ADD ADDITIONAL TRADE FUNDS</t>
  </si>
  <si>
    <t>REA9 (SERVICE DATE JAN 1, 2019-DEC 31, 2019)</t>
  </si>
  <si>
    <t>BUDGET SHEET #16</t>
  </si>
  <si>
    <t>FUIREA19</t>
  </si>
  <si>
    <t>REA9</t>
  </si>
  <si>
    <t>TO ADD REA9 FUNDS</t>
  </si>
  <si>
    <t>BUDGET SHEET #16, MARCH 22, 2019</t>
  </si>
  <si>
    <t>BUDGET SHEET #17</t>
  </si>
  <si>
    <t>TRADE (OCT. 1, 2018 - SEPT. 30, 2021)</t>
  </si>
  <si>
    <t>FTRADE2019</t>
  </si>
  <si>
    <t>J302</t>
  </si>
  <si>
    <t>TO ADD TRADE FUNDS</t>
  </si>
  <si>
    <t xml:space="preserve">BUDGET SHEET #17, APRIL 29, 2019 </t>
  </si>
  <si>
    <t>BUDGET SHEET #18</t>
  </si>
  <si>
    <t xml:space="preserve">BUDGET SHEET #18 MAY 31, 2019 </t>
  </si>
  <si>
    <t>BUDGET SHEET #19</t>
  </si>
  <si>
    <t>APRIL 1, 2018 - JUNE 30, 2019</t>
  </si>
  <si>
    <t>BUDGET SHEET #19 JUNE 21, 2019</t>
  </si>
  <si>
    <t>TO MOVE FUNDS TO FY20 LINE</t>
  </si>
  <si>
    <t>BUDGET SHEET #20</t>
  </si>
  <si>
    <t>BUDGET SHEET #20 AUGUST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</si>
</sst>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 quotePrefix="1">
      <alignment horizontal="center"/>
    </xf>
    <xf numFmtId="7" fontId="13" fillId="0" borderId="14" xfId="0" applyNumberFormat="1" applyFont="1" applyFill="1" applyBorder="1" applyAlignment="1">
      <alignment horizontal="center" vertical="center" wrapText="1"/>
    </xf>
    <xf numFmtId="7" fontId="13" fillId="0" borderId="14" xfId="44" applyNumberFormat="1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3">
      <selection activeCell="AA46" sqref="AA46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26" width="23.00390625" style="4" hidden="1" customWidth="1"/>
    <col min="27" max="27" width="23.00390625" style="4" customWidth="1"/>
    <col min="28" max="28" width="15.7109375" style="3" hidden="1" customWidth="1"/>
    <col min="29" max="29" width="12.00390625" style="3" bestFit="1" customWidth="1"/>
    <col min="30" max="16384" width="9.140625" style="3" customWidth="1"/>
  </cols>
  <sheetData>
    <row r="1" spans="1:27" ht="20.25">
      <c r="A1" s="3" t="s">
        <v>11</v>
      </c>
      <c r="B1" s="90" t="s">
        <v>10</v>
      </c>
      <c r="C1" s="91"/>
      <c r="D1" s="91"/>
      <c r="E1" s="91"/>
      <c r="F1" s="91"/>
      <c r="G1" s="91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8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2" t="s">
        <v>12</v>
      </c>
      <c r="H5" s="19" t="s">
        <v>23</v>
      </c>
      <c r="I5" s="19" t="s">
        <v>37</v>
      </c>
      <c r="J5" s="19" t="s">
        <v>44</v>
      </c>
      <c r="K5" s="19" t="s">
        <v>49</v>
      </c>
      <c r="L5" s="19" t="s">
        <v>58</v>
      </c>
      <c r="M5" s="19" t="s">
        <v>71</v>
      </c>
      <c r="N5" s="19" t="s">
        <v>80</v>
      </c>
      <c r="O5" s="19" t="s">
        <v>87</v>
      </c>
      <c r="P5" s="19" t="s">
        <v>93</v>
      </c>
      <c r="Q5" s="19" t="s">
        <v>98</v>
      </c>
      <c r="R5" s="19" t="s">
        <v>102</v>
      </c>
      <c r="S5" s="19" t="s">
        <v>124</v>
      </c>
      <c r="T5" s="19" t="s">
        <v>131</v>
      </c>
      <c r="U5" s="19" t="s">
        <v>142</v>
      </c>
      <c r="V5" s="19" t="s">
        <v>146</v>
      </c>
      <c r="W5" s="19" t="s">
        <v>150</v>
      </c>
      <c r="X5" s="19" t="s">
        <v>155</v>
      </c>
      <c r="Y5" s="19" t="s">
        <v>161</v>
      </c>
      <c r="Z5" s="19" t="s">
        <v>163</v>
      </c>
      <c r="AA5" s="19" t="s">
        <v>167</v>
      </c>
      <c r="AB5" s="53" t="s">
        <v>6</v>
      </c>
    </row>
    <row r="6" spans="1:28" s="20" customFormat="1" ht="16.5" hidden="1">
      <c r="A6" s="19" t="s">
        <v>8</v>
      </c>
      <c r="B6" s="19"/>
      <c r="C6" s="19"/>
      <c r="D6" s="19"/>
      <c r="E6" s="19"/>
      <c r="F6" s="19"/>
      <c r="G6" s="52"/>
      <c r="H6" s="56"/>
      <c r="I6" s="56"/>
      <c r="J6" s="56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53"/>
    </row>
    <row r="7" spans="1:28" s="20" customFormat="1" ht="16.5" hidden="1">
      <c r="A7" s="25" t="s">
        <v>45</v>
      </c>
      <c r="B7" s="19"/>
      <c r="C7" s="19"/>
      <c r="D7" s="19"/>
      <c r="E7" s="19"/>
      <c r="F7" s="19"/>
      <c r="G7" s="52"/>
      <c r="H7" s="56"/>
      <c r="I7" s="56"/>
      <c r="J7" s="5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85"/>
      <c r="AA7" s="85"/>
      <c r="AB7" s="53"/>
    </row>
    <row r="8" spans="1:28" s="20" customFormat="1" ht="16.5" hidden="1">
      <c r="A8" s="57" t="s">
        <v>46</v>
      </c>
      <c r="B8" s="58" t="s">
        <v>164</v>
      </c>
      <c r="C8" s="59" t="s">
        <v>47</v>
      </c>
      <c r="D8" s="25" t="s">
        <v>48</v>
      </c>
      <c r="E8" s="60">
        <v>6301</v>
      </c>
      <c r="F8" s="26">
        <v>17.259</v>
      </c>
      <c r="G8" s="52"/>
      <c r="H8" s="56"/>
      <c r="I8" s="61"/>
      <c r="J8" s="61">
        <f>1448419-2</f>
        <v>1448417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86">
        <v>-123228.42</v>
      </c>
      <c r="AA8" s="86"/>
      <c r="AB8" s="62">
        <f aca="true" t="shared" si="0" ref="AB8:AB45">SUM(G8:Z8)</f>
        <v>1325188.58</v>
      </c>
    </row>
    <row r="9" spans="1:28" s="20" customFormat="1" ht="16.5" hidden="1">
      <c r="A9" s="57" t="s">
        <v>46</v>
      </c>
      <c r="B9" s="26" t="s">
        <v>27</v>
      </c>
      <c r="C9" s="59" t="s">
        <v>47</v>
      </c>
      <c r="D9" s="25" t="s">
        <v>48</v>
      </c>
      <c r="E9" s="60">
        <v>6301</v>
      </c>
      <c r="F9" s="26">
        <v>17.259</v>
      </c>
      <c r="G9" s="52"/>
      <c r="H9" s="56"/>
      <c r="I9" s="61"/>
      <c r="J9" s="61">
        <v>1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86">
        <v>123228.41999999993</v>
      </c>
      <c r="AA9" s="86"/>
      <c r="AB9" s="62">
        <f t="shared" si="0"/>
        <v>123229.41999999993</v>
      </c>
    </row>
    <row r="10" spans="1:28" s="20" customFormat="1" ht="16.5" hidden="1">
      <c r="A10" s="57" t="s">
        <v>46</v>
      </c>
      <c r="B10" s="26" t="s">
        <v>28</v>
      </c>
      <c r="C10" s="59" t="s">
        <v>47</v>
      </c>
      <c r="D10" s="25" t="s">
        <v>48</v>
      </c>
      <c r="E10" s="60">
        <v>6301</v>
      </c>
      <c r="F10" s="26">
        <v>17.259</v>
      </c>
      <c r="G10" s="52"/>
      <c r="H10" s="56"/>
      <c r="I10" s="61"/>
      <c r="J10" s="61">
        <v>1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86"/>
      <c r="AA10" s="86"/>
      <c r="AB10" s="62">
        <f t="shared" si="0"/>
        <v>1</v>
      </c>
    </row>
    <row r="11" spans="1:28" s="20" customFormat="1" ht="16.5" hidden="1">
      <c r="A11" s="50" t="s">
        <v>59</v>
      </c>
      <c r="B11" s="26" t="s">
        <v>60</v>
      </c>
      <c r="C11" s="25" t="s">
        <v>61</v>
      </c>
      <c r="D11" s="68" t="s">
        <v>62</v>
      </c>
      <c r="E11" s="26" t="s">
        <v>63</v>
      </c>
      <c r="F11" s="68">
        <v>17.258</v>
      </c>
      <c r="G11" s="52"/>
      <c r="H11" s="56"/>
      <c r="I11" s="61"/>
      <c r="J11" s="61"/>
      <c r="K11" s="65"/>
      <c r="L11" s="65">
        <f>182309-2</f>
        <v>182307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86"/>
      <c r="AA11" s="86"/>
      <c r="AB11" s="62">
        <f t="shared" si="0"/>
        <v>182307</v>
      </c>
    </row>
    <row r="12" spans="1:28" s="20" customFormat="1" ht="16.5" hidden="1">
      <c r="A12" s="50" t="s">
        <v>64</v>
      </c>
      <c r="B12" s="26" t="s">
        <v>27</v>
      </c>
      <c r="C12" s="25" t="s">
        <v>61</v>
      </c>
      <c r="D12" s="68" t="s">
        <v>62</v>
      </c>
      <c r="E12" s="26" t="s">
        <v>63</v>
      </c>
      <c r="F12" s="68">
        <v>17.258</v>
      </c>
      <c r="G12" s="52"/>
      <c r="H12" s="56"/>
      <c r="I12" s="61"/>
      <c r="J12" s="61"/>
      <c r="K12" s="65"/>
      <c r="L12" s="65">
        <v>1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86"/>
      <c r="AA12" s="86"/>
      <c r="AB12" s="62">
        <f t="shared" si="0"/>
        <v>1</v>
      </c>
    </row>
    <row r="13" spans="1:28" s="20" customFormat="1" ht="16.5" hidden="1">
      <c r="A13" s="50" t="s">
        <v>59</v>
      </c>
      <c r="B13" s="26" t="s">
        <v>28</v>
      </c>
      <c r="C13" s="25" t="s">
        <v>61</v>
      </c>
      <c r="D13" s="68" t="s">
        <v>62</v>
      </c>
      <c r="E13" s="26" t="s">
        <v>63</v>
      </c>
      <c r="F13" s="68">
        <v>17.258</v>
      </c>
      <c r="G13" s="52"/>
      <c r="H13" s="56"/>
      <c r="I13" s="61"/>
      <c r="J13" s="61"/>
      <c r="K13" s="65"/>
      <c r="L13" s="65">
        <v>1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86"/>
      <c r="AA13" s="86"/>
      <c r="AB13" s="62">
        <f t="shared" si="0"/>
        <v>1</v>
      </c>
    </row>
    <row r="14" spans="1:28" s="20" customFormat="1" ht="16.5" hidden="1">
      <c r="A14" s="50" t="s">
        <v>59</v>
      </c>
      <c r="B14" s="26" t="s">
        <v>96</v>
      </c>
      <c r="C14" s="25" t="s">
        <v>99</v>
      </c>
      <c r="D14" s="68" t="s">
        <v>62</v>
      </c>
      <c r="E14" s="26" t="s">
        <v>63</v>
      </c>
      <c r="F14" s="68">
        <v>17.258</v>
      </c>
      <c r="G14" s="52"/>
      <c r="H14" s="56"/>
      <c r="I14" s="61"/>
      <c r="J14" s="61"/>
      <c r="K14" s="65"/>
      <c r="L14" s="65"/>
      <c r="M14" s="65"/>
      <c r="N14" s="65"/>
      <c r="O14" s="65"/>
      <c r="P14" s="65"/>
      <c r="Q14" s="65">
        <f>968992-2</f>
        <v>968990</v>
      </c>
      <c r="R14" s="65"/>
      <c r="S14" s="65"/>
      <c r="T14" s="65"/>
      <c r="U14" s="65"/>
      <c r="V14" s="65"/>
      <c r="W14" s="65"/>
      <c r="X14" s="65"/>
      <c r="Y14" s="65"/>
      <c r="Z14" s="86">
        <v>-21032</v>
      </c>
      <c r="AA14" s="86"/>
      <c r="AB14" s="62">
        <f t="shared" si="0"/>
        <v>947958</v>
      </c>
    </row>
    <row r="15" spans="1:28" s="20" customFormat="1" ht="16.5" hidden="1">
      <c r="A15" s="50" t="s">
        <v>59</v>
      </c>
      <c r="B15" s="26" t="s">
        <v>27</v>
      </c>
      <c r="C15" s="25" t="s">
        <v>99</v>
      </c>
      <c r="D15" s="68" t="s">
        <v>62</v>
      </c>
      <c r="E15" s="26" t="s">
        <v>63</v>
      </c>
      <c r="F15" s="68">
        <v>17.258</v>
      </c>
      <c r="G15" s="52"/>
      <c r="H15" s="56"/>
      <c r="I15" s="61"/>
      <c r="J15" s="61"/>
      <c r="K15" s="65"/>
      <c r="L15" s="65"/>
      <c r="M15" s="65"/>
      <c r="N15" s="65"/>
      <c r="O15" s="65"/>
      <c r="P15" s="65"/>
      <c r="Q15" s="65">
        <v>1</v>
      </c>
      <c r="R15" s="65"/>
      <c r="S15" s="65"/>
      <c r="T15" s="65"/>
      <c r="U15" s="65"/>
      <c r="V15" s="65"/>
      <c r="W15" s="65"/>
      <c r="X15" s="65"/>
      <c r="Y15" s="65"/>
      <c r="Z15" s="86">
        <v>21032</v>
      </c>
      <c r="AA15" s="86"/>
      <c r="AB15" s="62">
        <f t="shared" si="0"/>
        <v>21033</v>
      </c>
    </row>
    <row r="16" spans="1:28" s="20" customFormat="1" ht="16.5" hidden="1">
      <c r="A16" s="50" t="s">
        <v>59</v>
      </c>
      <c r="B16" s="26" t="s">
        <v>28</v>
      </c>
      <c r="C16" s="25" t="s">
        <v>99</v>
      </c>
      <c r="D16" s="68" t="s">
        <v>62</v>
      </c>
      <c r="E16" s="26" t="s">
        <v>63</v>
      </c>
      <c r="F16" s="68">
        <v>17.258</v>
      </c>
      <c r="G16" s="52"/>
      <c r="H16" s="56"/>
      <c r="I16" s="61"/>
      <c r="J16" s="61"/>
      <c r="K16" s="65"/>
      <c r="L16" s="65"/>
      <c r="M16" s="65"/>
      <c r="N16" s="65"/>
      <c r="O16" s="65"/>
      <c r="P16" s="65"/>
      <c r="Q16" s="65">
        <v>1</v>
      </c>
      <c r="R16" s="65"/>
      <c r="S16" s="65"/>
      <c r="T16" s="65"/>
      <c r="U16" s="65"/>
      <c r="V16" s="65"/>
      <c r="W16" s="65"/>
      <c r="X16" s="65"/>
      <c r="Y16" s="65"/>
      <c r="Z16" s="86"/>
      <c r="AA16" s="86"/>
      <c r="AB16" s="62">
        <f t="shared" si="0"/>
        <v>1</v>
      </c>
    </row>
    <row r="17" spans="1:28" s="20" customFormat="1" ht="16.5" hidden="1">
      <c r="A17" s="50" t="s">
        <v>65</v>
      </c>
      <c r="B17" s="26" t="s">
        <v>60</v>
      </c>
      <c r="C17" s="25" t="s">
        <v>66</v>
      </c>
      <c r="D17" s="68" t="s">
        <v>67</v>
      </c>
      <c r="E17" s="26" t="s">
        <v>68</v>
      </c>
      <c r="F17" s="68">
        <v>17.278</v>
      </c>
      <c r="G17" s="52"/>
      <c r="H17" s="56"/>
      <c r="I17" s="61"/>
      <c r="J17" s="61"/>
      <c r="K17" s="65"/>
      <c r="L17" s="65">
        <f>128902-2</f>
        <v>128900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86"/>
      <c r="AA17" s="86"/>
      <c r="AB17" s="62">
        <f t="shared" si="0"/>
        <v>128900</v>
      </c>
    </row>
    <row r="18" spans="1:28" s="20" customFormat="1" ht="16.5" hidden="1">
      <c r="A18" s="50" t="s">
        <v>65</v>
      </c>
      <c r="B18" s="26" t="s">
        <v>27</v>
      </c>
      <c r="C18" s="25" t="s">
        <v>66</v>
      </c>
      <c r="D18" s="68" t="s">
        <v>67</v>
      </c>
      <c r="E18" s="26" t="s">
        <v>68</v>
      </c>
      <c r="F18" s="68">
        <v>17.278</v>
      </c>
      <c r="G18" s="52"/>
      <c r="H18" s="56"/>
      <c r="I18" s="61"/>
      <c r="J18" s="61"/>
      <c r="K18" s="65"/>
      <c r="L18" s="65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86"/>
      <c r="AA18" s="86"/>
      <c r="AB18" s="62">
        <f t="shared" si="0"/>
        <v>1</v>
      </c>
    </row>
    <row r="19" spans="1:28" s="20" customFormat="1" ht="16.5" hidden="1">
      <c r="A19" s="50" t="s">
        <v>65</v>
      </c>
      <c r="B19" s="26" t="s">
        <v>28</v>
      </c>
      <c r="C19" s="25" t="s">
        <v>66</v>
      </c>
      <c r="D19" s="68" t="s">
        <v>67</v>
      </c>
      <c r="E19" s="26" t="s">
        <v>68</v>
      </c>
      <c r="F19" s="68">
        <v>17.278</v>
      </c>
      <c r="G19" s="52"/>
      <c r="H19" s="56"/>
      <c r="I19" s="61"/>
      <c r="J19" s="61"/>
      <c r="K19" s="65"/>
      <c r="L19" s="65">
        <v>1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6"/>
      <c r="AA19" s="86"/>
      <c r="AB19" s="62">
        <f t="shared" si="0"/>
        <v>1</v>
      </c>
    </row>
    <row r="20" spans="1:28" s="20" customFormat="1" ht="16.5" hidden="1">
      <c r="A20" s="50" t="s">
        <v>65</v>
      </c>
      <c r="B20" s="26" t="s">
        <v>96</v>
      </c>
      <c r="C20" s="25" t="s">
        <v>97</v>
      </c>
      <c r="D20" s="68" t="s">
        <v>67</v>
      </c>
      <c r="E20" s="26" t="s">
        <v>68</v>
      </c>
      <c r="F20" s="68">
        <v>17.278</v>
      </c>
      <c r="G20" s="52"/>
      <c r="H20" s="56"/>
      <c r="I20" s="61"/>
      <c r="J20" s="61"/>
      <c r="K20" s="65"/>
      <c r="L20" s="65"/>
      <c r="M20" s="65"/>
      <c r="N20" s="65"/>
      <c r="O20" s="65"/>
      <c r="P20" s="65"/>
      <c r="Q20" s="65">
        <f>611417-2</f>
        <v>611415</v>
      </c>
      <c r="R20" s="65"/>
      <c r="S20" s="65"/>
      <c r="T20" s="65"/>
      <c r="U20" s="65"/>
      <c r="V20" s="65"/>
      <c r="W20" s="65"/>
      <c r="X20" s="65"/>
      <c r="Y20" s="65"/>
      <c r="Z20" s="86">
        <v>-49632</v>
      </c>
      <c r="AA20" s="86"/>
      <c r="AB20" s="62">
        <f t="shared" si="0"/>
        <v>561783</v>
      </c>
    </row>
    <row r="21" spans="1:28" s="20" customFormat="1" ht="16.5" hidden="1">
      <c r="A21" s="50" t="s">
        <v>65</v>
      </c>
      <c r="B21" s="26" t="s">
        <v>27</v>
      </c>
      <c r="C21" s="25" t="s">
        <v>97</v>
      </c>
      <c r="D21" s="68" t="s">
        <v>67</v>
      </c>
      <c r="E21" s="26" t="s">
        <v>68</v>
      </c>
      <c r="F21" s="68">
        <v>17.278</v>
      </c>
      <c r="G21" s="52"/>
      <c r="H21" s="56"/>
      <c r="I21" s="61"/>
      <c r="J21" s="61"/>
      <c r="K21" s="65"/>
      <c r="L21" s="65"/>
      <c r="M21" s="65"/>
      <c r="N21" s="65"/>
      <c r="O21" s="65"/>
      <c r="P21" s="65"/>
      <c r="Q21" s="65">
        <v>1</v>
      </c>
      <c r="R21" s="65"/>
      <c r="S21" s="65"/>
      <c r="T21" s="65"/>
      <c r="U21" s="65"/>
      <c r="V21" s="65"/>
      <c r="W21" s="65"/>
      <c r="X21" s="65"/>
      <c r="Y21" s="65"/>
      <c r="Z21" s="86">
        <v>49631.99999999997</v>
      </c>
      <c r="AA21" s="86"/>
      <c r="AB21" s="62">
        <f t="shared" si="0"/>
        <v>49632.99999999997</v>
      </c>
    </row>
    <row r="22" spans="1:28" s="20" customFormat="1" ht="16.5" hidden="1">
      <c r="A22" s="50" t="s">
        <v>65</v>
      </c>
      <c r="B22" s="26" t="s">
        <v>28</v>
      </c>
      <c r="C22" s="25" t="s">
        <v>97</v>
      </c>
      <c r="D22" s="68" t="s">
        <v>67</v>
      </c>
      <c r="E22" s="26" t="s">
        <v>68</v>
      </c>
      <c r="F22" s="68">
        <v>17.278</v>
      </c>
      <c r="G22" s="52"/>
      <c r="H22" s="56"/>
      <c r="I22" s="61"/>
      <c r="J22" s="61"/>
      <c r="K22" s="65"/>
      <c r="L22" s="65"/>
      <c r="M22" s="65"/>
      <c r="N22" s="65"/>
      <c r="O22" s="65"/>
      <c r="P22" s="65"/>
      <c r="Q22" s="65">
        <v>1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2">
        <f t="shared" si="0"/>
        <v>1</v>
      </c>
    </row>
    <row r="23" spans="1:28" s="20" customFormat="1" ht="16.5" hidden="1">
      <c r="A23" s="50" t="s">
        <v>112</v>
      </c>
      <c r="B23" s="26" t="s">
        <v>60</v>
      </c>
      <c r="C23" s="25" t="s">
        <v>97</v>
      </c>
      <c r="D23" s="68" t="s">
        <v>67</v>
      </c>
      <c r="E23" s="26" t="s">
        <v>113</v>
      </c>
      <c r="F23" s="68">
        <v>17.278</v>
      </c>
      <c r="G23" s="52"/>
      <c r="H23" s="56"/>
      <c r="I23" s="61"/>
      <c r="J23" s="61"/>
      <c r="K23" s="65"/>
      <c r="L23" s="65"/>
      <c r="M23" s="65"/>
      <c r="N23" s="65"/>
      <c r="O23" s="65"/>
      <c r="P23" s="65"/>
      <c r="Q23" s="65"/>
      <c r="R23" s="30">
        <v>39797</v>
      </c>
      <c r="S23" s="79"/>
      <c r="T23" s="79"/>
      <c r="U23" s="79"/>
      <c r="V23" s="79"/>
      <c r="W23" s="79"/>
      <c r="X23" s="79"/>
      <c r="Y23" s="79"/>
      <c r="Z23" s="79"/>
      <c r="AA23" s="79"/>
      <c r="AB23" s="62">
        <f t="shared" si="0"/>
        <v>39797</v>
      </c>
    </row>
    <row r="24" spans="1:28" s="20" customFormat="1" ht="16.5" hidden="1">
      <c r="A24" s="77" t="s">
        <v>128</v>
      </c>
      <c r="B24" s="26" t="s">
        <v>13</v>
      </c>
      <c r="C24" s="78" t="s">
        <v>97</v>
      </c>
      <c r="D24" s="68" t="s">
        <v>67</v>
      </c>
      <c r="E24" s="25">
        <v>6308</v>
      </c>
      <c r="F24" s="68">
        <v>17.278</v>
      </c>
      <c r="G24" s="52"/>
      <c r="H24" s="56"/>
      <c r="I24" s="61"/>
      <c r="J24" s="61"/>
      <c r="K24" s="65"/>
      <c r="L24" s="65"/>
      <c r="M24" s="65"/>
      <c r="N24" s="65"/>
      <c r="O24" s="65"/>
      <c r="P24" s="65"/>
      <c r="Q24" s="65"/>
      <c r="R24" s="65"/>
      <c r="S24" s="65">
        <f>30000*0.34</f>
        <v>10200</v>
      </c>
      <c r="T24" s="65"/>
      <c r="U24" s="65"/>
      <c r="V24" s="65"/>
      <c r="W24" s="65"/>
      <c r="X24" s="65"/>
      <c r="Y24" s="65"/>
      <c r="Z24" s="65"/>
      <c r="AA24" s="65"/>
      <c r="AB24" s="62">
        <f t="shared" si="0"/>
        <v>10200</v>
      </c>
    </row>
    <row r="25" spans="1:28" s="20" customFormat="1" ht="16.5" hidden="1">
      <c r="A25" s="77" t="s">
        <v>128</v>
      </c>
      <c r="B25" s="26" t="s">
        <v>13</v>
      </c>
      <c r="C25" s="78" t="s">
        <v>97</v>
      </c>
      <c r="D25" s="68" t="s">
        <v>67</v>
      </c>
      <c r="E25" s="25">
        <v>6309</v>
      </c>
      <c r="F25" s="68">
        <v>17.278</v>
      </c>
      <c r="G25" s="52"/>
      <c r="H25" s="56"/>
      <c r="I25" s="61"/>
      <c r="J25" s="61"/>
      <c r="K25" s="65"/>
      <c r="L25" s="65"/>
      <c r="M25" s="65"/>
      <c r="N25" s="65"/>
      <c r="O25" s="65"/>
      <c r="P25" s="65"/>
      <c r="Q25" s="65"/>
      <c r="R25" s="65"/>
      <c r="S25" s="65">
        <f>30000*0.66</f>
        <v>19800</v>
      </c>
      <c r="T25" s="65"/>
      <c r="U25" s="65"/>
      <c r="V25" s="65"/>
      <c r="W25" s="65"/>
      <c r="X25" s="65"/>
      <c r="Y25" s="65"/>
      <c r="Z25" s="65"/>
      <c r="AA25" s="65"/>
      <c r="AB25" s="62">
        <f t="shared" si="0"/>
        <v>19800</v>
      </c>
    </row>
    <row r="26" spans="1:28" s="20" customFormat="1" ht="30.75" hidden="1">
      <c r="A26" s="83" t="s">
        <v>145</v>
      </c>
      <c r="B26" s="26" t="s">
        <v>60</v>
      </c>
      <c r="C26" s="25" t="s">
        <v>61</v>
      </c>
      <c r="D26" s="68" t="s">
        <v>62</v>
      </c>
      <c r="E26" s="26">
        <v>6318</v>
      </c>
      <c r="F26" s="68">
        <v>17.258</v>
      </c>
      <c r="G26" s="52"/>
      <c r="H26" s="56"/>
      <c r="I26" s="61"/>
      <c r="J26" s="61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>
        <f>30000*0.34-1</f>
        <v>10199</v>
      </c>
      <c r="V26" s="65"/>
      <c r="W26" s="65"/>
      <c r="X26" s="65"/>
      <c r="Y26" s="65"/>
      <c r="Z26" s="65"/>
      <c r="AA26" s="65"/>
      <c r="AB26" s="62">
        <f t="shared" si="0"/>
        <v>10199</v>
      </c>
    </row>
    <row r="27" spans="1:28" s="20" customFormat="1" ht="30.75" hidden="1">
      <c r="A27" s="83" t="s">
        <v>145</v>
      </c>
      <c r="B27" s="26" t="s">
        <v>27</v>
      </c>
      <c r="C27" s="25" t="s">
        <v>61</v>
      </c>
      <c r="D27" s="68" t="s">
        <v>62</v>
      </c>
      <c r="E27" s="26">
        <v>6318</v>
      </c>
      <c r="F27" s="68">
        <v>17.258</v>
      </c>
      <c r="G27" s="52"/>
      <c r="H27" s="56"/>
      <c r="I27" s="61"/>
      <c r="J27" s="61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>
        <v>1</v>
      </c>
      <c r="V27" s="65"/>
      <c r="W27" s="65"/>
      <c r="X27" s="65"/>
      <c r="Y27" s="65"/>
      <c r="Z27" s="65"/>
      <c r="AA27" s="65"/>
      <c r="AB27" s="62">
        <f t="shared" si="0"/>
        <v>1</v>
      </c>
    </row>
    <row r="28" spans="1:28" s="20" customFormat="1" ht="30.75" hidden="1">
      <c r="A28" s="83" t="s">
        <v>145</v>
      </c>
      <c r="B28" s="26" t="s">
        <v>60</v>
      </c>
      <c r="C28" s="25" t="s">
        <v>61</v>
      </c>
      <c r="D28" s="68" t="s">
        <v>62</v>
      </c>
      <c r="E28" s="26">
        <v>6319</v>
      </c>
      <c r="F28" s="68">
        <v>17.258</v>
      </c>
      <c r="G28" s="52"/>
      <c r="H28" s="56"/>
      <c r="I28" s="61"/>
      <c r="J28" s="61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>
        <f>30000*0.66-1</f>
        <v>19799</v>
      </c>
      <c r="V28" s="65"/>
      <c r="W28" s="65"/>
      <c r="X28" s="65"/>
      <c r="Y28" s="65"/>
      <c r="Z28" s="65"/>
      <c r="AA28" s="65"/>
      <c r="AB28" s="62">
        <f t="shared" si="0"/>
        <v>19799</v>
      </c>
    </row>
    <row r="29" spans="1:28" s="20" customFormat="1" ht="30.75" hidden="1">
      <c r="A29" s="83" t="s">
        <v>145</v>
      </c>
      <c r="B29" s="26" t="s">
        <v>27</v>
      </c>
      <c r="C29" s="25" t="s">
        <v>61</v>
      </c>
      <c r="D29" s="68" t="s">
        <v>62</v>
      </c>
      <c r="E29" s="26">
        <v>6319</v>
      </c>
      <c r="F29" s="68">
        <v>17.258</v>
      </c>
      <c r="G29" s="52"/>
      <c r="H29" s="56"/>
      <c r="I29" s="61"/>
      <c r="J29" s="61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1</v>
      </c>
      <c r="V29" s="65"/>
      <c r="W29" s="65"/>
      <c r="X29" s="65"/>
      <c r="Y29" s="65"/>
      <c r="Z29" s="65"/>
      <c r="AA29" s="65"/>
      <c r="AB29" s="62">
        <f t="shared" si="0"/>
        <v>1</v>
      </c>
    </row>
    <row r="30" spans="1:28" s="20" customFormat="1" ht="16.5" hidden="1">
      <c r="A30" s="82"/>
      <c r="B30" s="26"/>
      <c r="C30" s="78"/>
      <c r="D30" s="68"/>
      <c r="E30" s="25"/>
      <c r="F30" s="68"/>
      <c r="G30" s="52"/>
      <c r="H30" s="56"/>
      <c r="I30" s="61"/>
      <c r="J30" s="61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2">
        <f t="shared" si="0"/>
        <v>0</v>
      </c>
    </row>
    <row r="31" spans="1:28" s="20" customFormat="1" ht="16.5" hidden="1">
      <c r="A31" s="50"/>
      <c r="B31" s="26"/>
      <c r="C31" s="19"/>
      <c r="D31" s="19"/>
      <c r="E31" s="19"/>
      <c r="F31" s="19"/>
      <c r="G31" s="52"/>
      <c r="H31" s="56"/>
      <c r="I31" s="61"/>
      <c r="J31" s="61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2">
        <f t="shared" si="0"/>
        <v>0</v>
      </c>
    </row>
    <row r="32" spans="1:28" s="7" customFormat="1" ht="16.5" hidden="1">
      <c r="A32" s="19" t="s">
        <v>8</v>
      </c>
      <c r="B32" s="21"/>
      <c r="C32" s="22"/>
      <c r="D32" s="22"/>
      <c r="E32" s="23"/>
      <c r="F32" s="24"/>
      <c r="G32" s="24"/>
      <c r="H32" s="54"/>
      <c r="I32" s="63"/>
      <c r="J32" s="6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2">
        <f t="shared" si="0"/>
        <v>0</v>
      </c>
    </row>
    <row r="33" spans="1:28" s="9" customFormat="1" ht="16.5" hidden="1">
      <c r="A33" s="25" t="s">
        <v>15</v>
      </c>
      <c r="B33" s="21"/>
      <c r="C33" s="22"/>
      <c r="D33" s="22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88"/>
      <c r="AB33" s="62">
        <f t="shared" si="0"/>
        <v>0</v>
      </c>
    </row>
    <row r="34" spans="1:28" s="9" customFormat="1" ht="16.5" hidden="1">
      <c r="A34" s="44"/>
      <c r="B34" s="26"/>
      <c r="C34" s="45"/>
      <c r="D34" s="25"/>
      <c r="E34" s="45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89"/>
      <c r="AB34" s="62">
        <f t="shared" si="0"/>
        <v>0</v>
      </c>
    </row>
    <row r="35" spans="1:28" s="10" customFormat="1" ht="16.5" hidden="1">
      <c r="A35" s="48" t="s">
        <v>18</v>
      </c>
      <c r="B35" s="26" t="s">
        <v>13</v>
      </c>
      <c r="C35" s="49" t="s">
        <v>19</v>
      </c>
      <c r="D35" s="49" t="s">
        <v>20</v>
      </c>
      <c r="E35" s="49" t="s">
        <v>21</v>
      </c>
      <c r="F35" s="25" t="s">
        <v>22</v>
      </c>
      <c r="G35" s="30">
        <v>95000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79"/>
      <c r="AB35" s="62">
        <f t="shared" si="0"/>
        <v>95000</v>
      </c>
    </row>
    <row r="36" spans="1:28" s="10" customFormat="1" ht="16.5" hidden="1">
      <c r="A36" s="70" t="s">
        <v>81</v>
      </c>
      <c r="B36" s="26" t="s">
        <v>60</v>
      </c>
      <c r="C36" s="49" t="s">
        <v>82</v>
      </c>
      <c r="D36" s="49" t="s">
        <v>83</v>
      </c>
      <c r="E36" s="49" t="s">
        <v>84</v>
      </c>
      <c r="F36" s="26" t="s">
        <v>22</v>
      </c>
      <c r="G36" s="27"/>
      <c r="H36" s="27"/>
      <c r="I36" s="27"/>
      <c r="J36" s="27"/>
      <c r="K36" s="27"/>
      <c r="L36" s="27"/>
      <c r="M36" s="27"/>
      <c r="N36" s="27">
        <v>421375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89"/>
      <c r="AB36" s="62">
        <f t="shared" si="0"/>
        <v>421375</v>
      </c>
    </row>
    <row r="37" spans="1:28" s="10" customFormat="1" ht="16.5" hidden="1">
      <c r="A37" s="70" t="s">
        <v>116</v>
      </c>
      <c r="B37" s="26" t="s">
        <v>13</v>
      </c>
      <c r="C37" s="68" t="s">
        <v>117</v>
      </c>
      <c r="D37" s="68" t="s">
        <v>118</v>
      </c>
      <c r="E37" s="68" t="s">
        <v>119</v>
      </c>
      <c r="F37" s="26" t="s">
        <v>22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>
        <v>80822.97</v>
      </c>
      <c r="S37" s="27"/>
      <c r="T37" s="27"/>
      <c r="U37" s="27"/>
      <c r="V37" s="27"/>
      <c r="W37" s="27"/>
      <c r="X37" s="27"/>
      <c r="Y37" s="27"/>
      <c r="Z37" s="27"/>
      <c r="AA37" s="89"/>
      <c r="AB37" s="62">
        <f t="shared" si="0"/>
        <v>80822.97</v>
      </c>
    </row>
    <row r="38" spans="1:28" s="10" customFormat="1" ht="16.5" hidden="1">
      <c r="A38" s="70"/>
      <c r="B38" s="26"/>
      <c r="C38" s="49"/>
      <c r="D38" s="49"/>
      <c r="E38" s="49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89"/>
      <c r="AB38" s="62">
        <f t="shared" si="0"/>
        <v>0</v>
      </c>
    </row>
    <row r="39" spans="1:28" s="10" customFormat="1" ht="16.5">
      <c r="A39" s="44"/>
      <c r="B39" s="26"/>
      <c r="C39" s="45"/>
      <c r="D39" s="25"/>
      <c r="E39" s="45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89"/>
      <c r="AB39" s="62">
        <f t="shared" si="0"/>
        <v>0</v>
      </c>
    </row>
    <row r="40" spans="1:28" s="11" customFormat="1" ht="16.5">
      <c r="A40" s="19" t="s">
        <v>8</v>
      </c>
      <c r="B40" s="21"/>
      <c r="C40" s="28"/>
      <c r="D40" s="24"/>
      <c r="E40" s="21"/>
      <c r="F40" s="2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89"/>
      <c r="AB40" s="62">
        <f t="shared" si="0"/>
        <v>0</v>
      </c>
    </row>
    <row r="41" spans="1:28" s="10" customFormat="1" ht="16.5">
      <c r="A41" s="25" t="s">
        <v>29</v>
      </c>
      <c r="B41" s="21"/>
      <c r="C41" s="28"/>
      <c r="D41" s="24"/>
      <c r="E41" s="21"/>
      <c r="F41" s="2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89"/>
      <c r="AB41" s="62">
        <f t="shared" si="0"/>
        <v>0</v>
      </c>
    </row>
    <row r="42" spans="1:28" s="11" customFormat="1" ht="15" hidden="1">
      <c r="A42" s="50" t="s">
        <v>24</v>
      </c>
      <c r="B42" s="26" t="s">
        <v>13</v>
      </c>
      <c r="C42" s="49" t="s">
        <v>31</v>
      </c>
      <c r="D42" s="49" t="s">
        <v>25</v>
      </c>
      <c r="E42" s="51" t="s">
        <v>26</v>
      </c>
      <c r="F42" s="25">
        <v>17.245</v>
      </c>
      <c r="G42" s="27"/>
      <c r="H42" s="27">
        <f>111512.96-2</f>
        <v>111510.96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>
        <v>4965.78</v>
      </c>
      <c r="W42" s="27"/>
      <c r="X42" s="27"/>
      <c r="Y42" s="27"/>
      <c r="Z42" s="27">
        <v>-66907</v>
      </c>
      <c r="AA42" s="89"/>
      <c r="AB42" s="62">
        <f t="shared" si="0"/>
        <v>49569.740000000005</v>
      </c>
    </row>
    <row r="43" spans="1:28" s="11" customFormat="1" ht="15" hidden="1">
      <c r="A43" s="50" t="s">
        <v>24</v>
      </c>
      <c r="B43" s="26" t="s">
        <v>27</v>
      </c>
      <c r="C43" s="49" t="s">
        <v>31</v>
      </c>
      <c r="D43" s="49" t="s">
        <v>25</v>
      </c>
      <c r="E43" s="51" t="s">
        <v>26</v>
      </c>
      <c r="F43" s="25">
        <v>17.245</v>
      </c>
      <c r="G43" s="27"/>
      <c r="H43" s="27">
        <v>1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>
        <v>66907</v>
      </c>
      <c r="AA43" s="89"/>
      <c r="AB43" s="62">
        <f t="shared" si="0"/>
        <v>66908</v>
      </c>
    </row>
    <row r="44" spans="1:28" s="10" customFormat="1" ht="16.5" hidden="1">
      <c r="A44" s="50" t="s">
        <v>24</v>
      </c>
      <c r="B44" s="26" t="s">
        <v>28</v>
      </c>
      <c r="C44" s="49" t="s">
        <v>31</v>
      </c>
      <c r="D44" s="49" t="s">
        <v>25</v>
      </c>
      <c r="E44" s="51" t="s">
        <v>26</v>
      </c>
      <c r="F44" s="25">
        <v>17.245</v>
      </c>
      <c r="G44" s="27"/>
      <c r="H44" s="27">
        <v>1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89"/>
      <c r="AB44" s="62">
        <f t="shared" si="0"/>
        <v>1</v>
      </c>
    </row>
    <row r="45" spans="1:28" s="10" customFormat="1" ht="16.5" hidden="1">
      <c r="A45" s="67" t="s">
        <v>156</v>
      </c>
      <c r="B45" s="84" t="s">
        <v>13</v>
      </c>
      <c r="C45" s="68" t="s">
        <v>157</v>
      </c>
      <c r="D45" s="68" t="s">
        <v>25</v>
      </c>
      <c r="E45" s="25" t="s">
        <v>158</v>
      </c>
      <c r="F45" s="68">
        <v>17.245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f>79971.47-2</f>
        <v>79969.47</v>
      </c>
      <c r="Y45" s="27"/>
      <c r="Z45" s="27"/>
      <c r="AA45" s="89"/>
      <c r="AB45" s="62">
        <f t="shared" si="0"/>
        <v>79969.47</v>
      </c>
    </row>
    <row r="46" spans="1:28" s="10" customFormat="1" ht="16.5">
      <c r="A46" s="67" t="s">
        <v>156</v>
      </c>
      <c r="B46" s="26" t="s">
        <v>27</v>
      </c>
      <c r="C46" s="68" t="s">
        <v>157</v>
      </c>
      <c r="D46" s="68" t="s">
        <v>25</v>
      </c>
      <c r="E46" s="25" t="s">
        <v>158</v>
      </c>
      <c r="F46" s="68">
        <v>17.245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>
        <v>1</v>
      </c>
      <c r="Y46" s="27"/>
      <c r="Z46" s="27"/>
      <c r="AA46" s="89">
        <v>57380.23</v>
      </c>
      <c r="AB46" s="87">
        <f>SUM(H46:AA46)</f>
        <v>57381.23</v>
      </c>
    </row>
    <row r="47" spans="1:28" s="10" customFormat="1" ht="16.5" hidden="1">
      <c r="A47" s="67" t="s">
        <v>156</v>
      </c>
      <c r="B47" s="26" t="s">
        <v>28</v>
      </c>
      <c r="C47" s="68" t="s">
        <v>157</v>
      </c>
      <c r="D47" s="68" t="s">
        <v>25</v>
      </c>
      <c r="E47" s="25" t="s">
        <v>158</v>
      </c>
      <c r="F47" s="68">
        <v>17.245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>
        <v>1</v>
      </c>
      <c r="Y47" s="27"/>
      <c r="Z47" s="27"/>
      <c r="AA47" s="89"/>
      <c r="AB47" s="87">
        <f aca="true" t="shared" si="1" ref="AB47:AB82">SUM(H47:AA47)</f>
        <v>1</v>
      </c>
    </row>
    <row r="48" spans="1:28" s="10" customFormat="1" ht="16.5" hidden="1">
      <c r="A48" s="50"/>
      <c r="B48" s="26"/>
      <c r="C48" s="49"/>
      <c r="D48" s="49"/>
      <c r="E48" s="51"/>
      <c r="F48" s="25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89"/>
      <c r="AB48" s="87">
        <f t="shared" si="1"/>
        <v>0</v>
      </c>
    </row>
    <row r="49" spans="1:28" s="8" customFormat="1" ht="16.5" hidden="1">
      <c r="A49" s="13"/>
      <c r="B49" s="21"/>
      <c r="C49" s="22"/>
      <c r="D49" s="22"/>
      <c r="E49" s="23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89"/>
      <c r="AB49" s="87">
        <f t="shared" si="1"/>
        <v>0</v>
      </c>
    </row>
    <row r="50" spans="1:28" s="7" customFormat="1" ht="16.5" hidden="1">
      <c r="A50" s="19" t="s">
        <v>8</v>
      </c>
      <c r="B50" s="21"/>
      <c r="C50" s="22"/>
      <c r="D50" s="22"/>
      <c r="E50" s="23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89"/>
      <c r="AB50" s="87">
        <f t="shared" si="1"/>
        <v>0</v>
      </c>
    </row>
    <row r="51" spans="1:28" s="9" customFormat="1" ht="16.5" hidden="1">
      <c r="A51" s="25" t="s">
        <v>30</v>
      </c>
      <c r="B51" s="21"/>
      <c r="C51" s="22"/>
      <c r="D51" s="22"/>
      <c r="E51" s="23"/>
      <c r="F51" s="24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89"/>
      <c r="AB51" s="87">
        <f t="shared" si="1"/>
        <v>0</v>
      </c>
    </row>
    <row r="52" spans="1:28" s="11" customFormat="1" ht="15" hidden="1">
      <c r="A52" s="50" t="s">
        <v>92</v>
      </c>
      <c r="B52" s="26" t="s">
        <v>13</v>
      </c>
      <c r="C52" s="49" t="s">
        <v>32</v>
      </c>
      <c r="D52" s="49" t="s">
        <v>33</v>
      </c>
      <c r="E52" s="51" t="s">
        <v>34</v>
      </c>
      <c r="F52" s="25">
        <v>17.225</v>
      </c>
      <c r="G52" s="27"/>
      <c r="H52" s="27">
        <v>71282.99</v>
      </c>
      <c r="I52" s="27"/>
      <c r="J52" s="27"/>
      <c r="K52" s="27"/>
      <c r="L52" s="27"/>
      <c r="M52" s="27"/>
      <c r="N52" s="27"/>
      <c r="O52" s="27"/>
      <c r="P52" s="27">
        <f>152176.68-1</f>
        <v>152175.68</v>
      </c>
      <c r="Q52" s="27"/>
      <c r="R52" s="27"/>
      <c r="S52" s="27"/>
      <c r="T52" s="27"/>
      <c r="U52" s="27"/>
      <c r="V52" s="27"/>
      <c r="W52" s="27"/>
      <c r="X52" s="27"/>
      <c r="Y52" s="27"/>
      <c r="Z52" s="27">
        <v>-77627.95</v>
      </c>
      <c r="AA52" s="89"/>
      <c r="AB52" s="87">
        <f t="shared" si="1"/>
        <v>145830.71999999997</v>
      </c>
    </row>
    <row r="53" spans="1:28" s="11" customFormat="1" ht="15" hidden="1">
      <c r="A53" s="50" t="s">
        <v>92</v>
      </c>
      <c r="B53" s="26" t="s">
        <v>27</v>
      </c>
      <c r="C53" s="49" t="s">
        <v>32</v>
      </c>
      <c r="D53" s="49" t="s">
        <v>33</v>
      </c>
      <c r="E53" s="51" t="s">
        <v>34</v>
      </c>
      <c r="F53" s="25">
        <v>17.225</v>
      </c>
      <c r="G53" s="27"/>
      <c r="H53" s="27"/>
      <c r="I53" s="27"/>
      <c r="J53" s="27"/>
      <c r="K53" s="27"/>
      <c r="L53" s="27"/>
      <c r="M53" s="27"/>
      <c r="N53" s="27"/>
      <c r="O53" s="27"/>
      <c r="P53" s="27">
        <v>1</v>
      </c>
      <c r="Q53" s="27"/>
      <c r="R53" s="27"/>
      <c r="S53" s="27"/>
      <c r="T53" s="27"/>
      <c r="U53" s="27"/>
      <c r="V53" s="27"/>
      <c r="W53" s="27"/>
      <c r="X53" s="27"/>
      <c r="Y53" s="27"/>
      <c r="Z53" s="27">
        <v>77627.94999999998</v>
      </c>
      <c r="AA53" s="89"/>
      <c r="AB53" s="87">
        <f t="shared" si="1"/>
        <v>77628.94999999998</v>
      </c>
    </row>
    <row r="54" spans="1:28" s="11" customFormat="1" ht="15" hidden="1">
      <c r="A54" s="44" t="s">
        <v>38</v>
      </c>
      <c r="B54" s="26" t="s">
        <v>13</v>
      </c>
      <c r="C54" s="55" t="s">
        <v>39</v>
      </c>
      <c r="D54" s="55" t="s">
        <v>40</v>
      </c>
      <c r="E54" s="55" t="s">
        <v>41</v>
      </c>
      <c r="F54" s="26">
        <v>17.285</v>
      </c>
      <c r="G54" s="27"/>
      <c r="H54" s="27"/>
      <c r="I54" s="27">
        <f>88500-2</f>
        <v>88498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89"/>
      <c r="AB54" s="87">
        <f t="shared" si="1"/>
        <v>88498</v>
      </c>
    </row>
    <row r="55" spans="1:28" s="11" customFormat="1" ht="15" hidden="1">
      <c r="A55" s="44" t="s">
        <v>38</v>
      </c>
      <c r="B55" s="26" t="s">
        <v>27</v>
      </c>
      <c r="C55" s="55" t="s">
        <v>39</v>
      </c>
      <c r="D55" s="55" t="s">
        <v>40</v>
      </c>
      <c r="E55" s="55" t="s">
        <v>41</v>
      </c>
      <c r="F55" s="26">
        <v>17.285</v>
      </c>
      <c r="G55" s="27"/>
      <c r="H55" s="27"/>
      <c r="I55" s="27">
        <v>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89"/>
      <c r="AB55" s="87">
        <f t="shared" si="1"/>
        <v>1</v>
      </c>
    </row>
    <row r="56" spans="1:28" s="10" customFormat="1" ht="16.5" hidden="1">
      <c r="A56" s="44" t="s">
        <v>38</v>
      </c>
      <c r="B56" s="26" t="s">
        <v>28</v>
      </c>
      <c r="C56" s="55" t="s">
        <v>39</v>
      </c>
      <c r="D56" s="55" t="s">
        <v>40</v>
      </c>
      <c r="E56" s="55" t="s">
        <v>41</v>
      </c>
      <c r="F56" s="26">
        <v>17.285</v>
      </c>
      <c r="G56" s="30"/>
      <c r="H56" s="30"/>
      <c r="I56" s="30">
        <v>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79"/>
      <c r="AB56" s="87">
        <f t="shared" si="1"/>
        <v>1</v>
      </c>
    </row>
    <row r="57" spans="1:28" s="10" customFormat="1" ht="16.5" hidden="1">
      <c r="A57" s="44" t="s">
        <v>149</v>
      </c>
      <c r="B57" s="26" t="s">
        <v>13</v>
      </c>
      <c r="C57" s="25" t="s">
        <v>151</v>
      </c>
      <c r="D57" s="25" t="s">
        <v>33</v>
      </c>
      <c r="E57" s="25" t="s">
        <v>152</v>
      </c>
      <c r="F57" s="25">
        <v>17.225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>
        <f>77627.95-1</f>
        <v>77626.95</v>
      </c>
      <c r="X57" s="30"/>
      <c r="Y57" s="30">
        <v>286672.5391987241</v>
      </c>
      <c r="Z57" s="30"/>
      <c r="AA57" s="79"/>
      <c r="AB57" s="87">
        <f t="shared" si="1"/>
        <v>364299.4891987241</v>
      </c>
    </row>
    <row r="58" spans="1:28" s="10" customFormat="1" ht="16.5" hidden="1">
      <c r="A58" s="44" t="s">
        <v>149</v>
      </c>
      <c r="B58" s="26" t="s">
        <v>27</v>
      </c>
      <c r="C58" s="25" t="s">
        <v>151</v>
      </c>
      <c r="D58" s="25" t="s">
        <v>33</v>
      </c>
      <c r="E58" s="25" t="s">
        <v>152</v>
      </c>
      <c r="F58" s="25">
        <v>17.225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1</v>
      </c>
      <c r="X58" s="30"/>
      <c r="Y58" s="30"/>
      <c r="Z58" s="30"/>
      <c r="AA58" s="79"/>
      <c r="AB58" s="87">
        <f t="shared" si="1"/>
        <v>1</v>
      </c>
    </row>
    <row r="59" spans="1:28" s="10" customFormat="1" ht="16.5">
      <c r="A59" s="12"/>
      <c r="B59" s="21"/>
      <c r="C59" s="29"/>
      <c r="D59" s="29"/>
      <c r="E59" s="22"/>
      <c r="F59" s="2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79"/>
      <c r="AB59" s="87">
        <f t="shared" si="1"/>
        <v>0</v>
      </c>
    </row>
    <row r="60" spans="1:28" s="7" customFormat="1" ht="16.5" hidden="1">
      <c r="A60" s="19" t="s">
        <v>8</v>
      </c>
      <c r="B60" s="21"/>
      <c r="C60" s="22"/>
      <c r="D60" s="22"/>
      <c r="E60" s="23"/>
      <c r="F60" s="24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87">
        <f t="shared" si="1"/>
        <v>0</v>
      </c>
    </row>
    <row r="61" spans="1:28" s="9" customFormat="1" ht="16.5" hidden="1">
      <c r="A61" s="25" t="s">
        <v>52</v>
      </c>
      <c r="B61" s="21"/>
      <c r="C61" s="22"/>
      <c r="D61" s="22"/>
      <c r="E61" s="23"/>
      <c r="F61" s="24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87">
        <f t="shared" si="1"/>
        <v>0</v>
      </c>
    </row>
    <row r="62" spans="1:28" s="11" customFormat="1" ht="16.5" hidden="1">
      <c r="A62" s="67" t="s">
        <v>53</v>
      </c>
      <c r="B62" s="26" t="s">
        <v>54</v>
      </c>
      <c r="C62" s="68" t="s">
        <v>55</v>
      </c>
      <c r="D62" s="68" t="s">
        <v>56</v>
      </c>
      <c r="E62" s="25" t="s">
        <v>57</v>
      </c>
      <c r="F62" s="31"/>
      <c r="G62" s="30"/>
      <c r="H62" s="30"/>
      <c r="I62" s="30"/>
      <c r="J62" s="30"/>
      <c r="K62" s="30">
        <v>9000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87">
        <f t="shared" si="1"/>
        <v>9000</v>
      </c>
    </row>
    <row r="63" spans="1:28" s="11" customFormat="1" ht="15" hidden="1">
      <c r="A63" s="75" t="s">
        <v>109</v>
      </c>
      <c r="B63" s="26" t="s">
        <v>60</v>
      </c>
      <c r="C63" s="49" t="s">
        <v>110</v>
      </c>
      <c r="D63" s="49" t="s">
        <v>56</v>
      </c>
      <c r="E63" s="51" t="s">
        <v>111</v>
      </c>
      <c r="F63" s="60">
        <v>17.801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67242-2</f>
        <v>67240</v>
      </c>
      <c r="S63" s="30"/>
      <c r="T63" s="30"/>
      <c r="U63" s="30"/>
      <c r="V63" s="30"/>
      <c r="W63" s="30"/>
      <c r="X63" s="30"/>
      <c r="Y63" s="30"/>
      <c r="Z63" s="30"/>
      <c r="AA63" s="30"/>
      <c r="AB63" s="87">
        <f t="shared" si="1"/>
        <v>67240</v>
      </c>
    </row>
    <row r="64" spans="1:28" s="11" customFormat="1" ht="15" hidden="1">
      <c r="A64" s="75" t="s">
        <v>109</v>
      </c>
      <c r="B64" s="26" t="s">
        <v>27</v>
      </c>
      <c r="C64" s="49" t="s">
        <v>110</v>
      </c>
      <c r="D64" s="49" t="s">
        <v>56</v>
      </c>
      <c r="E64" s="51" t="s">
        <v>111</v>
      </c>
      <c r="F64" s="60">
        <v>17.801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v>1</v>
      </c>
      <c r="S64" s="30"/>
      <c r="T64" s="30"/>
      <c r="U64" s="30"/>
      <c r="V64" s="30"/>
      <c r="W64" s="30"/>
      <c r="X64" s="30"/>
      <c r="Y64" s="30"/>
      <c r="Z64" s="30"/>
      <c r="AA64" s="30"/>
      <c r="AB64" s="87">
        <f t="shared" si="1"/>
        <v>1</v>
      </c>
    </row>
    <row r="65" spans="1:29" s="11" customFormat="1" ht="15" hidden="1">
      <c r="A65" s="75" t="s">
        <v>109</v>
      </c>
      <c r="B65" s="26" t="s">
        <v>28</v>
      </c>
      <c r="C65" s="49" t="s">
        <v>110</v>
      </c>
      <c r="D65" s="49" t="s">
        <v>56</v>
      </c>
      <c r="E65" s="51" t="s">
        <v>111</v>
      </c>
      <c r="F65" s="60">
        <v>17.801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1</v>
      </c>
      <c r="S65" s="30"/>
      <c r="T65" s="30"/>
      <c r="U65" s="30"/>
      <c r="V65" s="30"/>
      <c r="W65" s="30"/>
      <c r="X65" s="30"/>
      <c r="Y65" s="30"/>
      <c r="Z65" s="30"/>
      <c r="AA65" s="30"/>
      <c r="AB65" s="87">
        <f t="shared" si="1"/>
        <v>1</v>
      </c>
      <c r="AC65" s="76"/>
    </row>
    <row r="66" spans="1:28" s="11" customFormat="1" ht="16.5" hidden="1">
      <c r="A66" s="50"/>
      <c r="B66" s="26"/>
      <c r="C66" s="73"/>
      <c r="D66" s="73"/>
      <c r="E66" s="73"/>
      <c r="F66" s="2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87">
        <f t="shared" si="1"/>
        <v>0</v>
      </c>
    </row>
    <row r="67" spans="1:28" s="11" customFormat="1" ht="16.5" hidden="1">
      <c r="A67" s="14"/>
      <c r="B67" s="21"/>
      <c r="C67" s="28"/>
      <c r="D67" s="28"/>
      <c r="E67" s="24"/>
      <c r="F67" s="2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87">
        <f t="shared" si="1"/>
        <v>0</v>
      </c>
    </row>
    <row r="68" spans="1:28" s="11" customFormat="1" ht="16.5" hidden="1">
      <c r="A68" s="19" t="s">
        <v>8</v>
      </c>
      <c r="B68" s="21"/>
      <c r="C68" s="28"/>
      <c r="D68" s="28"/>
      <c r="E68" s="24"/>
      <c r="F68" s="22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87">
        <f t="shared" si="1"/>
        <v>0</v>
      </c>
    </row>
    <row r="69" spans="1:28" s="11" customFormat="1" ht="16.5" hidden="1">
      <c r="A69" s="25" t="s">
        <v>72</v>
      </c>
      <c r="B69" s="21"/>
      <c r="C69" s="28"/>
      <c r="D69" s="28"/>
      <c r="E69" s="24"/>
      <c r="F69" s="2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87">
        <f t="shared" si="1"/>
        <v>0</v>
      </c>
    </row>
    <row r="70" spans="1:28" s="11" customFormat="1" ht="15" hidden="1">
      <c r="A70" s="67" t="s">
        <v>73</v>
      </c>
      <c r="B70" s="26" t="s">
        <v>13</v>
      </c>
      <c r="C70" s="49" t="s">
        <v>74</v>
      </c>
      <c r="D70" s="49" t="s">
        <v>75</v>
      </c>
      <c r="E70" s="51" t="s">
        <v>76</v>
      </c>
      <c r="F70" s="26" t="s">
        <v>77</v>
      </c>
      <c r="G70" s="30"/>
      <c r="H70" s="30"/>
      <c r="I70" s="30"/>
      <c r="J70" s="30"/>
      <c r="K70" s="30"/>
      <c r="L70" s="30"/>
      <c r="M70" s="30">
        <f>957012-2</f>
        <v>957010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87">
        <f t="shared" si="1"/>
        <v>957010</v>
      </c>
    </row>
    <row r="71" spans="1:28" s="10" customFormat="1" ht="16.5" hidden="1">
      <c r="A71" s="67" t="s">
        <v>73</v>
      </c>
      <c r="B71" s="26" t="s">
        <v>27</v>
      </c>
      <c r="C71" s="49" t="s">
        <v>74</v>
      </c>
      <c r="D71" s="49" t="s">
        <v>75</v>
      </c>
      <c r="E71" s="51" t="s">
        <v>76</v>
      </c>
      <c r="F71" s="26" t="s">
        <v>77</v>
      </c>
      <c r="G71" s="30"/>
      <c r="H71" s="30"/>
      <c r="I71" s="30"/>
      <c r="J71" s="30"/>
      <c r="K71" s="30"/>
      <c r="L71" s="30"/>
      <c r="M71" s="30">
        <v>1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87">
        <f t="shared" si="1"/>
        <v>1</v>
      </c>
    </row>
    <row r="72" spans="1:28" s="10" customFormat="1" ht="16.5" hidden="1">
      <c r="A72" s="67" t="s">
        <v>73</v>
      </c>
      <c r="B72" s="26" t="s">
        <v>28</v>
      </c>
      <c r="C72" s="49" t="s">
        <v>74</v>
      </c>
      <c r="D72" s="49" t="s">
        <v>75</v>
      </c>
      <c r="E72" s="51" t="s">
        <v>76</v>
      </c>
      <c r="F72" s="26" t="s">
        <v>77</v>
      </c>
      <c r="G72" s="30"/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87">
        <f t="shared" si="1"/>
        <v>1</v>
      </c>
    </row>
    <row r="73" spans="1:28" s="10" customFormat="1" ht="16.5" hidden="1">
      <c r="A73" s="44" t="s">
        <v>88</v>
      </c>
      <c r="B73" s="26" t="s">
        <v>13</v>
      </c>
      <c r="C73" s="49" t="s">
        <v>74</v>
      </c>
      <c r="D73" s="49" t="s">
        <v>75</v>
      </c>
      <c r="E73" s="51" t="s">
        <v>89</v>
      </c>
      <c r="F73" s="26" t="s">
        <v>77</v>
      </c>
      <c r="G73" s="30"/>
      <c r="H73" s="30"/>
      <c r="I73" s="30"/>
      <c r="J73" s="30"/>
      <c r="K73" s="30"/>
      <c r="L73" s="30"/>
      <c r="M73" s="30"/>
      <c r="N73" s="30"/>
      <c r="O73" s="30">
        <f>82409-2</f>
        <v>82407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87">
        <f t="shared" si="1"/>
        <v>82407</v>
      </c>
    </row>
    <row r="74" spans="1:28" s="10" customFormat="1" ht="16.5" hidden="1">
      <c r="A74" s="44" t="s">
        <v>88</v>
      </c>
      <c r="B74" s="26" t="s">
        <v>27</v>
      </c>
      <c r="C74" s="49" t="s">
        <v>74</v>
      </c>
      <c r="D74" s="49" t="s">
        <v>75</v>
      </c>
      <c r="E74" s="51" t="s">
        <v>89</v>
      </c>
      <c r="F74" s="26" t="s">
        <v>77</v>
      </c>
      <c r="G74" s="30"/>
      <c r="H74" s="30"/>
      <c r="I74" s="30"/>
      <c r="J74" s="30"/>
      <c r="K74" s="30"/>
      <c r="L74" s="30"/>
      <c r="M74" s="30"/>
      <c r="N74" s="30"/>
      <c r="O74" s="30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87">
        <f t="shared" si="1"/>
        <v>1</v>
      </c>
    </row>
    <row r="75" spans="1:28" s="10" customFormat="1" ht="16.5" hidden="1">
      <c r="A75" s="44" t="s">
        <v>88</v>
      </c>
      <c r="B75" s="26" t="s">
        <v>28</v>
      </c>
      <c r="C75" s="49" t="s">
        <v>74</v>
      </c>
      <c r="D75" s="49" t="s">
        <v>75</v>
      </c>
      <c r="E75" s="51" t="s">
        <v>89</v>
      </c>
      <c r="F75" s="26" t="s">
        <v>77</v>
      </c>
      <c r="G75" s="30"/>
      <c r="H75" s="30"/>
      <c r="I75" s="30"/>
      <c r="J75" s="30"/>
      <c r="K75" s="30"/>
      <c r="L75" s="30"/>
      <c r="M75" s="30"/>
      <c r="N75" s="30"/>
      <c r="O75" s="30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87">
        <f t="shared" si="1"/>
        <v>1</v>
      </c>
    </row>
    <row r="76" spans="1:28" s="10" customFormat="1" ht="16.5" hidden="1">
      <c r="A76" s="71" t="s">
        <v>103</v>
      </c>
      <c r="B76" s="72" t="s">
        <v>104</v>
      </c>
      <c r="C76" s="73" t="s">
        <v>105</v>
      </c>
      <c r="D76" s="73" t="s">
        <v>106</v>
      </c>
      <c r="E76" s="74" t="s">
        <v>107</v>
      </c>
      <c r="F76" s="72" t="s">
        <v>108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>
        <v>36341.28</v>
      </c>
      <c r="S76" s="30"/>
      <c r="T76" s="30"/>
      <c r="U76" s="30"/>
      <c r="V76" s="30"/>
      <c r="W76" s="30"/>
      <c r="X76" s="30"/>
      <c r="Y76" s="30"/>
      <c r="Z76" s="30"/>
      <c r="AA76" s="30"/>
      <c r="AB76" s="87">
        <f t="shared" si="1"/>
        <v>36341.28</v>
      </c>
    </row>
    <row r="77" spans="1:28" s="10" customFormat="1" ht="16.5" hidden="1">
      <c r="A77" s="71" t="s">
        <v>120</v>
      </c>
      <c r="B77" s="26" t="s">
        <v>13</v>
      </c>
      <c r="C77" s="68" t="s">
        <v>121</v>
      </c>
      <c r="D77" s="68" t="s">
        <v>122</v>
      </c>
      <c r="E77" s="68" t="s">
        <v>123</v>
      </c>
      <c r="F77" s="26" t="s">
        <v>22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2669.72</v>
      </c>
      <c r="S77" s="30"/>
      <c r="T77" s="30"/>
      <c r="U77" s="30"/>
      <c r="V77" s="30"/>
      <c r="W77" s="30"/>
      <c r="X77" s="30"/>
      <c r="Y77" s="30"/>
      <c r="Z77" s="30"/>
      <c r="AA77" s="30"/>
      <c r="AB77" s="87">
        <f t="shared" si="1"/>
        <v>2669.72</v>
      </c>
    </row>
    <row r="78" spans="1:28" s="10" customFormat="1" ht="16.5" hidden="1">
      <c r="A78" s="71" t="s">
        <v>125</v>
      </c>
      <c r="B78" s="26" t="s">
        <v>13</v>
      </c>
      <c r="C78" s="80" t="s">
        <v>129</v>
      </c>
      <c r="D78" s="80" t="s">
        <v>126</v>
      </c>
      <c r="E78" s="80" t="s">
        <v>127</v>
      </c>
      <c r="F78" s="72" t="s">
        <v>22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81">
        <v>48455</v>
      </c>
      <c r="T78" s="81"/>
      <c r="U78" s="81"/>
      <c r="V78" s="81"/>
      <c r="W78" s="81"/>
      <c r="X78" s="81"/>
      <c r="Y78" s="81"/>
      <c r="Z78" s="81"/>
      <c r="AA78" s="81"/>
      <c r="AB78" s="87">
        <f t="shared" si="1"/>
        <v>48455</v>
      </c>
    </row>
    <row r="79" spans="1:28" s="10" customFormat="1" ht="16.5" hidden="1">
      <c r="A79" s="71" t="s">
        <v>133</v>
      </c>
      <c r="B79" s="72" t="s">
        <v>134</v>
      </c>
      <c r="C79" s="80" t="s">
        <v>135</v>
      </c>
      <c r="D79" s="80" t="s">
        <v>136</v>
      </c>
      <c r="E79" s="80" t="s">
        <v>137</v>
      </c>
      <c r="F79" s="72" t="s">
        <v>22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81"/>
      <c r="T79" s="81">
        <v>13735</v>
      </c>
      <c r="U79" s="81"/>
      <c r="V79" s="81"/>
      <c r="W79" s="81"/>
      <c r="X79" s="81"/>
      <c r="Y79" s="81"/>
      <c r="Z79" s="81"/>
      <c r="AA79" s="81"/>
      <c r="AB79" s="87">
        <f t="shared" si="1"/>
        <v>13735</v>
      </c>
    </row>
    <row r="80" spans="1:28" s="10" customFormat="1" ht="16.5" hidden="1">
      <c r="A80" s="71" t="s">
        <v>138</v>
      </c>
      <c r="B80" s="26" t="s">
        <v>13</v>
      </c>
      <c r="C80" s="80" t="s">
        <v>139</v>
      </c>
      <c r="D80" s="80" t="s">
        <v>140</v>
      </c>
      <c r="E80" s="80" t="s">
        <v>141</v>
      </c>
      <c r="F80" s="72" t="s">
        <v>22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81">
        <v>3166.01</v>
      </c>
      <c r="U80" s="81"/>
      <c r="V80" s="81"/>
      <c r="W80" s="81"/>
      <c r="X80" s="81"/>
      <c r="Y80" s="81"/>
      <c r="Z80" s="81"/>
      <c r="AA80" s="81"/>
      <c r="AB80" s="87">
        <f t="shared" si="1"/>
        <v>3166.01</v>
      </c>
    </row>
    <row r="81" spans="1:28" s="10" customFormat="1" ht="16.5" hidden="1">
      <c r="A81" s="14"/>
      <c r="B81" s="32"/>
      <c r="C81" s="32"/>
      <c r="D81" s="24"/>
      <c r="E81" s="24"/>
      <c r="F81" s="24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87">
        <f t="shared" si="1"/>
        <v>0</v>
      </c>
    </row>
    <row r="82" spans="1:28" s="10" customFormat="1" ht="18.75">
      <c r="A82" s="15" t="s">
        <v>0</v>
      </c>
      <c r="B82" s="33"/>
      <c r="C82" s="34"/>
      <c r="D82" s="34"/>
      <c r="E82" s="34"/>
      <c r="F82" s="35"/>
      <c r="G82" s="36">
        <f>SUM(G34:G72)</f>
        <v>95000</v>
      </c>
      <c r="H82" s="36">
        <f>SUM(H32:H81)</f>
        <v>182795.95</v>
      </c>
      <c r="I82" s="36">
        <f>SUM(I36:I75)</f>
        <v>88500</v>
      </c>
      <c r="J82" s="36">
        <f>SUM(J7:J81)</f>
        <v>1448419</v>
      </c>
      <c r="K82" s="36">
        <f>SUM(K59:K81)</f>
        <v>9000</v>
      </c>
      <c r="L82" s="36">
        <f>SUM(L6:L23)</f>
        <v>311211</v>
      </c>
      <c r="M82" s="36">
        <f>SUM(M7:M81)</f>
        <v>957012</v>
      </c>
      <c r="N82" s="69">
        <f>SUM(N24:N81)</f>
        <v>421375</v>
      </c>
      <c r="O82" s="69">
        <f>SUM(O6:O81)</f>
        <v>82409</v>
      </c>
      <c r="P82" s="36">
        <f>SUM(P49:P81)</f>
        <v>152176.68</v>
      </c>
      <c r="Q82" s="36">
        <f>SUM(Q6:Q81)</f>
        <v>1580409</v>
      </c>
      <c r="R82" s="36">
        <f>SUM(R6:R81)</f>
        <v>226872.97</v>
      </c>
      <c r="S82" s="36">
        <f>SUM(S6:S81)</f>
        <v>78455</v>
      </c>
      <c r="T82" s="36">
        <f>SUM(T68:T81)</f>
        <v>16901.010000000002</v>
      </c>
      <c r="U82" s="69">
        <f>SUM(U26:U81)</f>
        <v>30000</v>
      </c>
      <c r="V82" s="36">
        <f>SUM(V38:V81)</f>
        <v>4965.78</v>
      </c>
      <c r="W82" s="36">
        <f>SUM(W38:W59)</f>
        <v>77627.95</v>
      </c>
      <c r="X82" s="36">
        <f>SUM(X40:X49)</f>
        <v>79971.47</v>
      </c>
      <c r="Y82" s="36">
        <f>SUM(Y39:Y59)</f>
        <v>286672.5391987241</v>
      </c>
      <c r="Z82" s="36">
        <f>SUM(Z6:Z59)</f>
        <v>-1.1641532182693481E-10</v>
      </c>
      <c r="AA82" s="36">
        <f>SUM(AA39:AA59)</f>
        <v>57380.23</v>
      </c>
      <c r="AB82" s="87">
        <f t="shared" si="1"/>
        <v>6092154.5791987255</v>
      </c>
    </row>
    <row r="83" spans="1:28" s="10" customFormat="1" ht="18.75">
      <c r="A83" s="38"/>
      <c r="B83" s="39"/>
      <c r="C83" s="40"/>
      <c r="D83" s="40"/>
      <c r="E83" s="40"/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3"/>
    </row>
    <row r="84" spans="1:2" ht="16.5">
      <c r="A84" s="11" t="s">
        <v>9</v>
      </c>
      <c r="B84" s="10"/>
    </row>
    <row r="85" ht="15" hidden="1">
      <c r="A85" s="37" t="s">
        <v>16</v>
      </c>
    </row>
    <row r="86" ht="15" hidden="1">
      <c r="A86" s="47" t="s">
        <v>17</v>
      </c>
    </row>
    <row r="87" ht="15" hidden="1">
      <c r="A87" s="47" t="s">
        <v>35</v>
      </c>
    </row>
    <row r="88" ht="15" hidden="1">
      <c r="A88" s="47" t="s">
        <v>36</v>
      </c>
    </row>
    <row r="89" ht="15" hidden="1">
      <c r="A89" s="47" t="s">
        <v>42</v>
      </c>
    </row>
    <row r="90" ht="15" hidden="1">
      <c r="A90" s="47" t="s">
        <v>43</v>
      </c>
    </row>
    <row r="91" ht="15" hidden="1">
      <c r="A91" s="47" t="s">
        <v>51</v>
      </c>
    </row>
    <row r="92" ht="15" hidden="1">
      <c r="A92" s="47" t="s">
        <v>50</v>
      </c>
    </row>
    <row r="93" ht="15" hidden="1">
      <c r="A93" s="47" t="s">
        <v>70</v>
      </c>
    </row>
    <row r="94" ht="15" hidden="1">
      <c r="A94" s="47" t="s">
        <v>69</v>
      </c>
    </row>
    <row r="95" ht="15" hidden="1">
      <c r="A95" s="47" t="s">
        <v>79</v>
      </c>
    </row>
    <row r="96" ht="15" hidden="1">
      <c r="A96" s="47" t="s">
        <v>78</v>
      </c>
    </row>
    <row r="97" ht="15" hidden="1">
      <c r="A97" s="47" t="s">
        <v>86</v>
      </c>
    </row>
    <row r="98" ht="15" hidden="1">
      <c r="A98" s="47" t="s">
        <v>85</v>
      </c>
    </row>
    <row r="99" ht="15" hidden="1">
      <c r="A99" s="47" t="s">
        <v>91</v>
      </c>
    </row>
    <row r="100" ht="15" hidden="1">
      <c r="A100" s="47" t="s">
        <v>90</v>
      </c>
    </row>
    <row r="101" ht="15" hidden="1">
      <c r="A101" s="47" t="s">
        <v>94</v>
      </c>
    </row>
    <row r="102" ht="15" hidden="1">
      <c r="A102" s="47" t="s">
        <v>95</v>
      </c>
    </row>
    <row r="103" ht="15" hidden="1">
      <c r="A103" s="47" t="s">
        <v>100</v>
      </c>
    </row>
    <row r="104" ht="15" hidden="1">
      <c r="A104" s="47" t="s">
        <v>101</v>
      </c>
    </row>
    <row r="105" ht="15" hidden="1">
      <c r="A105" s="47" t="s">
        <v>115</v>
      </c>
    </row>
    <row r="106" ht="15" hidden="1">
      <c r="A106" s="47" t="s">
        <v>114</v>
      </c>
    </row>
    <row r="107" ht="15" hidden="1">
      <c r="A107" s="47" t="s">
        <v>130</v>
      </c>
    </row>
    <row r="108" ht="15" hidden="1">
      <c r="A108" s="47" t="s">
        <v>114</v>
      </c>
    </row>
    <row r="109" ht="15" hidden="1">
      <c r="A109" s="47" t="s">
        <v>132</v>
      </c>
    </row>
    <row r="110" ht="15" hidden="1">
      <c r="A110" s="47" t="s">
        <v>114</v>
      </c>
    </row>
    <row r="111" ht="15" hidden="1">
      <c r="A111" s="47" t="s">
        <v>144</v>
      </c>
    </row>
    <row r="112" ht="15" hidden="1">
      <c r="A112" s="47" t="s">
        <v>143</v>
      </c>
    </row>
    <row r="113" ht="15" hidden="1">
      <c r="A113" s="47" t="s">
        <v>147</v>
      </c>
    </row>
    <row r="114" ht="15" hidden="1">
      <c r="A114" s="47" t="s">
        <v>148</v>
      </c>
    </row>
    <row r="115" ht="15" hidden="1">
      <c r="A115" s="47" t="s">
        <v>154</v>
      </c>
    </row>
    <row r="116" ht="15" hidden="1">
      <c r="A116" s="47" t="s">
        <v>153</v>
      </c>
    </row>
    <row r="117" ht="15" hidden="1">
      <c r="A117" s="47" t="s">
        <v>160</v>
      </c>
    </row>
    <row r="118" ht="15" hidden="1">
      <c r="A118" s="47" t="s">
        <v>159</v>
      </c>
    </row>
    <row r="119" ht="15" hidden="1">
      <c r="A119" s="47" t="s">
        <v>162</v>
      </c>
    </row>
    <row r="120" ht="15" hidden="1">
      <c r="A120" s="47" t="s">
        <v>153</v>
      </c>
    </row>
    <row r="121" ht="15" hidden="1">
      <c r="A121" s="47" t="s">
        <v>165</v>
      </c>
    </row>
    <row r="122" ht="15" hidden="1">
      <c r="A122" s="47" t="s">
        <v>166</v>
      </c>
    </row>
    <row r="123" ht="15">
      <c r="A123" s="47" t="s">
        <v>168</v>
      </c>
    </row>
    <row r="124" ht="15">
      <c r="A124" s="47" t="s">
        <v>148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2019-08-28T17:31:44Z</dcterms:modified>
  <cp:category/>
  <cp:version/>
  <cp:contentType/>
  <cp:contentStatus/>
</cp:coreProperties>
</file>