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3525" windowWidth="12120" windowHeight="4080" activeTab="0"/>
  </bookViews>
  <sheets>
    <sheet name="FALL RIVER" sheetId="1" r:id="rId1"/>
  </sheets>
  <definedNames>
    <definedName name="_xlnm.Print_Area" localSheetId="0">'FALL RIVER'!$A$1:$F$70</definedName>
  </definedNames>
  <calcPr fullCalcOnLoad="1"/>
</workbook>
</file>

<file path=xl/sharedStrings.xml><?xml version="1.0" encoding="utf-8"?>
<sst xmlns="http://schemas.openxmlformats.org/spreadsheetml/2006/main" count="265" uniqueCount="131">
  <si>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</si>
  <si>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</si>
  <si>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</si>
  <si>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</si>
  <si>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</si>
  <si>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</si>
  <si>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</si>
  <si>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</si>
  <si>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</si>
  <si>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</si>
  <si>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</si>
  <si>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</si>
  <si>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INITIAL AWARD</t>
  </si>
  <si>
    <t>JULY 1, 2018- JUNE 30, 2019</t>
  </si>
  <si>
    <t>BUDGET SHEET #1</t>
  </si>
  <si>
    <t>BRISTOL - FALL RIVER</t>
  </si>
  <si>
    <t>INITIAL AWARD AUGUST 21, 2018</t>
  </si>
  <si>
    <t>TO ADD WTF FUNDS</t>
  </si>
  <si>
    <t>WORKFORCE TRAINING FUND</t>
  </si>
  <si>
    <t>WTRUSTF19</t>
  </si>
  <si>
    <t>7003-0135</t>
  </si>
  <si>
    <t>J364</t>
  </si>
  <si>
    <t>N/A</t>
  </si>
  <si>
    <t>CT EOL 19CCFRIVSOSWTF</t>
  </si>
  <si>
    <t>TRADE (SERVICE DATE 10.1.17-9.30.20)</t>
  </si>
  <si>
    <t>FTRADE2018</t>
  </si>
  <si>
    <t>7003-1010</t>
  </si>
  <si>
    <t>J202</t>
  </si>
  <si>
    <t>JULY 1, 2019- JUNE 30, 2020</t>
  </si>
  <si>
    <t>JULY 1, 2020- JUNE 30, 2021</t>
  </si>
  <si>
    <t>CT EOL 19CCFRIVTRADE</t>
  </si>
  <si>
    <t>CT EOL 19CCFRIVNEGREA</t>
  </si>
  <si>
    <t>REA8 (SERVICE DATE 1.1.18-12.31.18)</t>
  </si>
  <si>
    <t>FUIREA18</t>
  </si>
  <si>
    <t>7002-6624</t>
  </si>
  <si>
    <t>REA8</t>
  </si>
  <si>
    <t>BUDGET SHEET #1 AUGUST 23, 2018</t>
  </si>
  <si>
    <t>TO ADD REA8 &amp; TRADE FUNDS</t>
  </si>
  <si>
    <t>CT EOL 19CCFRIVWIOA</t>
  </si>
  <si>
    <t>BUDGET SHEET #2</t>
  </si>
  <si>
    <t>FY19 YOUTH</t>
  </si>
  <si>
    <t>APRIL 1, 2018 - JULY 30, 2019</t>
  </si>
  <si>
    <t>FWIAYTH19</t>
  </si>
  <si>
    <t>7003-1631</t>
  </si>
  <si>
    <t>FY19 ADULT</t>
  </si>
  <si>
    <t>JULY 1, 2018 - JUNE 30, 2019</t>
  </si>
  <si>
    <t>FWIAADT19A</t>
  </si>
  <si>
    <t>7003-1630</t>
  </si>
  <si>
    <t>6302</t>
  </si>
  <si>
    <t>FY19 D WKR</t>
  </si>
  <si>
    <t>FWIADWK19A</t>
  </si>
  <si>
    <t>7003-1778</t>
  </si>
  <si>
    <t>6303</t>
  </si>
  <si>
    <t>BUDGET SHEET #2 OCTOBER 1, 2018</t>
  </si>
  <si>
    <t>TO ADD FY19 WIOA</t>
  </si>
  <si>
    <t>BUDGET SHEET #3</t>
  </si>
  <si>
    <t>STATE ONE STOP</t>
  </si>
  <si>
    <t>STOSCC2019</t>
  </si>
  <si>
    <t>7003-0803</t>
  </si>
  <si>
    <t>J384</t>
  </si>
  <si>
    <t>BUDGET SHEET #3 OCTOBER 10, 2018</t>
  </si>
  <si>
    <t>TO ADD FY19 SOS</t>
  </si>
  <si>
    <t>BUDGET SHEET #4</t>
  </si>
  <si>
    <t>CT EOL 19CCFRIVWP</t>
  </si>
  <si>
    <t>WP 90%</t>
  </si>
  <si>
    <t>FES2019</t>
  </si>
  <si>
    <t>7002-6626</t>
  </si>
  <si>
    <t>J305</t>
  </si>
  <si>
    <t>WP 10%</t>
  </si>
  <si>
    <t>J307</t>
  </si>
  <si>
    <t>17.207</t>
  </si>
  <si>
    <t>BUDGET SHEET #4 OCTOBER 31, 2018</t>
  </si>
  <si>
    <t>TO ADD FY19 WP</t>
  </si>
  <si>
    <t>BUDGET SHEET #5</t>
  </si>
  <si>
    <t>OCTOBER 1, 2018- JUNE 30, 2019</t>
  </si>
  <si>
    <t>FWIAADT19B</t>
  </si>
  <si>
    <t>FWIADWK19B</t>
  </si>
  <si>
    <t>BUDGET SHEET #5 DECEMBER 4, 2018</t>
  </si>
  <si>
    <t>TO ADD FY19 WIOA FUNDS</t>
  </si>
  <si>
    <t>BUDGET SHEET #6</t>
  </si>
  <si>
    <t>DOE -ELEMENTARY &amp; SECONDARY ED</t>
  </si>
  <si>
    <t>OCTOBER 1, 2018 - JUNE 30, 2019</t>
  </si>
  <si>
    <t>FV002A1822</t>
  </si>
  <si>
    <t>7038-0107</t>
  </si>
  <si>
    <t>J323</t>
  </si>
  <si>
    <t>84.002A</t>
  </si>
  <si>
    <t>TO ADD VARIOUS FUNDING</t>
  </si>
  <si>
    <t>DTA FUNDING</t>
  </si>
  <si>
    <t>SPSS2019</t>
  </si>
  <si>
    <t xml:space="preserve">4400-1979 </t>
  </si>
  <si>
    <t>J327</t>
  </si>
  <si>
    <t>ELDER AFFAIRS</t>
  </si>
  <si>
    <t>SCSEP PY19</t>
  </si>
  <si>
    <t>9110-1178</t>
  </si>
  <si>
    <t>J316</t>
  </si>
  <si>
    <t>WIOA DW STAFF ALLOCATION FOR UI SVS/WIOA OH</t>
  </si>
  <si>
    <t>BUDGET SHEET #6 JANUARY 9, 2019</t>
  </si>
  <si>
    <t>BUDGET SHEET #7</t>
  </si>
  <si>
    <t>DOE-CAREER PATHWAYS</t>
  </si>
  <si>
    <t>7035-0002</t>
  </si>
  <si>
    <t>J328</t>
  </si>
  <si>
    <t>BUDGET SHEET #7 JANUARY 11, 2019</t>
  </si>
  <si>
    <t>TO ADD DOE-CAREER PATHWAYS FUNDS</t>
  </si>
  <si>
    <t>DOE2019B</t>
  </si>
  <si>
    <t>BUDGET SHEET #8</t>
  </si>
  <si>
    <t>MA COMMISSION FOR THE BLIND</t>
  </si>
  <si>
    <t>JAN 2, 2019-JUNE 30, 2019</t>
  </si>
  <si>
    <t>FH126A18VR</t>
  </si>
  <si>
    <t>4110-3021</t>
  </si>
  <si>
    <t>J322</t>
  </si>
  <si>
    <t>MA REHAB COMMISSION</t>
  </si>
  <si>
    <t>F100VR0018</t>
  </si>
  <si>
    <t>4120-0020</t>
  </si>
  <si>
    <t>J321</t>
  </si>
  <si>
    <t>BUDGET SHEET #8 JANUARY 28, 2019</t>
  </si>
  <si>
    <t>TO ADD VARIOUS FUNDS</t>
  </si>
  <si>
    <t>BUDGET SHEET #9</t>
  </si>
  <si>
    <t>TO ADD ADDITIONAL TRADE FUNDS</t>
  </si>
  <si>
    <t>BUDGET SHEET #9 FEBRUARY 21, 2019</t>
  </si>
  <si>
    <t>BUDGET SHEET #10</t>
  </si>
  <si>
    <t>TRADE (OCT. 1, 2018 - SEPT. 30, 2021)</t>
  </si>
  <si>
    <t>FTRADE2019</t>
  </si>
  <si>
    <t>J302</t>
  </si>
  <si>
    <t>TO ADD TRADE FUNDS</t>
  </si>
  <si>
    <t xml:space="preserve">BUDGET SHEET #10, APRIL 29, 2019 </t>
  </si>
  <si>
    <t xml:space="preserve">BUDGET SHEET #11 MAY 31, 2019 </t>
  </si>
  <si>
    <t>TO ADD REA9 FUNDS</t>
  </si>
  <si>
    <t>REA9 (SERVICE DATE JAN 1, 2019-DEC 31, 2019)</t>
  </si>
  <si>
    <t>FUIREA19</t>
  </si>
  <si>
    <t>REA9</t>
  </si>
  <si>
    <t>BUDGET SHEET #11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</si>
</sst>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b/>
      <sz val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11" xfId="0" applyFont="1" applyFill="1" applyBorder="1" applyAlignment="1">
      <alignment horizontal="center"/>
    </xf>
    <xf numFmtId="0" fontId="9" fillId="0" borderId="11" xfId="0" applyFont="1" applyFill="1" applyBorder="1" applyAlignment="1" quotePrefix="1">
      <alignment horizontal="center"/>
    </xf>
    <xf numFmtId="7" fontId="9" fillId="0" borderId="11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44" fontId="9" fillId="0" borderId="10" xfId="44" applyFont="1" applyFill="1" applyBorder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8" fillId="0" borderId="12" xfId="0" applyFont="1" applyFill="1" applyBorder="1" applyAlignment="1">
      <alignment horizontal="center"/>
    </xf>
    <xf numFmtId="7" fontId="9" fillId="0" borderId="11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7" fontId="9" fillId="0" borderId="12" xfId="0" applyNumberFormat="1" applyFont="1" applyFill="1" applyBorder="1" applyAlignment="1">
      <alignment horizontal="center"/>
    </xf>
    <xf numFmtId="7" fontId="9" fillId="0" borderId="12" xfId="0" applyNumberFormat="1" applyFont="1" applyFill="1" applyBorder="1" applyAlignment="1">
      <alignment/>
    </xf>
    <xf numFmtId="0" fontId="9" fillId="0" borderId="1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43" fontId="9" fillId="0" borderId="14" xfId="0" applyNumberFormat="1" applyFont="1" applyBorder="1" applyAlignment="1">
      <alignment horizontal="center"/>
    </xf>
    <xf numFmtId="43" fontId="9" fillId="0" borderId="14" xfId="0" applyNumberFormat="1" applyFont="1" applyFill="1" applyBorder="1" applyAlignment="1">
      <alignment horizontal="center"/>
    </xf>
    <xf numFmtId="7" fontId="9" fillId="0" borderId="15" xfId="44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wrapText="1"/>
    </xf>
    <xf numFmtId="49" fontId="8" fillId="0" borderId="16" xfId="0" applyNumberFormat="1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44" fontId="9" fillId="0" borderId="17" xfId="0" applyNumberFormat="1" applyFont="1" applyFill="1" applyBorder="1" applyAlignment="1">
      <alignment/>
    </xf>
    <xf numFmtId="0" fontId="10" fillId="0" borderId="0" xfId="0" applyFont="1" applyAlignment="1">
      <alignment horizontal="left"/>
    </xf>
    <xf numFmtId="0" fontId="9" fillId="0" borderId="11" xfId="0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9" fillId="0" borderId="15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wrapText="1"/>
    </xf>
    <xf numFmtId="7" fontId="9" fillId="0" borderId="11" xfId="0" applyNumberFormat="1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left"/>
    </xf>
    <xf numFmtId="0" fontId="11" fillId="0" borderId="16" xfId="0" applyFont="1" applyFill="1" applyBorder="1" applyAlignment="1">
      <alignment wrapText="1"/>
    </xf>
    <xf numFmtId="0" fontId="9" fillId="0" borderId="11" xfId="0" applyFont="1" applyFill="1" applyBorder="1" applyAlignment="1" quotePrefix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 wrapText="1"/>
    </xf>
    <xf numFmtId="0" fontId="8" fillId="0" borderId="18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 quotePrefix="1">
      <alignment horizontal="center"/>
    </xf>
    <xf numFmtId="0" fontId="9" fillId="0" borderId="12" xfId="0" applyFont="1" applyFill="1" applyBorder="1" applyAlignment="1">
      <alignment horizontal="center" wrapText="1"/>
    </xf>
    <xf numFmtId="49" fontId="9" fillId="0" borderId="12" xfId="0" applyNumberFormat="1" applyFont="1" applyFill="1" applyBorder="1" applyAlignment="1">
      <alignment horizontal="center" wrapText="1"/>
    </xf>
    <xf numFmtId="0" fontId="9" fillId="0" borderId="11" xfId="0" applyNumberFormat="1" applyFont="1" applyFill="1" applyBorder="1" applyAlignment="1">
      <alignment horizontal="center" vertical="top" readingOrder="1"/>
    </xf>
    <xf numFmtId="0" fontId="12" fillId="0" borderId="11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9" fillId="0" borderId="12" xfId="0" applyFont="1" applyBorder="1" applyAlignment="1">
      <alignment horizontal="center"/>
    </xf>
    <xf numFmtId="0" fontId="9" fillId="0" borderId="11" xfId="0" applyFont="1" applyFill="1" applyBorder="1" applyAlignment="1">
      <alignment/>
    </xf>
    <xf numFmtId="0" fontId="9" fillId="0" borderId="16" xfId="0" applyFont="1" applyFill="1" applyBorder="1" applyAlignment="1" quotePrefix="1">
      <alignment horizontal="center"/>
    </xf>
    <xf numFmtId="0" fontId="9" fillId="0" borderId="16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4"/>
  <sheetViews>
    <sheetView tabSelected="1" zoomScalePageLayoutView="0" workbookViewId="0" topLeftCell="A1">
      <selection activeCell="T1" sqref="T1:T16384"/>
    </sheetView>
  </sheetViews>
  <sheetFormatPr defaultColWidth="9.140625" defaultRowHeight="12.75"/>
  <cols>
    <col min="1" max="1" width="53.00390625" style="3" bestFit="1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2.00390625" style="4" hidden="1" customWidth="1"/>
    <col min="8" max="18" width="18.57421875" style="4" hidden="1" customWidth="1"/>
    <col min="19" max="19" width="18.57421875" style="4" customWidth="1"/>
    <col min="20" max="20" width="15.7109375" style="3" hidden="1" customWidth="1"/>
    <col min="21" max="21" width="15.00390625" style="3" customWidth="1"/>
    <col min="22" max="16384" width="9.140625" style="3" customWidth="1"/>
  </cols>
  <sheetData>
    <row r="1" spans="1:19" ht="20.25">
      <c r="A1" s="3" t="s">
        <v>11</v>
      </c>
      <c r="B1" s="69" t="s">
        <v>10</v>
      </c>
      <c r="C1" s="70"/>
      <c r="D1" s="70"/>
      <c r="E1" s="70"/>
      <c r="F1" s="70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6" ht="20.25">
      <c r="A2" s="47" t="s">
        <v>7</v>
      </c>
      <c r="B2" s="7"/>
      <c r="C2" s="7"/>
      <c r="D2" s="7"/>
      <c r="E2" s="8"/>
      <c r="F2" s="8"/>
    </row>
    <row r="3" spans="1:3" ht="20.25">
      <c r="A3" s="5" t="s">
        <v>15</v>
      </c>
      <c r="C3" s="1"/>
    </row>
    <row r="4" spans="1:3" ht="21" thickBot="1">
      <c r="A4" s="5"/>
      <c r="B4" s="6"/>
      <c r="C4" s="1"/>
    </row>
    <row r="5" spans="1:20" s="10" customFormat="1" ht="30" customHeight="1" thickBot="1">
      <c r="A5" s="58"/>
      <c r="B5" s="48" t="s">
        <v>2</v>
      </c>
      <c r="C5" s="48" t="s">
        <v>3</v>
      </c>
      <c r="D5" s="48" t="s">
        <v>4</v>
      </c>
      <c r="E5" s="48" t="s">
        <v>5</v>
      </c>
      <c r="F5" s="48" t="s">
        <v>1</v>
      </c>
      <c r="G5" s="48" t="s">
        <v>12</v>
      </c>
      <c r="H5" s="48" t="s">
        <v>14</v>
      </c>
      <c r="I5" s="48" t="s">
        <v>14</v>
      </c>
      <c r="J5" s="48" t="s">
        <v>39</v>
      </c>
      <c r="K5" s="48" t="s">
        <v>55</v>
      </c>
      <c r="L5" s="48" t="s">
        <v>62</v>
      </c>
      <c r="M5" s="48" t="s">
        <v>73</v>
      </c>
      <c r="N5" s="48" t="s">
        <v>79</v>
      </c>
      <c r="O5" s="48" t="s">
        <v>97</v>
      </c>
      <c r="P5" s="48" t="s">
        <v>104</v>
      </c>
      <c r="Q5" s="48" t="s">
        <v>116</v>
      </c>
      <c r="R5" s="48" t="s">
        <v>119</v>
      </c>
      <c r="S5" s="48" t="s">
        <v>130</v>
      </c>
      <c r="T5" s="9" t="s">
        <v>6</v>
      </c>
    </row>
    <row r="6" spans="1:20" s="15" customFormat="1" ht="16.5" hidden="1">
      <c r="A6" s="36" t="s">
        <v>8</v>
      </c>
      <c r="B6" s="37"/>
      <c r="C6" s="38"/>
      <c r="D6" s="38"/>
      <c r="E6" s="39"/>
      <c r="F6" s="40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2"/>
    </row>
    <row r="7" spans="1:20" s="15" customFormat="1" ht="16.5" hidden="1">
      <c r="A7" s="51" t="s">
        <v>23</v>
      </c>
      <c r="B7" s="12"/>
      <c r="C7" s="44"/>
      <c r="D7" s="44"/>
      <c r="E7" s="45"/>
      <c r="F7" s="11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27"/>
    </row>
    <row r="8" spans="1:20" s="15" customFormat="1" ht="16.5" hidden="1">
      <c r="A8" s="49" t="s">
        <v>18</v>
      </c>
      <c r="B8" s="12" t="s">
        <v>13</v>
      </c>
      <c r="C8" s="44" t="s">
        <v>19</v>
      </c>
      <c r="D8" s="44" t="s">
        <v>20</v>
      </c>
      <c r="E8" s="44" t="s">
        <v>21</v>
      </c>
      <c r="F8" s="11" t="s">
        <v>22</v>
      </c>
      <c r="G8" s="50">
        <v>95000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27">
        <f>SUM(G8:H8)</f>
        <v>95000</v>
      </c>
    </row>
    <row r="9" spans="1:20" s="15" customFormat="1" ht="16.5" hidden="1">
      <c r="A9" s="57" t="s">
        <v>56</v>
      </c>
      <c r="B9" s="12" t="s">
        <v>45</v>
      </c>
      <c r="C9" s="44" t="s">
        <v>57</v>
      </c>
      <c r="D9" s="44" t="s">
        <v>58</v>
      </c>
      <c r="E9" s="44" t="s">
        <v>59</v>
      </c>
      <c r="F9" s="12" t="s">
        <v>22</v>
      </c>
      <c r="G9" s="50"/>
      <c r="H9" s="13"/>
      <c r="I9" s="13"/>
      <c r="J9" s="13"/>
      <c r="K9" s="13">
        <v>257398</v>
      </c>
      <c r="L9" s="13"/>
      <c r="M9" s="13"/>
      <c r="N9" s="13"/>
      <c r="O9" s="13"/>
      <c r="P9" s="13"/>
      <c r="Q9" s="13"/>
      <c r="R9" s="13"/>
      <c r="S9" s="13"/>
      <c r="T9" s="27">
        <f>SUM(J9:K9)</f>
        <v>257398</v>
      </c>
    </row>
    <row r="10" spans="1:20" s="15" customFormat="1" ht="16.5" hidden="1">
      <c r="A10" s="57" t="s">
        <v>87</v>
      </c>
      <c r="B10" s="12" t="s">
        <v>13</v>
      </c>
      <c r="C10" s="56" t="s">
        <v>88</v>
      </c>
      <c r="D10" s="56" t="s">
        <v>89</v>
      </c>
      <c r="E10" s="56" t="s">
        <v>90</v>
      </c>
      <c r="F10" s="12" t="s">
        <v>22</v>
      </c>
      <c r="G10" s="50"/>
      <c r="H10" s="13"/>
      <c r="I10" s="13"/>
      <c r="J10" s="13"/>
      <c r="K10" s="13"/>
      <c r="L10" s="13"/>
      <c r="M10" s="13"/>
      <c r="N10" s="13">
        <v>48353.09</v>
      </c>
      <c r="O10" s="13"/>
      <c r="P10" s="13"/>
      <c r="Q10" s="13"/>
      <c r="R10" s="13"/>
      <c r="S10" s="13"/>
      <c r="T10" s="27">
        <f>SUM(N10)</f>
        <v>48353.09</v>
      </c>
    </row>
    <row r="11" spans="1:20" s="15" customFormat="1" ht="16.5" hidden="1">
      <c r="A11" s="52"/>
      <c r="B11" s="12"/>
      <c r="C11" s="44"/>
      <c r="D11" s="44"/>
      <c r="E11" s="44"/>
      <c r="F11" s="11"/>
      <c r="G11" s="50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27">
        <f>SUM(J11:K11)</f>
        <v>0</v>
      </c>
    </row>
    <row r="12" spans="1:20" s="15" customFormat="1" ht="16.5" hidden="1">
      <c r="A12" s="52"/>
      <c r="B12" s="12"/>
      <c r="C12" s="44"/>
      <c r="D12" s="44"/>
      <c r="E12" s="44"/>
      <c r="F12" s="11"/>
      <c r="G12" s="50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27">
        <f>SUM(J12:K12)</f>
        <v>0</v>
      </c>
    </row>
    <row r="13" spans="1:20" s="15" customFormat="1" ht="16.5" hidden="1">
      <c r="A13" s="36" t="s">
        <v>8</v>
      </c>
      <c r="B13" s="12"/>
      <c r="C13" s="44"/>
      <c r="D13" s="44"/>
      <c r="E13" s="44"/>
      <c r="F13" s="11"/>
      <c r="G13" s="50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27"/>
    </row>
    <row r="14" spans="1:20" s="15" customFormat="1" ht="16.5" hidden="1">
      <c r="A14" s="51" t="s">
        <v>30</v>
      </c>
      <c r="B14" s="12"/>
      <c r="C14" s="44"/>
      <c r="D14" s="44"/>
      <c r="E14" s="44"/>
      <c r="F14" s="11"/>
      <c r="G14" s="50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27"/>
    </row>
    <row r="15" spans="1:20" s="15" customFormat="1" ht="16.5" hidden="1">
      <c r="A15" s="46" t="s">
        <v>24</v>
      </c>
      <c r="B15" s="12" t="s">
        <v>13</v>
      </c>
      <c r="C15" s="44" t="s">
        <v>25</v>
      </c>
      <c r="D15" s="44" t="s">
        <v>26</v>
      </c>
      <c r="E15" s="45" t="s">
        <v>27</v>
      </c>
      <c r="F15" s="11">
        <v>17.245</v>
      </c>
      <c r="G15" s="50"/>
      <c r="H15" s="13"/>
      <c r="I15" s="13">
        <f>179340.91-2</f>
        <v>179338.91</v>
      </c>
      <c r="J15" s="13"/>
      <c r="K15" s="13"/>
      <c r="L15" s="13"/>
      <c r="M15" s="13"/>
      <c r="N15" s="13"/>
      <c r="O15" s="13"/>
      <c r="P15" s="13"/>
      <c r="Q15" s="13">
        <v>16169.72</v>
      </c>
      <c r="R15" s="13"/>
      <c r="S15" s="13"/>
      <c r="T15" s="27">
        <f>SUM(H15:Q15)</f>
        <v>195508.63</v>
      </c>
    </row>
    <row r="16" spans="1:20" s="15" customFormat="1" ht="16.5" hidden="1">
      <c r="A16" s="46" t="s">
        <v>24</v>
      </c>
      <c r="B16" s="12" t="s">
        <v>28</v>
      </c>
      <c r="C16" s="44" t="s">
        <v>25</v>
      </c>
      <c r="D16" s="44" t="s">
        <v>26</v>
      </c>
      <c r="E16" s="45" t="s">
        <v>27</v>
      </c>
      <c r="F16" s="11">
        <v>17.245</v>
      </c>
      <c r="G16" s="50"/>
      <c r="H16" s="13"/>
      <c r="I16" s="13">
        <v>1</v>
      </c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27">
        <f aca="true" t="shared" si="0" ref="T16:T27">SUM(G16:I16)</f>
        <v>1</v>
      </c>
    </row>
    <row r="17" spans="1:20" s="15" customFormat="1" ht="16.5" hidden="1">
      <c r="A17" s="46" t="s">
        <v>24</v>
      </c>
      <c r="B17" s="12" t="s">
        <v>29</v>
      </c>
      <c r="C17" s="44" t="s">
        <v>25</v>
      </c>
      <c r="D17" s="44" t="s">
        <v>26</v>
      </c>
      <c r="E17" s="45" t="s">
        <v>27</v>
      </c>
      <c r="F17" s="11">
        <v>17.245</v>
      </c>
      <c r="G17" s="50"/>
      <c r="H17" s="13"/>
      <c r="I17" s="13">
        <v>1</v>
      </c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27">
        <f t="shared" si="0"/>
        <v>1</v>
      </c>
    </row>
    <row r="18" spans="1:20" s="15" customFormat="1" ht="16.5" hidden="1">
      <c r="A18" s="66" t="s">
        <v>120</v>
      </c>
      <c r="B18" s="67" t="s">
        <v>13</v>
      </c>
      <c r="C18" s="56" t="s">
        <v>121</v>
      </c>
      <c r="D18" s="56" t="s">
        <v>26</v>
      </c>
      <c r="E18" s="11" t="s">
        <v>122</v>
      </c>
      <c r="F18" s="56">
        <v>17.245</v>
      </c>
      <c r="G18" s="50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>
        <f>84907.87-2</f>
        <v>84905.87</v>
      </c>
      <c r="S18" s="13"/>
      <c r="T18" s="27">
        <f>SUM(Q18:R18)</f>
        <v>84905.87</v>
      </c>
    </row>
    <row r="19" spans="1:20" s="15" customFormat="1" ht="16.5" hidden="1">
      <c r="A19" s="66" t="s">
        <v>120</v>
      </c>
      <c r="B19" s="12" t="s">
        <v>28</v>
      </c>
      <c r="C19" s="56" t="s">
        <v>121</v>
      </c>
      <c r="D19" s="56" t="s">
        <v>26</v>
      </c>
      <c r="E19" s="11" t="s">
        <v>122</v>
      </c>
      <c r="F19" s="56">
        <v>17.245</v>
      </c>
      <c r="G19" s="50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>
        <v>1</v>
      </c>
      <c r="S19" s="13"/>
      <c r="T19" s="27">
        <f>SUM(Q19:R19)</f>
        <v>1</v>
      </c>
    </row>
    <row r="20" spans="1:20" s="15" customFormat="1" ht="16.5" hidden="1">
      <c r="A20" s="66" t="s">
        <v>120</v>
      </c>
      <c r="B20" s="12" t="s">
        <v>29</v>
      </c>
      <c r="C20" s="56" t="s">
        <v>121</v>
      </c>
      <c r="D20" s="56" t="s">
        <v>26</v>
      </c>
      <c r="E20" s="11" t="s">
        <v>122</v>
      </c>
      <c r="F20" s="56">
        <v>17.245</v>
      </c>
      <c r="G20" s="50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>
        <v>1</v>
      </c>
      <c r="S20" s="13"/>
      <c r="T20" s="27">
        <f>SUM(Q20:R20)</f>
        <v>1</v>
      </c>
    </row>
    <row r="21" spans="1:20" s="15" customFormat="1" ht="16.5" hidden="1">
      <c r="A21" s="68"/>
      <c r="B21" s="12"/>
      <c r="C21" s="56"/>
      <c r="D21" s="56"/>
      <c r="E21" s="11"/>
      <c r="F21" s="56"/>
      <c r="G21" s="50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27"/>
    </row>
    <row r="22" spans="1:20" s="15" customFormat="1" ht="16.5" hidden="1">
      <c r="A22" s="68"/>
      <c r="B22" s="12"/>
      <c r="C22" s="56"/>
      <c r="D22" s="56"/>
      <c r="E22" s="11"/>
      <c r="F22" s="56"/>
      <c r="G22" s="50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27"/>
    </row>
    <row r="23" spans="1:20" s="15" customFormat="1" ht="16.5" hidden="1">
      <c r="A23" s="68"/>
      <c r="B23" s="12"/>
      <c r="C23" s="56"/>
      <c r="D23" s="56"/>
      <c r="E23" s="11"/>
      <c r="F23" s="56"/>
      <c r="G23" s="50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27"/>
    </row>
    <row r="24" spans="1:20" s="15" customFormat="1" ht="16.5">
      <c r="A24" s="52"/>
      <c r="B24" s="12"/>
      <c r="C24" s="44"/>
      <c r="D24" s="44"/>
      <c r="E24" s="44"/>
      <c r="F24" s="11"/>
      <c r="G24" s="50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27">
        <f t="shared" si="0"/>
        <v>0</v>
      </c>
    </row>
    <row r="25" spans="1:20" s="15" customFormat="1" ht="16.5">
      <c r="A25" s="36" t="s">
        <v>8</v>
      </c>
      <c r="B25" s="12"/>
      <c r="C25" s="44"/>
      <c r="D25" s="44"/>
      <c r="E25" s="44"/>
      <c r="F25" s="11"/>
      <c r="G25" s="50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27">
        <f t="shared" si="0"/>
        <v>0</v>
      </c>
    </row>
    <row r="26" spans="1:20" s="15" customFormat="1" ht="16.5">
      <c r="A26" s="51" t="s">
        <v>31</v>
      </c>
      <c r="B26" s="12"/>
      <c r="C26" s="44"/>
      <c r="D26" s="44"/>
      <c r="E26" s="44"/>
      <c r="F26" s="11"/>
      <c r="G26" s="50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27">
        <f t="shared" si="0"/>
        <v>0</v>
      </c>
    </row>
    <row r="27" spans="1:20" s="15" customFormat="1" ht="16.5" hidden="1">
      <c r="A27" s="46" t="s">
        <v>32</v>
      </c>
      <c r="B27" s="12" t="s">
        <v>13</v>
      </c>
      <c r="C27" s="44" t="s">
        <v>33</v>
      </c>
      <c r="D27" s="44" t="s">
        <v>34</v>
      </c>
      <c r="E27" s="45" t="s">
        <v>35</v>
      </c>
      <c r="F27" s="11">
        <v>17.225</v>
      </c>
      <c r="G27" s="50"/>
      <c r="H27" s="13"/>
      <c r="I27" s="13">
        <v>52000</v>
      </c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27">
        <f t="shared" si="0"/>
        <v>52000</v>
      </c>
    </row>
    <row r="28" spans="1:20" s="15" customFormat="1" ht="16.5">
      <c r="A28" s="51" t="s">
        <v>127</v>
      </c>
      <c r="B28" s="12" t="s">
        <v>13</v>
      </c>
      <c r="C28" s="11" t="s">
        <v>128</v>
      </c>
      <c r="D28" s="11" t="s">
        <v>34</v>
      </c>
      <c r="E28" s="11" t="s">
        <v>129</v>
      </c>
      <c r="F28" s="11">
        <v>17.225</v>
      </c>
      <c r="G28" s="50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>
        <f>30000-1</f>
        <v>29999</v>
      </c>
      <c r="T28" s="27">
        <f>S28</f>
        <v>29999</v>
      </c>
    </row>
    <row r="29" spans="1:20" s="15" customFormat="1" ht="16.5">
      <c r="A29" s="51" t="s">
        <v>127</v>
      </c>
      <c r="B29" s="12" t="s">
        <v>28</v>
      </c>
      <c r="C29" s="11" t="s">
        <v>128</v>
      </c>
      <c r="D29" s="11" t="s">
        <v>34</v>
      </c>
      <c r="E29" s="11" t="s">
        <v>129</v>
      </c>
      <c r="F29" s="11">
        <v>17.225</v>
      </c>
      <c r="G29" s="50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>
        <v>1</v>
      </c>
      <c r="T29" s="27">
        <f>S29</f>
        <v>1</v>
      </c>
    </row>
    <row r="30" spans="1:20" s="15" customFormat="1" ht="16.5">
      <c r="A30" s="46"/>
      <c r="B30" s="12"/>
      <c r="C30" s="44"/>
      <c r="D30" s="44"/>
      <c r="E30" s="45"/>
      <c r="F30" s="11"/>
      <c r="G30" s="50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27">
        <f>S30</f>
        <v>0</v>
      </c>
    </row>
    <row r="31" spans="1:20" s="15" customFormat="1" ht="16.5">
      <c r="A31" s="46"/>
      <c r="B31" s="12"/>
      <c r="C31" s="44"/>
      <c r="D31" s="44"/>
      <c r="E31" s="45"/>
      <c r="F31" s="11"/>
      <c r="G31" s="50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27">
        <f>S31</f>
        <v>0</v>
      </c>
    </row>
    <row r="32" spans="1:20" s="15" customFormat="1" ht="16.5">
      <c r="A32" s="46"/>
      <c r="B32" s="12"/>
      <c r="C32" s="44"/>
      <c r="D32" s="44"/>
      <c r="E32" s="45"/>
      <c r="F32" s="11"/>
      <c r="G32" s="50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27"/>
    </row>
    <row r="33" spans="1:20" s="15" customFormat="1" ht="16.5">
      <c r="A33" s="46"/>
      <c r="B33" s="12"/>
      <c r="C33" s="44"/>
      <c r="D33" s="44"/>
      <c r="E33" s="45"/>
      <c r="F33" s="11"/>
      <c r="G33" s="50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27"/>
    </row>
    <row r="34" spans="1:20" s="15" customFormat="1" ht="16.5" hidden="1">
      <c r="A34" s="36" t="s">
        <v>8</v>
      </c>
      <c r="B34" s="12"/>
      <c r="C34" s="44"/>
      <c r="D34" s="44"/>
      <c r="E34" s="45"/>
      <c r="F34" s="11"/>
      <c r="G34" s="50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27"/>
    </row>
    <row r="35" spans="1:20" s="15" customFormat="1" ht="16.5" hidden="1">
      <c r="A35" s="51" t="s">
        <v>38</v>
      </c>
      <c r="B35" s="12"/>
      <c r="C35" s="44"/>
      <c r="D35" s="44"/>
      <c r="E35" s="45"/>
      <c r="F35" s="11"/>
      <c r="G35" s="50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27"/>
    </row>
    <row r="36" spans="1:20" s="15" customFormat="1" ht="16.5" hidden="1">
      <c r="A36" s="46" t="s">
        <v>40</v>
      </c>
      <c r="B36" s="53" t="s">
        <v>41</v>
      </c>
      <c r="C36" s="54" t="s">
        <v>42</v>
      </c>
      <c r="D36" s="11" t="s">
        <v>43</v>
      </c>
      <c r="E36" s="55">
        <v>6301</v>
      </c>
      <c r="F36" s="12">
        <v>17.259</v>
      </c>
      <c r="G36" s="50"/>
      <c r="H36" s="13"/>
      <c r="I36" s="13"/>
      <c r="J36" s="13">
        <f>800734-2</f>
        <v>800732</v>
      </c>
      <c r="K36" s="13"/>
      <c r="L36" s="13"/>
      <c r="M36" s="13"/>
      <c r="N36" s="13"/>
      <c r="O36" s="13"/>
      <c r="P36" s="13"/>
      <c r="Q36" s="13"/>
      <c r="R36" s="13"/>
      <c r="S36" s="13"/>
      <c r="T36" s="27">
        <f aca="true" t="shared" si="1" ref="T36:T41">SUM(I36:J36)</f>
        <v>800732</v>
      </c>
    </row>
    <row r="37" spans="1:20" s="15" customFormat="1" ht="16.5" hidden="1">
      <c r="A37" s="46" t="s">
        <v>40</v>
      </c>
      <c r="B37" s="12" t="s">
        <v>28</v>
      </c>
      <c r="C37" s="54" t="s">
        <v>42</v>
      </c>
      <c r="D37" s="11" t="s">
        <v>43</v>
      </c>
      <c r="E37" s="55">
        <v>6301</v>
      </c>
      <c r="F37" s="12">
        <v>17.259</v>
      </c>
      <c r="G37" s="50"/>
      <c r="H37" s="13"/>
      <c r="I37" s="13"/>
      <c r="J37" s="13">
        <v>1</v>
      </c>
      <c r="K37" s="13"/>
      <c r="L37" s="13"/>
      <c r="M37" s="13"/>
      <c r="N37" s="13"/>
      <c r="O37" s="13"/>
      <c r="P37" s="13"/>
      <c r="Q37" s="13"/>
      <c r="R37" s="13"/>
      <c r="S37" s="13"/>
      <c r="T37" s="27">
        <f t="shared" si="1"/>
        <v>1</v>
      </c>
    </row>
    <row r="38" spans="1:20" s="15" customFormat="1" ht="16.5" hidden="1">
      <c r="A38" s="46" t="s">
        <v>40</v>
      </c>
      <c r="B38" s="12" t="s">
        <v>29</v>
      </c>
      <c r="C38" s="54" t="s">
        <v>42</v>
      </c>
      <c r="D38" s="11" t="s">
        <v>43</v>
      </c>
      <c r="E38" s="55">
        <v>6301</v>
      </c>
      <c r="F38" s="12">
        <v>17.259</v>
      </c>
      <c r="G38" s="50"/>
      <c r="H38" s="13"/>
      <c r="I38" s="13"/>
      <c r="J38" s="13">
        <v>1</v>
      </c>
      <c r="K38" s="13"/>
      <c r="L38" s="13"/>
      <c r="M38" s="13"/>
      <c r="N38" s="13"/>
      <c r="O38" s="13"/>
      <c r="P38" s="13"/>
      <c r="Q38" s="13"/>
      <c r="R38" s="13"/>
      <c r="S38" s="13"/>
      <c r="T38" s="27">
        <f t="shared" si="1"/>
        <v>1</v>
      </c>
    </row>
    <row r="39" spans="1:20" s="15" customFormat="1" ht="16.5" hidden="1">
      <c r="A39" s="46" t="s">
        <v>44</v>
      </c>
      <c r="B39" s="12" t="s">
        <v>45</v>
      </c>
      <c r="C39" s="11" t="s">
        <v>46</v>
      </c>
      <c r="D39" s="56" t="s">
        <v>47</v>
      </c>
      <c r="E39" s="12" t="s">
        <v>48</v>
      </c>
      <c r="F39" s="56">
        <v>17.258</v>
      </c>
      <c r="G39" s="50"/>
      <c r="H39" s="13"/>
      <c r="I39" s="13"/>
      <c r="J39" s="13">
        <f>122378-2</f>
        <v>122376</v>
      </c>
      <c r="K39" s="13"/>
      <c r="L39" s="13"/>
      <c r="M39" s="13"/>
      <c r="N39" s="13"/>
      <c r="O39" s="13"/>
      <c r="P39" s="13"/>
      <c r="Q39" s="13"/>
      <c r="R39" s="13"/>
      <c r="S39" s="13"/>
      <c r="T39" s="27">
        <f t="shared" si="1"/>
        <v>122376</v>
      </c>
    </row>
    <row r="40" spans="1:20" s="15" customFormat="1" ht="16.5" hidden="1">
      <c r="A40" s="46" t="s">
        <v>44</v>
      </c>
      <c r="B40" s="12" t="s">
        <v>28</v>
      </c>
      <c r="C40" s="11" t="s">
        <v>46</v>
      </c>
      <c r="D40" s="56" t="s">
        <v>47</v>
      </c>
      <c r="E40" s="12" t="s">
        <v>48</v>
      </c>
      <c r="F40" s="56">
        <v>17.258</v>
      </c>
      <c r="G40" s="50"/>
      <c r="H40" s="13"/>
      <c r="I40" s="13"/>
      <c r="J40" s="13">
        <v>1</v>
      </c>
      <c r="K40" s="13"/>
      <c r="L40" s="13"/>
      <c r="M40" s="13"/>
      <c r="N40" s="13"/>
      <c r="O40" s="13"/>
      <c r="P40" s="13"/>
      <c r="Q40" s="13"/>
      <c r="R40" s="13"/>
      <c r="S40" s="13"/>
      <c r="T40" s="27">
        <f t="shared" si="1"/>
        <v>1</v>
      </c>
    </row>
    <row r="41" spans="1:20" s="15" customFormat="1" ht="16.5" hidden="1">
      <c r="A41" s="46" t="s">
        <v>44</v>
      </c>
      <c r="B41" s="12" t="s">
        <v>29</v>
      </c>
      <c r="C41" s="11" t="s">
        <v>46</v>
      </c>
      <c r="D41" s="56" t="s">
        <v>47</v>
      </c>
      <c r="E41" s="12" t="s">
        <v>48</v>
      </c>
      <c r="F41" s="56">
        <v>17.258</v>
      </c>
      <c r="G41" s="50"/>
      <c r="H41" s="13"/>
      <c r="I41" s="13"/>
      <c r="J41" s="13">
        <v>1</v>
      </c>
      <c r="K41" s="13"/>
      <c r="L41" s="13"/>
      <c r="M41" s="13"/>
      <c r="N41" s="13"/>
      <c r="O41" s="13"/>
      <c r="P41" s="13"/>
      <c r="Q41" s="13"/>
      <c r="R41" s="13"/>
      <c r="S41" s="13"/>
      <c r="T41" s="27">
        <f t="shared" si="1"/>
        <v>1</v>
      </c>
    </row>
    <row r="42" spans="1:20" s="15" customFormat="1" ht="16.5" hidden="1">
      <c r="A42" s="46" t="s">
        <v>44</v>
      </c>
      <c r="B42" s="12" t="s">
        <v>74</v>
      </c>
      <c r="C42" s="11" t="s">
        <v>75</v>
      </c>
      <c r="D42" s="56" t="s">
        <v>47</v>
      </c>
      <c r="E42" s="12" t="s">
        <v>48</v>
      </c>
      <c r="F42" s="56">
        <v>17.258</v>
      </c>
      <c r="G42" s="50"/>
      <c r="H42" s="13"/>
      <c r="I42" s="13"/>
      <c r="J42" s="13"/>
      <c r="K42" s="13"/>
      <c r="L42" s="13"/>
      <c r="M42" s="13">
        <f>650454-2</f>
        <v>650452</v>
      </c>
      <c r="N42" s="13"/>
      <c r="O42" s="13"/>
      <c r="P42" s="13"/>
      <c r="Q42" s="13"/>
      <c r="R42" s="13"/>
      <c r="S42" s="13"/>
      <c r="T42" s="27">
        <f>SUM(L42:M42)</f>
        <v>650452</v>
      </c>
    </row>
    <row r="43" spans="1:20" s="15" customFormat="1" ht="16.5" hidden="1">
      <c r="A43" s="46" t="s">
        <v>44</v>
      </c>
      <c r="B43" s="12" t="s">
        <v>28</v>
      </c>
      <c r="C43" s="11" t="s">
        <v>75</v>
      </c>
      <c r="D43" s="56" t="s">
        <v>47</v>
      </c>
      <c r="E43" s="12" t="s">
        <v>48</v>
      </c>
      <c r="F43" s="56">
        <v>17.258</v>
      </c>
      <c r="G43" s="50"/>
      <c r="H43" s="13"/>
      <c r="I43" s="13"/>
      <c r="J43" s="13"/>
      <c r="K43" s="13"/>
      <c r="L43" s="13"/>
      <c r="M43" s="13">
        <v>1</v>
      </c>
      <c r="N43" s="13"/>
      <c r="O43" s="13"/>
      <c r="P43" s="13"/>
      <c r="Q43" s="13"/>
      <c r="R43" s="13"/>
      <c r="S43" s="13"/>
      <c r="T43" s="27">
        <f aca="true" t="shared" si="2" ref="T43:T50">SUM(L43:M43)</f>
        <v>1</v>
      </c>
    </row>
    <row r="44" spans="1:20" s="15" customFormat="1" ht="16.5" hidden="1">
      <c r="A44" s="46" t="s">
        <v>44</v>
      </c>
      <c r="B44" s="12" t="s">
        <v>29</v>
      </c>
      <c r="C44" s="11" t="s">
        <v>75</v>
      </c>
      <c r="D44" s="56" t="s">
        <v>47</v>
      </c>
      <c r="E44" s="12" t="s">
        <v>48</v>
      </c>
      <c r="F44" s="56">
        <v>17.258</v>
      </c>
      <c r="G44" s="50"/>
      <c r="H44" s="13"/>
      <c r="I44" s="13"/>
      <c r="J44" s="13"/>
      <c r="K44" s="13"/>
      <c r="L44" s="13"/>
      <c r="M44" s="13">
        <v>1</v>
      </c>
      <c r="N44" s="13"/>
      <c r="O44" s="13"/>
      <c r="P44" s="13"/>
      <c r="Q44" s="13"/>
      <c r="R44" s="13"/>
      <c r="S44" s="13"/>
      <c r="T44" s="27">
        <f t="shared" si="2"/>
        <v>1</v>
      </c>
    </row>
    <row r="45" spans="1:20" s="15" customFormat="1" ht="16.5" hidden="1">
      <c r="A45" s="46" t="s">
        <v>49</v>
      </c>
      <c r="B45" s="12" t="s">
        <v>45</v>
      </c>
      <c r="C45" s="11" t="s">
        <v>50</v>
      </c>
      <c r="D45" s="56" t="s">
        <v>51</v>
      </c>
      <c r="E45" s="12" t="s">
        <v>52</v>
      </c>
      <c r="F45" s="56">
        <v>17.278</v>
      </c>
      <c r="G45" s="50"/>
      <c r="H45" s="13"/>
      <c r="I45" s="13"/>
      <c r="J45" s="13">
        <f>131560-2</f>
        <v>131558</v>
      </c>
      <c r="K45" s="13"/>
      <c r="L45" s="13"/>
      <c r="M45" s="13"/>
      <c r="N45" s="13"/>
      <c r="O45" s="13"/>
      <c r="P45" s="13"/>
      <c r="Q45" s="13"/>
      <c r="R45" s="13"/>
      <c r="S45" s="13"/>
      <c r="T45" s="27">
        <f t="shared" si="2"/>
        <v>0</v>
      </c>
    </row>
    <row r="46" spans="1:20" s="15" customFormat="1" ht="16.5" hidden="1">
      <c r="A46" s="46" t="s">
        <v>49</v>
      </c>
      <c r="B46" s="12" t="s">
        <v>28</v>
      </c>
      <c r="C46" s="11" t="s">
        <v>50</v>
      </c>
      <c r="D46" s="56" t="s">
        <v>51</v>
      </c>
      <c r="E46" s="12" t="s">
        <v>52</v>
      </c>
      <c r="F46" s="56">
        <v>17.278</v>
      </c>
      <c r="G46" s="50"/>
      <c r="H46" s="13"/>
      <c r="I46" s="13"/>
      <c r="J46" s="13">
        <v>1</v>
      </c>
      <c r="K46" s="13"/>
      <c r="L46" s="13"/>
      <c r="M46" s="13"/>
      <c r="N46" s="13"/>
      <c r="O46" s="13"/>
      <c r="P46" s="13"/>
      <c r="Q46" s="13"/>
      <c r="R46" s="13"/>
      <c r="S46" s="13"/>
      <c r="T46" s="27">
        <f t="shared" si="2"/>
        <v>0</v>
      </c>
    </row>
    <row r="47" spans="1:20" s="15" customFormat="1" ht="16.5" hidden="1">
      <c r="A47" s="46" t="s">
        <v>49</v>
      </c>
      <c r="B47" s="12" t="s">
        <v>29</v>
      </c>
      <c r="C47" s="11" t="s">
        <v>50</v>
      </c>
      <c r="D47" s="56" t="s">
        <v>51</v>
      </c>
      <c r="E47" s="12" t="s">
        <v>52</v>
      </c>
      <c r="F47" s="56">
        <v>17.278</v>
      </c>
      <c r="G47" s="50"/>
      <c r="H47" s="13"/>
      <c r="I47" s="13"/>
      <c r="J47" s="13">
        <v>1</v>
      </c>
      <c r="K47" s="13"/>
      <c r="L47" s="13"/>
      <c r="M47" s="13"/>
      <c r="N47" s="13"/>
      <c r="O47" s="13"/>
      <c r="P47" s="13"/>
      <c r="Q47" s="13"/>
      <c r="R47" s="13"/>
      <c r="S47" s="13"/>
      <c r="T47" s="27">
        <f t="shared" si="2"/>
        <v>0</v>
      </c>
    </row>
    <row r="48" spans="1:20" s="15" customFormat="1" ht="16.5" hidden="1">
      <c r="A48" s="46" t="s">
        <v>49</v>
      </c>
      <c r="B48" s="12" t="s">
        <v>74</v>
      </c>
      <c r="C48" s="11" t="s">
        <v>76</v>
      </c>
      <c r="D48" s="56" t="s">
        <v>51</v>
      </c>
      <c r="E48" s="12" t="s">
        <v>52</v>
      </c>
      <c r="F48" s="56">
        <v>17.278</v>
      </c>
      <c r="G48" s="50"/>
      <c r="H48" s="13"/>
      <c r="I48" s="13"/>
      <c r="J48" s="13"/>
      <c r="K48" s="13"/>
      <c r="L48" s="13"/>
      <c r="M48" s="13">
        <f>624023-2</f>
        <v>624021</v>
      </c>
      <c r="N48" s="13"/>
      <c r="O48" s="13"/>
      <c r="P48" s="13"/>
      <c r="Q48" s="13"/>
      <c r="R48" s="13"/>
      <c r="S48" s="13"/>
      <c r="T48" s="27">
        <f t="shared" si="2"/>
        <v>624021</v>
      </c>
    </row>
    <row r="49" spans="1:20" s="15" customFormat="1" ht="16.5" hidden="1">
      <c r="A49" s="46" t="s">
        <v>49</v>
      </c>
      <c r="B49" s="12" t="s">
        <v>28</v>
      </c>
      <c r="C49" s="11" t="s">
        <v>76</v>
      </c>
      <c r="D49" s="56" t="s">
        <v>51</v>
      </c>
      <c r="E49" s="12" t="s">
        <v>52</v>
      </c>
      <c r="F49" s="56">
        <v>17.278</v>
      </c>
      <c r="G49" s="50"/>
      <c r="H49" s="13"/>
      <c r="I49" s="13"/>
      <c r="J49" s="13"/>
      <c r="K49" s="13"/>
      <c r="L49" s="13"/>
      <c r="M49" s="13">
        <v>1</v>
      </c>
      <c r="N49" s="13"/>
      <c r="O49" s="13"/>
      <c r="P49" s="13"/>
      <c r="Q49" s="13"/>
      <c r="R49" s="13"/>
      <c r="S49" s="13"/>
      <c r="T49" s="27">
        <f t="shared" si="2"/>
        <v>1</v>
      </c>
    </row>
    <row r="50" spans="1:20" s="15" customFormat="1" ht="16.5" hidden="1">
      <c r="A50" s="46" t="s">
        <v>49</v>
      </c>
      <c r="B50" s="12" t="s">
        <v>29</v>
      </c>
      <c r="C50" s="11" t="s">
        <v>76</v>
      </c>
      <c r="D50" s="56" t="s">
        <v>51</v>
      </c>
      <c r="E50" s="12" t="s">
        <v>52</v>
      </c>
      <c r="F50" s="56">
        <v>17.278</v>
      </c>
      <c r="G50" s="50"/>
      <c r="H50" s="13"/>
      <c r="I50" s="13"/>
      <c r="J50" s="13"/>
      <c r="K50" s="13"/>
      <c r="L50" s="13"/>
      <c r="M50" s="13">
        <v>1</v>
      </c>
      <c r="N50" s="13"/>
      <c r="O50" s="13"/>
      <c r="P50" s="13"/>
      <c r="Q50" s="13"/>
      <c r="R50" s="13"/>
      <c r="S50" s="13"/>
      <c r="T50" s="27">
        <f t="shared" si="2"/>
        <v>1</v>
      </c>
    </row>
    <row r="51" spans="1:20" s="15" customFormat="1" ht="16.5" hidden="1">
      <c r="A51" s="63" t="s">
        <v>95</v>
      </c>
      <c r="B51" s="12" t="s">
        <v>13</v>
      </c>
      <c r="C51" s="62" t="s">
        <v>76</v>
      </c>
      <c r="D51" s="56" t="s">
        <v>51</v>
      </c>
      <c r="E51" s="11">
        <v>6308</v>
      </c>
      <c r="F51" s="56">
        <v>17.278</v>
      </c>
      <c r="G51" s="50"/>
      <c r="H51" s="13"/>
      <c r="I51" s="13"/>
      <c r="J51" s="13"/>
      <c r="K51" s="13"/>
      <c r="L51" s="13"/>
      <c r="M51" s="13"/>
      <c r="N51" s="13">
        <f>9375*0.34</f>
        <v>3187.5000000000005</v>
      </c>
      <c r="O51" s="13"/>
      <c r="P51" s="13"/>
      <c r="Q51" s="13"/>
      <c r="R51" s="13"/>
      <c r="S51" s="13"/>
      <c r="T51" s="27">
        <f>SUM(N51)</f>
        <v>3187.5000000000005</v>
      </c>
    </row>
    <row r="52" spans="1:20" s="15" customFormat="1" ht="16.5" hidden="1">
      <c r="A52" s="63" t="s">
        <v>95</v>
      </c>
      <c r="B52" s="12" t="s">
        <v>13</v>
      </c>
      <c r="C52" s="62" t="s">
        <v>76</v>
      </c>
      <c r="D52" s="56" t="s">
        <v>51</v>
      </c>
      <c r="E52" s="11">
        <v>6309</v>
      </c>
      <c r="F52" s="56">
        <v>17.278</v>
      </c>
      <c r="G52" s="50"/>
      <c r="H52" s="13"/>
      <c r="I52" s="13"/>
      <c r="J52" s="13"/>
      <c r="K52" s="13"/>
      <c r="L52" s="13"/>
      <c r="M52" s="13"/>
      <c r="N52" s="13">
        <f>9375*0.66</f>
        <v>6187.5</v>
      </c>
      <c r="O52" s="13"/>
      <c r="P52" s="13"/>
      <c r="Q52" s="13"/>
      <c r="R52" s="13"/>
      <c r="S52" s="13"/>
      <c r="T52" s="27">
        <f>SUM(N52)</f>
        <v>6187.5</v>
      </c>
    </row>
    <row r="53" spans="1:20" s="15" customFormat="1" ht="16.5" hidden="1">
      <c r="A53" s="36" t="s">
        <v>8</v>
      </c>
      <c r="B53" s="12"/>
      <c r="C53" s="44"/>
      <c r="D53" s="44"/>
      <c r="E53" s="44"/>
      <c r="F53" s="11"/>
      <c r="G53" s="50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27">
        <f>SUM(I53:J53)</f>
        <v>0</v>
      </c>
    </row>
    <row r="54" spans="1:20" s="15" customFormat="1" ht="16.5" hidden="1">
      <c r="A54" s="51" t="s">
        <v>63</v>
      </c>
      <c r="B54" s="12"/>
      <c r="C54" s="44"/>
      <c r="D54" s="44"/>
      <c r="E54" s="44"/>
      <c r="F54" s="11"/>
      <c r="G54" s="50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27">
        <f>SUM(I54:J54)</f>
        <v>0</v>
      </c>
    </row>
    <row r="55" spans="1:20" s="15" customFormat="1" ht="16.5" hidden="1">
      <c r="A55" s="51" t="s">
        <v>64</v>
      </c>
      <c r="B55" s="12" t="s">
        <v>13</v>
      </c>
      <c r="C55" s="44" t="s">
        <v>65</v>
      </c>
      <c r="D55" s="44" t="s">
        <v>66</v>
      </c>
      <c r="E55" s="45" t="s">
        <v>67</v>
      </c>
      <c r="F55" s="12">
        <v>17.207</v>
      </c>
      <c r="G55" s="50"/>
      <c r="H55" s="13"/>
      <c r="I55" s="13"/>
      <c r="J55" s="13"/>
      <c r="K55" s="13"/>
      <c r="L55" s="13">
        <f>46345-2</f>
        <v>46343</v>
      </c>
      <c r="M55" s="13"/>
      <c r="N55" s="13"/>
      <c r="O55" s="13"/>
      <c r="P55" s="13"/>
      <c r="Q55" s="13"/>
      <c r="R55" s="13"/>
      <c r="S55" s="13"/>
      <c r="T55" s="27">
        <f>SUM(K55:L55)</f>
        <v>46343</v>
      </c>
    </row>
    <row r="56" spans="1:20" s="15" customFormat="1" ht="16.5" hidden="1">
      <c r="A56" s="51" t="s">
        <v>64</v>
      </c>
      <c r="B56" s="12" t="s">
        <v>28</v>
      </c>
      <c r="C56" s="44" t="s">
        <v>65</v>
      </c>
      <c r="D56" s="44" t="s">
        <v>66</v>
      </c>
      <c r="E56" s="45" t="s">
        <v>67</v>
      </c>
      <c r="F56" s="12">
        <v>17.207</v>
      </c>
      <c r="G56" s="50"/>
      <c r="H56" s="13"/>
      <c r="I56" s="13"/>
      <c r="J56" s="13"/>
      <c r="K56" s="13"/>
      <c r="L56" s="13">
        <v>1</v>
      </c>
      <c r="M56" s="13"/>
      <c r="N56" s="13"/>
      <c r="O56" s="13"/>
      <c r="P56" s="13"/>
      <c r="Q56" s="13"/>
      <c r="R56" s="13"/>
      <c r="S56" s="13"/>
      <c r="T56" s="27">
        <f aca="true" t="shared" si="3" ref="T56:T62">SUM(K56:L56)</f>
        <v>1</v>
      </c>
    </row>
    <row r="57" spans="1:20" s="15" customFormat="1" ht="16.5" hidden="1">
      <c r="A57" s="51" t="s">
        <v>64</v>
      </c>
      <c r="B57" s="12" t="s">
        <v>29</v>
      </c>
      <c r="C57" s="44" t="s">
        <v>65</v>
      </c>
      <c r="D57" s="44" t="s">
        <v>66</v>
      </c>
      <c r="E57" s="45" t="s">
        <v>67</v>
      </c>
      <c r="F57" s="12">
        <v>17.207</v>
      </c>
      <c r="G57" s="50"/>
      <c r="H57" s="13"/>
      <c r="I57" s="13"/>
      <c r="J57" s="13"/>
      <c r="K57" s="13"/>
      <c r="L57" s="13">
        <v>1</v>
      </c>
      <c r="M57" s="13"/>
      <c r="N57" s="13"/>
      <c r="O57" s="13"/>
      <c r="P57" s="13"/>
      <c r="Q57" s="13"/>
      <c r="R57" s="13"/>
      <c r="S57" s="13"/>
      <c r="T57" s="27">
        <f t="shared" si="3"/>
        <v>1</v>
      </c>
    </row>
    <row r="58" spans="1:20" s="15" customFormat="1" ht="16.5" hidden="1">
      <c r="A58" s="51" t="s">
        <v>68</v>
      </c>
      <c r="B58" s="12" t="s">
        <v>13</v>
      </c>
      <c r="C58" s="44" t="s">
        <v>65</v>
      </c>
      <c r="D58" s="44" t="s">
        <v>66</v>
      </c>
      <c r="E58" s="45" t="s">
        <v>69</v>
      </c>
      <c r="F58" s="12" t="s">
        <v>70</v>
      </c>
      <c r="G58" s="50"/>
      <c r="H58" s="13"/>
      <c r="I58" s="13"/>
      <c r="J58" s="13"/>
      <c r="K58" s="13"/>
      <c r="L58" s="13">
        <f>46652-2</f>
        <v>46650</v>
      </c>
      <c r="M58" s="13"/>
      <c r="N58" s="13"/>
      <c r="O58" s="13"/>
      <c r="P58" s="13"/>
      <c r="Q58" s="13"/>
      <c r="R58" s="13"/>
      <c r="S58" s="13"/>
      <c r="T58" s="27">
        <f t="shared" si="3"/>
        <v>46650</v>
      </c>
    </row>
    <row r="59" spans="1:20" s="15" customFormat="1" ht="16.5" hidden="1">
      <c r="A59" s="51" t="s">
        <v>68</v>
      </c>
      <c r="B59" s="12" t="s">
        <v>28</v>
      </c>
      <c r="C59" s="44" t="s">
        <v>65</v>
      </c>
      <c r="D59" s="44" t="s">
        <v>66</v>
      </c>
      <c r="E59" s="45" t="s">
        <v>69</v>
      </c>
      <c r="F59" s="12" t="s">
        <v>70</v>
      </c>
      <c r="G59" s="50"/>
      <c r="H59" s="13"/>
      <c r="I59" s="13"/>
      <c r="J59" s="13"/>
      <c r="K59" s="13"/>
      <c r="L59" s="13">
        <v>1</v>
      </c>
      <c r="M59" s="13"/>
      <c r="N59" s="13"/>
      <c r="O59" s="13"/>
      <c r="P59" s="13"/>
      <c r="Q59" s="13"/>
      <c r="R59" s="13"/>
      <c r="S59" s="13"/>
      <c r="T59" s="27">
        <f t="shared" si="3"/>
        <v>1</v>
      </c>
    </row>
    <row r="60" spans="1:20" s="15" customFormat="1" ht="16.5" hidden="1">
      <c r="A60" s="51" t="s">
        <v>68</v>
      </c>
      <c r="B60" s="12" t="s">
        <v>29</v>
      </c>
      <c r="C60" s="44" t="s">
        <v>65</v>
      </c>
      <c r="D60" s="44" t="s">
        <v>66</v>
      </c>
      <c r="E60" s="45" t="s">
        <v>69</v>
      </c>
      <c r="F60" s="12" t="s">
        <v>70</v>
      </c>
      <c r="G60" s="50"/>
      <c r="H60" s="13"/>
      <c r="I60" s="13"/>
      <c r="J60" s="13"/>
      <c r="K60" s="13"/>
      <c r="L60" s="13">
        <v>1</v>
      </c>
      <c r="M60" s="13"/>
      <c r="N60" s="13"/>
      <c r="O60" s="13"/>
      <c r="P60" s="13"/>
      <c r="Q60" s="13"/>
      <c r="R60" s="13"/>
      <c r="S60" s="13"/>
      <c r="T60" s="27">
        <f t="shared" si="3"/>
        <v>1</v>
      </c>
    </row>
    <row r="61" spans="1:20" s="15" customFormat="1" ht="16.5" hidden="1">
      <c r="A61" s="51" t="s">
        <v>80</v>
      </c>
      <c r="B61" s="59" t="s">
        <v>81</v>
      </c>
      <c r="C61" s="60" t="s">
        <v>82</v>
      </c>
      <c r="D61" s="60" t="s">
        <v>83</v>
      </c>
      <c r="E61" s="61" t="s">
        <v>84</v>
      </c>
      <c r="F61" s="59" t="s">
        <v>85</v>
      </c>
      <c r="G61" s="50"/>
      <c r="H61" s="13"/>
      <c r="I61" s="13"/>
      <c r="J61" s="13"/>
      <c r="K61" s="13"/>
      <c r="L61" s="13"/>
      <c r="M61" s="13"/>
      <c r="N61" s="13">
        <v>7529.67</v>
      </c>
      <c r="O61" s="13"/>
      <c r="P61" s="13"/>
      <c r="Q61" s="13"/>
      <c r="R61" s="13"/>
      <c r="S61" s="13"/>
      <c r="T61" s="27">
        <f>SUM(M61:N61)</f>
        <v>7529.67</v>
      </c>
    </row>
    <row r="62" spans="1:20" s="15" customFormat="1" ht="16.5" hidden="1">
      <c r="A62" s="51" t="s">
        <v>91</v>
      </c>
      <c r="B62" s="12" t="s">
        <v>13</v>
      </c>
      <c r="C62" s="56" t="s">
        <v>92</v>
      </c>
      <c r="D62" s="56" t="s">
        <v>93</v>
      </c>
      <c r="E62" s="56" t="s">
        <v>94</v>
      </c>
      <c r="F62" s="12" t="s">
        <v>22</v>
      </c>
      <c r="G62" s="50"/>
      <c r="H62" s="13"/>
      <c r="I62" s="13"/>
      <c r="J62" s="13"/>
      <c r="K62" s="13"/>
      <c r="L62" s="13"/>
      <c r="M62" s="13"/>
      <c r="N62" s="13">
        <v>0</v>
      </c>
      <c r="O62" s="13"/>
      <c r="P62" s="13"/>
      <c r="Q62" s="13"/>
      <c r="R62" s="13"/>
      <c r="S62" s="13"/>
      <c r="T62" s="27">
        <f t="shared" si="3"/>
        <v>0</v>
      </c>
    </row>
    <row r="63" spans="1:20" s="15" customFormat="1" ht="16.5" hidden="1">
      <c r="A63" s="64" t="s">
        <v>98</v>
      </c>
      <c r="B63" s="12" t="s">
        <v>13</v>
      </c>
      <c r="C63" s="65" t="s">
        <v>103</v>
      </c>
      <c r="D63" s="65" t="s">
        <v>99</v>
      </c>
      <c r="E63" s="65" t="s">
        <v>100</v>
      </c>
      <c r="F63" s="59" t="s">
        <v>22</v>
      </c>
      <c r="G63" s="50"/>
      <c r="H63" s="13"/>
      <c r="I63" s="13"/>
      <c r="J63" s="13"/>
      <c r="K63" s="13"/>
      <c r="L63" s="13"/>
      <c r="M63" s="13"/>
      <c r="N63" s="13">
        <v>0</v>
      </c>
      <c r="O63" s="13">
        <v>10039</v>
      </c>
      <c r="P63" s="13"/>
      <c r="Q63" s="13"/>
      <c r="R63" s="13"/>
      <c r="S63" s="13"/>
      <c r="T63" s="27">
        <f>O63</f>
        <v>10039</v>
      </c>
    </row>
    <row r="64" spans="1:20" s="15" customFormat="1" ht="16.5" hidden="1">
      <c r="A64" s="51" t="s">
        <v>105</v>
      </c>
      <c r="B64" s="59" t="s">
        <v>106</v>
      </c>
      <c r="C64" s="65" t="s">
        <v>107</v>
      </c>
      <c r="D64" s="65" t="s">
        <v>108</v>
      </c>
      <c r="E64" s="65" t="s">
        <v>109</v>
      </c>
      <c r="F64" s="59" t="s">
        <v>22</v>
      </c>
      <c r="G64" s="50"/>
      <c r="H64" s="13"/>
      <c r="I64" s="13"/>
      <c r="J64" s="13"/>
      <c r="K64" s="13"/>
      <c r="L64" s="13"/>
      <c r="M64" s="13"/>
      <c r="N64" s="13"/>
      <c r="O64" s="13"/>
      <c r="P64" s="13">
        <v>5118</v>
      </c>
      <c r="Q64" s="13"/>
      <c r="R64" s="13"/>
      <c r="S64" s="13"/>
      <c r="T64" s="27">
        <f>P64</f>
        <v>5118</v>
      </c>
    </row>
    <row r="65" spans="1:20" s="15" customFormat="1" ht="16.5" hidden="1">
      <c r="A65" s="51" t="s">
        <v>110</v>
      </c>
      <c r="B65" s="12" t="s">
        <v>13</v>
      </c>
      <c r="C65" s="65" t="s">
        <v>111</v>
      </c>
      <c r="D65" s="65" t="s">
        <v>112</v>
      </c>
      <c r="E65" s="65" t="s">
        <v>113</v>
      </c>
      <c r="F65" s="59" t="s">
        <v>22</v>
      </c>
      <c r="G65" s="50"/>
      <c r="H65" s="13"/>
      <c r="I65" s="13"/>
      <c r="J65" s="13"/>
      <c r="K65" s="13"/>
      <c r="L65" s="13"/>
      <c r="M65" s="13"/>
      <c r="N65" s="13"/>
      <c r="O65" s="13"/>
      <c r="P65" s="13">
        <v>11759.45</v>
      </c>
      <c r="Q65" s="13"/>
      <c r="R65" s="13"/>
      <c r="S65" s="13"/>
      <c r="T65" s="27">
        <f>P65</f>
        <v>11759.45</v>
      </c>
    </row>
    <row r="66" spans="1:20" s="15" customFormat="1" ht="16.5">
      <c r="A66" s="46"/>
      <c r="B66" s="12"/>
      <c r="C66" s="44"/>
      <c r="D66" s="44"/>
      <c r="E66" s="45"/>
      <c r="F66" s="11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27">
        <f>SUM(I66:J66)</f>
        <v>0</v>
      </c>
    </row>
    <row r="67" spans="1:20" s="10" customFormat="1" ht="17.25" thickBot="1">
      <c r="A67" s="28"/>
      <c r="B67" s="28"/>
      <c r="C67" s="28"/>
      <c r="D67" s="26"/>
      <c r="E67" s="26"/>
      <c r="F67" s="26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30"/>
    </row>
    <row r="68" spans="1:20" s="10" customFormat="1" ht="17.25" thickBot="1">
      <c r="A68" s="31" t="s">
        <v>0</v>
      </c>
      <c r="B68" s="32"/>
      <c r="C68" s="33"/>
      <c r="D68" s="33"/>
      <c r="E68" s="33"/>
      <c r="F68" s="34"/>
      <c r="G68" s="35">
        <f>SUM(G6:G67)</f>
        <v>95000</v>
      </c>
      <c r="H68" s="35">
        <f>SUM(H6:H67)</f>
        <v>0</v>
      </c>
      <c r="I68" s="35">
        <f>SUM(I12:I67)</f>
        <v>231340.91</v>
      </c>
      <c r="J68" s="35">
        <f>SUM(J6:J67)</f>
        <v>1054672</v>
      </c>
      <c r="K68" s="35">
        <f>SUM(K7:K67)</f>
        <v>257398</v>
      </c>
      <c r="L68" s="35">
        <f>SUM(L53:L67)</f>
        <v>92997</v>
      </c>
      <c r="M68" s="35">
        <f>SUM(M34:M52)</f>
        <v>1274477</v>
      </c>
      <c r="N68" s="35">
        <f>SUM(N6:N66)</f>
        <v>65257.759999999995</v>
      </c>
      <c r="O68" s="35">
        <f>SUM(O53:O67)</f>
        <v>10039</v>
      </c>
      <c r="P68" s="35">
        <f>SUM(P53:P67)</f>
        <v>16877.45</v>
      </c>
      <c r="Q68" s="35">
        <f>SUM(Q12:Q24)</f>
        <v>16169.72</v>
      </c>
      <c r="R68" s="35">
        <f>SUM(R12:R24)</f>
        <v>84907.87</v>
      </c>
      <c r="S68" s="35">
        <f>SUM(S24:S67)</f>
        <v>30000</v>
      </c>
      <c r="T68" s="17">
        <f>SUM(T7:T67)</f>
        <v>3097576.71</v>
      </c>
    </row>
    <row r="69" spans="1:20" s="10" customFormat="1" ht="16.5">
      <c r="A69" s="18"/>
      <c r="B69" s="18"/>
      <c r="C69" s="19"/>
      <c r="D69" s="19"/>
      <c r="E69" s="19"/>
      <c r="F69" s="20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2"/>
    </row>
    <row r="70" spans="1:19" s="10" customFormat="1" ht="16.5">
      <c r="A70" s="16" t="s">
        <v>9</v>
      </c>
      <c r="C70" s="43"/>
      <c r="D70" s="23"/>
      <c r="E70" s="23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</row>
    <row r="71" spans="1:19" s="10" customFormat="1" ht="16.5" hidden="1">
      <c r="A71" s="14" t="s">
        <v>16</v>
      </c>
      <c r="C71" s="43"/>
      <c r="D71" s="23"/>
      <c r="E71" s="23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</row>
    <row r="72" spans="1:19" s="10" customFormat="1" ht="16.5" hidden="1">
      <c r="A72" s="16" t="s">
        <v>17</v>
      </c>
      <c r="C72" s="23"/>
      <c r="D72" s="23"/>
      <c r="E72" s="23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</row>
    <row r="73" spans="1:19" s="10" customFormat="1" ht="16.5" hidden="1">
      <c r="A73" s="16" t="s">
        <v>36</v>
      </c>
      <c r="C73" s="23"/>
      <c r="D73" s="23"/>
      <c r="E73" s="23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</row>
    <row r="74" spans="1:19" s="10" customFormat="1" ht="16.5" hidden="1">
      <c r="A74" s="16" t="s">
        <v>37</v>
      </c>
      <c r="C74" s="23"/>
      <c r="D74" s="23"/>
      <c r="E74" s="23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</row>
    <row r="75" spans="1:19" s="10" customFormat="1" ht="16.5" hidden="1">
      <c r="A75" s="16" t="s">
        <v>53</v>
      </c>
      <c r="C75" s="23"/>
      <c r="D75" s="23"/>
      <c r="E75" s="23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</row>
    <row r="76" spans="1:19" s="10" customFormat="1" ht="16.5" hidden="1">
      <c r="A76" s="16" t="s">
        <v>54</v>
      </c>
      <c r="C76" s="23"/>
      <c r="D76" s="23"/>
      <c r="E76" s="23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</row>
    <row r="77" spans="1:19" s="10" customFormat="1" ht="16.5" hidden="1">
      <c r="A77" s="16" t="s">
        <v>60</v>
      </c>
      <c r="C77" s="23"/>
      <c r="D77" s="23"/>
      <c r="E77" s="23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</row>
    <row r="78" spans="1:19" s="10" customFormat="1" ht="16.5" hidden="1">
      <c r="A78" s="16" t="s">
        <v>61</v>
      </c>
      <c r="C78" s="23"/>
      <c r="D78" s="23"/>
      <c r="E78" s="23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</row>
    <row r="79" spans="1:19" s="10" customFormat="1" ht="16.5" hidden="1">
      <c r="A79" s="16" t="s">
        <v>71</v>
      </c>
      <c r="C79" s="23"/>
      <c r="D79" s="23"/>
      <c r="E79" s="23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</row>
    <row r="80" spans="1:19" s="10" customFormat="1" ht="16.5" hidden="1">
      <c r="A80" s="16" t="s">
        <v>72</v>
      </c>
      <c r="C80" s="23"/>
      <c r="D80" s="23"/>
      <c r="E80" s="23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</row>
    <row r="81" spans="1:19" s="10" customFormat="1" ht="16.5" hidden="1">
      <c r="A81" s="16" t="s">
        <v>77</v>
      </c>
      <c r="C81" s="23"/>
      <c r="D81" s="23"/>
      <c r="E81" s="23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</row>
    <row r="82" spans="1:19" s="10" customFormat="1" ht="16.5" hidden="1">
      <c r="A82" s="16" t="s">
        <v>78</v>
      </c>
      <c r="C82" s="23"/>
      <c r="D82" s="23"/>
      <c r="E82" s="23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</row>
    <row r="83" ht="15" hidden="1">
      <c r="A83" s="16" t="s">
        <v>96</v>
      </c>
    </row>
    <row r="84" ht="15" hidden="1">
      <c r="A84" s="16" t="s">
        <v>86</v>
      </c>
    </row>
    <row r="85" ht="15" hidden="1">
      <c r="A85" s="16" t="s">
        <v>101</v>
      </c>
    </row>
    <row r="86" ht="15" hidden="1">
      <c r="A86" s="16" t="s">
        <v>102</v>
      </c>
    </row>
    <row r="87" ht="15" hidden="1">
      <c r="A87" s="16" t="s">
        <v>114</v>
      </c>
    </row>
    <row r="88" ht="15" hidden="1">
      <c r="A88" s="16" t="s">
        <v>115</v>
      </c>
    </row>
    <row r="89" ht="15" hidden="1">
      <c r="A89" s="16" t="s">
        <v>118</v>
      </c>
    </row>
    <row r="90" ht="15" hidden="1">
      <c r="A90" s="16" t="s">
        <v>117</v>
      </c>
    </row>
    <row r="91" ht="15" hidden="1">
      <c r="A91" s="16" t="s">
        <v>124</v>
      </c>
    </row>
    <row r="92" ht="15" hidden="1">
      <c r="A92" s="16" t="s">
        <v>123</v>
      </c>
    </row>
    <row r="93" ht="15">
      <c r="A93" s="16" t="s">
        <v>125</v>
      </c>
    </row>
    <row r="94" ht="15">
      <c r="A94" s="16" t="s">
        <v>126</v>
      </c>
    </row>
  </sheetData>
  <sheetProtection/>
  <mergeCells count="1">
    <mergeCell ref="B1:F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2019-01-09T16:16:35Z</cp:lastPrinted>
  <dcterms:created xsi:type="dcterms:W3CDTF">2000-04-13T13:33:42Z</dcterms:created>
  <dcterms:modified xsi:type="dcterms:W3CDTF">2019-06-12T15:05:30Z</dcterms:modified>
  <cp:category/>
  <cp:version/>
  <cp:contentType/>
  <cp:contentStatus/>
</cp:coreProperties>
</file>