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RANKLIN HAMPSHIRE" sheetId="1" r:id="rId1"/>
  </sheets>
  <definedNames>
    <definedName name="_xlnm.Print_Area" localSheetId="0">'FRANKLIN HAMPSHIRE'!$A$1:$G$87</definedName>
  </definedNames>
  <calcPr fullCalcOnLoad="1"/>
</workbook>
</file>

<file path=xl/sharedStrings.xml><?xml version="1.0" encoding="utf-8"?>
<sst xmlns="http://schemas.openxmlformats.org/spreadsheetml/2006/main" count="363" uniqueCount="164">
  <si>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</si>
  <si>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</si>
  <si>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</si>
  <si>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</si>
  <si>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</si>
  <si>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</si>
  <si>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</si>
  <si>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</si>
  <si>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</si>
  <si>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</si>
  <si>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</si>
  <si>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</si>
  <si>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</si>
  <si>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</si>
  <si>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FRANKLIN HAMPSHIRE</t>
  </si>
  <si>
    <t>CT EOL 19CCFHAMSOSWTF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</si>
  <si>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</si>
  <si>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</si>
  <si>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</si>
  <si>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</si>
  <si>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</si>
  <si>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</si>
  <si>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</si>
  <si>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</si>
  <si>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CT EOL 19CCFHAMTRADE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</si>
  <si>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</si>
  <si>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</si>
  <si>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</si>
  <si>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</si>
  <si>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</si>
  <si>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</si>
  <si>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CT EOL 19CCFHAMNEGREA</t>
  </si>
  <si>
    <t>FUIREA18</t>
  </si>
  <si>
    <t>7002-6624</t>
  </si>
  <si>
    <t>REA8</t>
  </si>
  <si>
    <t>TO ADD REA8 &amp; TRADE FUNDS</t>
  </si>
  <si>
    <t>BUDGET SHEET #1 AUGUST 24, 2018</t>
  </si>
  <si>
    <t>BUDGET SHEET #2</t>
  </si>
  <si>
    <t>CT EOL 19CCFHAMWIA</t>
  </si>
  <si>
    <t>FY19 YOUTH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</si>
  <si>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</si>
  <si>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</si>
  <si>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</si>
  <si>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</si>
  <si>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</si>
  <si>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</si>
  <si>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</si>
  <si>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</si>
  <si>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</si>
  <si>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</si>
  <si>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</si>
  <si>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</si>
  <si>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 OCTOBER 1, 2018</t>
  </si>
  <si>
    <t>TO ADD FY19 WIOA</t>
  </si>
  <si>
    <t>BUDGET SHEET #3</t>
  </si>
  <si>
    <t>BUDGET SHEET #3 OCTOBER 10, 2018</t>
  </si>
  <si>
    <t>TO ADD FY19 SOS</t>
  </si>
  <si>
    <t>STATE ONE STOP</t>
  </si>
  <si>
    <t>STOSCC2019</t>
  </si>
  <si>
    <t>7003-0803</t>
  </si>
  <si>
    <t>J384</t>
  </si>
  <si>
    <t>CT EOL 19CCFHAMWP</t>
  </si>
  <si>
    <t>BUDGET SHEET #4</t>
  </si>
  <si>
    <t>WP 90%</t>
  </si>
  <si>
    <t>FES2019</t>
  </si>
  <si>
    <t>7002-6626</t>
  </si>
  <si>
    <t>J305</t>
  </si>
  <si>
    <t>WP 10%</t>
  </si>
  <si>
    <t>J307</t>
  </si>
  <si>
    <t>17.207</t>
  </si>
  <si>
    <t>BUDGET SHEET #4 OCTOBER 31, 2018</t>
  </si>
  <si>
    <t>TO ADD FY19 WP</t>
  </si>
  <si>
    <t>BUDGET SHEET #5</t>
  </si>
  <si>
    <t>REA8 (SERVICE DATE 1.1.18-9.30.19)</t>
  </si>
  <si>
    <t>BUDGET SHEET #5 NOVEMBER 20, 2018</t>
  </si>
  <si>
    <t>TO ADD REA8  FUNDS</t>
  </si>
  <si>
    <t>BUDGET SHEET #6</t>
  </si>
  <si>
    <t>OCTOBER 1, 2018- JUNE 30, 2019</t>
  </si>
  <si>
    <t>FWIAADT19B</t>
  </si>
  <si>
    <t>FWIADWK19B</t>
  </si>
  <si>
    <t>TO ADD FY19 WIOA FUNDS</t>
  </si>
  <si>
    <t>BUDGET SHEET #6 DECEMBER 4, 2018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</si>
  <si>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</si>
  <si>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</si>
  <si>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</si>
  <si>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</si>
  <si>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</si>
  <si>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</si>
  <si>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</si>
  <si>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19CCFHAMVETSUI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</si>
  <si>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</si>
  <si>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</si>
  <si>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</si>
  <si>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</si>
  <si>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</si>
  <si>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</si>
  <si>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</si>
  <si>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</si>
  <si>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</si>
  <si>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</si>
  <si>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</si>
  <si>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</si>
  <si>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</si>
  <si>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</si>
  <si>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</si>
  <si>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#7 JANUARY 9, 2019</t>
  </si>
  <si>
    <t>WIOA DW STAFF ALLOCATION FOR UI SVS</t>
  </si>
  <si>
    <t>WIOA DW STAFF ALLOCATION FOR WIOA OH</t>
  </si>
  <si>
    <t>BUDGET SHEET #8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</si>
  <si>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</si>
  <si>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</si>
  <si>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</si>
  <si>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</si>
  <si>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</si>
  <si>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</si>
  <si>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</si>
  <si>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</si>
  <si>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</si>
  <si>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</si>
  <si>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</si>
  <si>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</si>
  <si>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</si>
  <si>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</si>
  <si>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</si>
  <si>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TO ADD VARIOUS FUNDS</t>
  </si>
  <si>
    <t>BUDGET SHEET #9 JANUARY 28, 2019</t>
  </si>
  <si>
    <t>BUDGET SHEET #10</t>
  </si>
  <si>
    <t>TO ADD ADDITIONAL TRADE FUNDS</t>
  </si>
  <si>
    <t>BUDGET SHEET #10 FEBRUARY 21, 2019</t>
  </si>
  <si>
    <t>BUDGET SHEET #11</t>
  </si>
  <si>
    <t>BRANDING-INCENTIVE (SERVICE DATE DEC 1, 2018-JUNE 30, 2020)</t>
  </si>
  <si>
    <t>TO ADD BRANDING INCENTIVE  FUNDS</t>
  </si>
  <si>
    <t>BUDGET SHEET #11 FEBRUARY 25, 2019</t>
  </si>
  <si>
    <t>REA9 (SERVICE DATE JAN 1, 2019-DEC 31, 2019)</t>
  </si>
  <si>
    <t>FUIREA19</t>
  </si>
  <si>
    <t>REA9</t>
  </si>
  <si>
    <t>BUDGET SHEET #12</t>
  </si>
  <si>
    <t>BUDGET SHEET #13</t>
  </si>
  <si>
    <t>FWIAADT18B</t>
  </si>
  <si>
    <t>BUDGET SUPPORT</t>
  </si>
  <si>
    <t>BUDGET SHEET #13 APRIL 4 2019</t>
  </si>
  <si>
    <t>TO ADD FUNDING FOR BUDGET SUPPORT</t>
  </si>
  <si>
    <t>TRADE (OCT. 1, 2018 - SEPT. 30, 2021)</t>
  </si>
  <si>
    <t>FTRADE2019</t>
  </si>
  <si>
    <t>J302</t>
  </si>
  <si>
    <t>BUDGET SHEET #14</t>
  </si>
  <si>
    <t>TO ADD TRADE FUNDS</t>
  </si>
  <si>
    <t xml:space="preserve">BUDGET SHEET #14, APRIL 29, 2019 </t>
  </si>
  <si>
    <t>BUDGET SHEET #15</t>
  </si>
  <si>
    <t xml:space="preserve">BUDGET SHEET #15, MAY 31, 2019 </t>
  </si>
  <si>
    <t>TO ADD REA9 FUNDS</t>
  </si>
  <si>
    <t>BUDGET SHEET #16</t>
  </si>
  <si>
    <t>APRIL 1, 2018 - JUNE 30, 2019</t>
  </si>
  <si>
    <t>BUDGET SHEET #16 JUNE 21, 2019</t>
  </si>
  <si>
    <t>TO MOVE FUNDS TO FY20 LINE</t>
  </si>
  <si>
    <t>BUDGET SHEET #17</t>
  </si>
  <si>
    <t>BUDGET SHEET #17 JULY 11, 2019</t>
  </si>
  <si>
    <t>BUDGET SHEET #18</t>
  </si>
  <si>
    <t>BUDGET SHEET #18 AUGUST 21, 2019</t>
  </si>
  <si>
    <t>BUDGET SHEET #19</t>
  </si>
  <si>
    <t>FWIAYTH19R</t>
  </si>
  <si>
    <t>BUDGET SHEET #21 SEPTEMBER 6, 2019</t>
  </si>
  <si>
    <t>TO ADD ADDITIONAL WIOA &amp; WP FUNDS</t>
  </si>
  <si>
    <t>FES2019R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</si>
</sst>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9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9" fillId="0" borderId="0" xfId="0" applyFont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44" fontId="9" fillId="0" borderId="10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PageLayoutView="0" workbookViewId="0" topLeftCell="A1">
      <selection activeCell="A17" sqref="A17:IV21"/>
    </sheetView>
  </sheetViews>
  <sheetFormatPr defaultColWidth="9.140625" defaultRowHeight="12.75"/>
  <cols>
    <col min="1" max="1" width="52.0039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3" width="19.57421875" style="4" hidden="1" customWidth="1"/>
    <col min="14" max="25" width="18.57421875" style="4" hidden="1" customWidth="1"/>
    <col min="26" max="26" width="18.57421875" style="4" customWidth="1"/>
    <col min="27" max="27" width="15.7109375" style="3" hidden="1" customWidth="1"/>
    <col min="28" max="28" width="10.8515625" style="3" bestFit="1" customWidth="1"/>
    <col min="29" max="16384" width="9.140625" style="3" customWidth="1"/>
  </cols>
  <sheetData>
    <row r="1" spans="1:26" ht="20.25">
      <c r="A1" s="3" t="s">
        <v>11</v>
      </c>
      <c r="B1" s="68" t="s">
        <v>10</v>
      </c>
      <c r="C1" s="69"/>
      <c r="D1" s="69"/>
      <c r="E1" s="69"/>
      <c r="F1" s="69"/>
      <c r="G1" s="69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0.25">
      <c r="A4" s="5"/>
      <c r="B4" s="6"/>
      <c r="C4" s="1"/>
    </row>
    <row r="5" spans="1:27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23</v>
      </c>
      <c r="I5" s="10" t="s">
        <v>37</v>
      </c>
      <c r="J5" s="10" t="s">
        <v>54</v>
      </c>
      <c r="K5" s="10" t="s">
        <v>62</v>
      </c>
      <c r="L5" s="10" t="s">
        <v>72</v>
      </c>
      <c r="M5" s="10" t="s">
        <v>76</v>
      </c>
      <c r="N5" s="10" t="s">
        <v>82</v>
      </c>
      <c r="O5" s="10" t="s">
        <v>108</v>
      </c>
      <c r="P5" s="10" t="s">
        <v>114</v>
      </c>
      <c r="Q5" s="10" t="s">
        <v>126</v>
      </c>
      <c r="R5" s="10" t="s">
        <v>129</v>
      </c>
      <c r="S5" s="10" t="s">
        <v>136</v>
      </c>
      <c r="T5" s="10" t="s">
        <v>137</v>
      </c>
      <c r="U5" s="10" t="s">
        <v>145</v>
      </c>
      <c r="V5" s="10" t="s">
        <v>148</v>
      </c>
      <c r="W5" s="10" t="s">
        <v>151</v>
      </c>
      <c r="X5" s="10" t="s">
        <v>155</v>
      </c>
      <c r="Y5" s="10" t="s">
        <v>157</v>
      </c>
      <c r="Z5" s="10" t="s">
        <v>159</v>
      </c>
      <c r="AA5" s="42" t="s">
        <v>6</v>
      </c>
    </row>
    <row r="6" spans="1:27" s="25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7"/>
    </row>
    <row r="7" spans="1:27" s="25" customFormat="1" ht="16.5" hidden="1">
      <c r="A7" s="16" t="s">
        <v>15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7"/>
    </row>
    <row r="8" spans="1:27" s="11" customFormat="1" ht="16.5" hidden="1">
      <c r="A8" s="43" t="s">
        <v>18</v>
      </c>
      <c r="B8" s="18" t="s">
        <v>13</v>
      </c>
      <c r="C8" s="44" t="s">
        <v>19</v>
      </c>
      <c r="D8" s="44" t="s">
        <v>20</v>
      </c>
      <c r="E8" s="44" t="s">
        <v>21</v>
      </c>
      <c r="F8" s="16" t="s">
        <v>22</v>
      </c>
      <c r="G8" s="22">
        <v>95000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47">
        <f>SUM(G8:Z8)</f>
        <v>95000</v>
      </c>
    </row>
    <row r="9" spans="1:27" s="11" customFormat="1" ht="16.5" hidden="1">
      <c r="A9" s="51" t="s">
        <v>57</v>
      </c>
      <c r="B9" s="18" t="s">
        <v>43</v>
      </c>
      <c r="C9" s="44" t="s">
        <v>58</v>
      </c>
      <c r="D9" s="44" t="s">
        <v>59</v>
      </c>
      <c r="E9" s="44" t="s">
        <v>60</v>
      </c>
      <c r="F9" s="18" t="s">
        <v>22</v>
      </c>
      <c r="G9" s="22"/>
      <c r="H9" s="22"/>
      <c r="I9" s="22"/>
      <c r="J9" s="22">
        <v>147605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47">
        <f aca="true" t="shared" si="0" ref="AA9:AA74">SUM(G9:Z9)</f>
        <v>147605</v>
      </c>
    </row>
    <row r="10" spans="1:27" s="11" customFormat="1" ht="16.5" hidden="1">
      <c r="A10" s="51" t="s">
        <v>97</v>
      </c>
      <c r="B10" s="18" t="s">
        <v>13</v>
      </c>
      <c r="C10" s="50" t="s">
        <v>98</v>
      </c>
      <c r="D10" s="50" t="s">
        <v>99</v>
      </c>
      <c r="E10" s="50" t="s">
        <v>100</v>
      </c>
      <c r="F10" s="18" t="s">
        <v>22</v>
      </c>
      <c r="G10" s="22"/>
      <c r="H10" s="22"/>
      <c r="I10" s="22"/>
      <c r="J10" s="22"/>
      <c r="K10" s="22"/>
      <c r="L10" s="22"/>
      <c r="M10" s="22"/>
      <c r="N10" s="22">
        <v>44636.07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47">
        <f t="shared" si="0"/>
        <v>44636.07</v>
      </c>
    </row>
    <row r="11" spans="1:27" s="11" customFormat="1" ht="16.5">
      <c r="A11" s="51"/>
      <c r="B11" s="18"/>
      <c r="C11" s="44"/>
      <c r="D11" s="44"/>
      <c r="E11" s="44"/>
      <c r="F11" s="18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47">
        <f t="shared" si="0"/>
        <v>0</v>
      </c>
    </row>
    <row r="12" spans="1:27" s="11" customFormat="1" ht="16.5">
      <c r="A12" s="51"/>
      <c r="B12" s="18"/>
      <c r="C12" s="44"/>
      <c r="D12" s="44"/>
      <c r="E12" s="44"/>
      <c r="F12" s="18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66"/>
      <c r="AA12" s="47">
        <f t="shared" si="0"/>
        <v>0</v>
      </c>
    </row>
    <row r="13" spans="1:27" s="11" customFormat="1" ht="16.5">
      <c r="A13" s="10" t="s">
        <v>8</v>
      </c>
      <c r="B13" s="18"/>
      <c r="C13" s="44"/>
      <c r="D13" s="44"/>
      <c r="E13" s="44"/>
      <c r="F13" s="18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66"/>
      <c r="AA13" s="47">
        <f t="shared" si="0"/>
        <v>0</v>
      </c>
    </row>
    <row r="14" spans="1:27" s="11" customFormat="1" ht="16.5">
      <c r="A14" s="16" t="s">
        <v>61</v>
      </c>
      <c r="B14" s="18"/>
      <c r="C14" s="44"/>
      <c r="D14" s="44"/>
      <c r="E14" s="44"/>
      <c r="F14" s="18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66"/>
      <c r="AA14" s="47">
        <f t="shared" si="0"/>
        <v>0</v>
      </c>
    </row>
    <row r="15" spans="1:27" s="11" customFormat="1" ht="16.5">
      <c r="A15" s="26" t="s">
        <v>63</v>
      </c>
      <c r="B15" s="18" t="s">
        <v>29</v>
      </c>
      <c r="C15" s="44" t="s">
        <v>163</v>
      </c>
      <c r="D15" s="44" t="s">
        <v>65</v>
      </c>
      <c r="E15" s="46" t="s">
        <v>66</v>
      </c>
      <c r="F15" s="18">
        <v>17.207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66">
        <v>1062</v>
      </c>
      <c r="AA15" s="47"/>
    </row>
    <row r="16" spans="1:27" s="11" customFormat="1" ht="16.5">
      <c r="A16" s="26" t="s">
        <v>67</v>
      </c>
      <c r="B16" s="18" t="s">
        <v>29</v>
      </c>
      <c r="C16" s="44" t="s">
        <v>163</v>
      </c>
      <c r="D16" s="44" t="s">
        <v>65</v>
      </c>
      <c r="E16" s="46" t="s">
        <v>68</v>
      </c>
      <c r="F16" s="18">
        <v>17.207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66">
        <v>91</v>
      </c>
      <c r="AA16" s="47"/>
    </row>
    <row r="17" spans="1:27" s="11" customFormat="1" ht="16.5" hidden="1">
      <c r="A17" s="26" t="s">
        <v>63</v>
      </c>
      <c r="B17" s="18" t="s">
        <v>13</v>
      </c>
      <c r="C17" s="44" t="s">
        <v>64</v>
      </c>
      <c r="D17" s="44" t="s">
        <v>65</v>
      </c>
      <c r="E17" s="46" t="s">
        <v>66</v>
      </c>
      <c r="F17" s="18">
        <v>17.207</v>
      </c>
      <c r="G17" s="22"/>
      <c r="H17" s="22"/>
      <c r="I17" s="22"/>
      <c r="J17" s="22"/>
      <c r="K17" s="22">
        <f>72000-2</f>
        <v>71998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66"/>
      <c r="AA17" s="47">
        <f t="shared" si="0"/>
        <v>71998</v>
      </c>
    </row>
    <row r="18" spans="1:27" s="11" customFormat="1" ht="16.5" hidden="1">
      <c r="A18" s="26" t="s">
        <v>63</v>
      </c>
      <c r="B18" s="18" t="s">
        <v>29</v>
      </c>
      <c r="C18" s="44" t="s">
        <v>64</v>
      </c>
      <c r="D18" s="44" t="s">
        <v>65</v>
      </c>
      <c r="E18" s="46" t="s">
        <v>66</v>
      </c>
      <c r="F18" s="18">
        <v>17.207</v>
      </c>
      <c r="G18" s="22"/>
      <c r="H18" s="22"/>
      <c r="I18" s="22"/>
      <c r="J18" s="22"/>
      <c r="K18" s="22">
        <v>1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66"/>
      <c r="AA18" s="47">
        <f t="shared" si="0"/>
        <v>1</v>
      </c>
    </row>
    <row r="19" spans="1:27" s="11" customFormat="1" ht="16.5" hidden="1">
      <c r="A19" s="26" t="s">
        <v>63</v>
      </c>
      <c r="B19" s="18" t="s">
        <v>30</v>
      </c>
      <c r="C19" s="44" t="s">
        <v>64</v>
      </c>
      <c r="D19" s="44" t="s">
        <v>65</v>
      </c>
      <c r="E19" s="46" t="s">
        <v>66</v>
      </c>
      <c r="F19" s="18">
        <v>17.207</v>
      </c>
      <c r="G19" s="22"/>
      <c r="H19" s="22"/>
      <c r="I19" s="22"/>
      <c r="J19" s="22"/>
      <c r="K19" s="22">
        <v>1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66"/>
      <c r="AA19" s="47">
        <f t="shared" si="0"/>
        <v>1</v>
      </c>
    </row>
    <row r="20" spans="1:27" s="11" customFormat="1" ht="16.5" hidden="1">
      <c r="A20" s="26" t="s">
        <v>67</v>
      </c>
      <c r="B20" s="18" t="s">
        <v>13</v>
      </c>
      <c r="C20" s="44" t="s">
        <v>64</v>
      </c>
      <c r="D20" s="44" t="s">
        <v>65</v>
      </c>
      <c r="E20" s="46" t="s">
        <v>68</v>
      </c>
      <c r="F20" s="18" t="s">
        <v>69</v>
      </c>
      <c r="G20" s="22"/>
      <c r="H20" s="22"/>
      <c r="I20" s="22"/>
      <c r="J20" s="22"/>
      <c r="K20" s="22">
        <f>30353-2</f>
        <v>30351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>
        <v>-30351</v>
      </c>
      <c r="X20" s="22"/>
      <c r="Y20" s="22"/>
      <c r="Z20" s="66"/>
      <c r="AA20" s="47">
        <f t="shared" si="0"/>
        <v>0</v>
      </c>
    </row>
    <row r="21" spans="1:27" s="11" customFormat="1" ht="16.5" hidden="1">
      <c r="A21" s="26" t="s">
        <v>67</v>
      </c>
      <c r="B21" s="18" t="s">
        <v>29</v>
      </c>
      <c r="C21" s="44" t="s">
        <v>64</v>
      </c>
      <c r="D21" s="44" t="s">
        <v>65</v>
      </c>
      <c r="E21" s="46" t="s">
        <v>68</v>
      </c>
      <c r="F21" s="18" t="s">
        <v>69</v>
      </c>
      <c r="G21" s="22"/>
      <c r="H21" s="22"/>
      <c r="I21" s="22"/>
      <c r="J21" s="22"/>
      <c r="K21" s="22">
        <v>1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>
        <v>30351</v>
      </c>
      <c r="X21" s="22"/>
      <c r="Y21" s="22"/>
      <c r="Z21" s="66"/>
      <c r="AA21" s="47">
        <f t="shared" si="0"/>
        <v>30352</v>
      </c>
    </row>
    <row r="22" spans="1:27" s="11" customFormat="1" ht="16.5" hidden="1">
      <c r="A22" s="26" t="s">
        <v>67</v>
      </c>
      <c r="B22" s="18" t="s">
        <v>30</v>
      </c>
      <c r="C22" s="44" t="s">
        <v>64</v>
      </c>
      <c r="D22" s="44" t="s">
        <v>65</v>
      </c>
      <c r="E22" s="46" t="s">
        <v>68</v>
      </c>
      <c r="F22" s="18" t="s">
        <v>69</v>
      </c>
      <c r="G22" s="22"/>
      <c r="H22" s="22"/>
      <c r="I22" s="22"/>
      <c r="J22" s="22"/>
      <c r="K22" s="22">
        <v>1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66"/>
      <c r="AA22" s="47">
        <f t="shared" si="0"/>
        <v>1</v>
      </c>
    </row>
    <row r="23" spans="1:27" s="11" customFormat="1" ht="16.5" hidden="1">
      <c r="A23" s="52" t="s">
        <v>83</v>
      </c>
      <c r="B23" s="53" t="s">
        <v>84</v>
      </c>
      <c r="C23" s="54" t="s">
        <v>85</v>
      </c>
      <c r="D23" s="54" t="s">
        <v>86</v>
      </c>
      <c r="E23" s="55" t="s">
        <v>87</v>
      </c>
      <c r="F23" s="53" t="s">
        <v>88</v>
      </c>
      <c r="G23" s="22"/>
      <c r="H23" s="22"/>
      <c r="I23" s="22"/>
      <c r="J23" s="22"/>
      <c r="K23" s="22"/>
      <c r="L23" s="22"/>
      <c r="M23" s="22"/>
      <c r="N23" s="22">
        <v>5300.44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66"/>
      <c r="AA23" s="47">
        <f t="shared" si="0"/>
        <v>5300.44</v>
      </c>
    </row>
    <row r="24" spans="1:27" s="11" customFormat="1" ht="16.5" hidden="1">
      <c r="A24" s="52" t="s">
        <v>101</v>
      </c>
      <c r="B24" s="18" t="s">
        <v>13</v>
      </c>
      <c r="C24" s="50" t="s">
        <v>102</v>
      </c>
      <c r="D24" s="50" t="s">
        <v>103</v>
      </c>
      <c r="E24" s="50" t="s">
        <v>104</v>
      </c>
      <c r="F24" s="18" t="s">
        <v>22</v>
      </c>
      <c r="G24" s="22"/>
      <c r="H24" s="22"/>
      <c r="I24" s="22"/>
      <c r="J24" s="22"/>
      <c r="K24" s="22"/>
      <c r="L24" s="22"/>
      <c r="M24" s="22"/>
      <c r="N24" s="22">
        <v>0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66"/>
      <c r="AA24" s="47">
        <f t="shared" si="0"/>
        <v>0</v>
      </c>
    </row>
    <row r="25" spans="1:27" s="11" customFormat="1" ht="16.5" hidden="1">
      <c r="A25" s="52" t="s">
        <v>109</v>
      </c>
      <c r="B25" s="18" t="s">
        <v>13</v>
      </c>
      <c r="C25" s="58" t="s">
        <v>113</v>
      </c>
      <c r="D25" s="58" t="s">
        <v>110</v>
      </c>
      <c r="E25" s="58" t="s">
        <v>111</v>
      </c>
      <c r="F25" s="53" t="s">
        <v>22</v>
      </c>
      <c r="G25" s="22"/>
      <c r="H25" s="22"/>
      <c r="I25" s="22"/>
      <c r="J25" s="22"/>
      <c r="K25" s="22"/>
      <c r="L25" s="22"/>
      <c r="M25" s="22"/>
      <c r="N25" s="22"/>
      <c r="O25" s="22">
        <v>7067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66"/>
      <c r="AA25" s="47">
        <f t="shared" si="0"/>
        <v>7067</v>
      </c>
    </row>
    <row r="26" spans="1:27" s="11" customFormat="1" ht="16.5" hidden="1">
      <c r="A26" s="52" t="s">
        <v>115</v>
      </c>
      <c r="B26" s="53" t="s">
        <v>116</v>
      </c>
      <c r="C26" s="58" t="s">
        <v>117</v>
      </c>
      <c r="D26" s="58" t="s">
        <v>118</v>
      </c>
      <c r="E26" s="58" t="s">
        <v>119</v>
      </c>
      <c r="F26" s="53" t="s">
        <v>22</v>
      </c>
      <c r="G26" s="22"/>
      <c r="H26" s="22"/>
      <c r="I26" s="22"/>
      <c r="J26" s="22"/>
      <c r="K26" s="22"/>
      <c r="L26" s="22"/>
      <c r="M26" s="22"/>
      <c r="N26" s="22"/>
      <c r="O26" s="22"/>
      <c r="P26" s="22">
        <v>1150</v>
      </c>
      <c r="Q26" s="22"/>
      <c r="R26" s="22"/>
      <c r="S26" s="22"/>
      <c r="T26" s="22"/>
      <c r="U26" s="22"/>
      <c r="V26" s="22"/>
      <c r="W26" s="22"/>
      <c r="X26" s="22"/>
      <c r="Y26" s="22"/>
      <c r="Z26" s="66"/>
      <c r="AA26" s="47">
        <f t="shared" si="0"/>
        <v>1150</v>
      </c>
    </row>
    <row r="27" spans="1:27" s="11" customFormat="1" ht="16.5" hidden="1">
      <c r="A27" s="52" t="s">
        <v>120</v>
      </c>
      <c r="B27" s="18" t="s">
        <v>13</v>
      </c>
      <c r="C27" s="58" t="s">
        <v>121</v>
      </c>
      <c r="D27" s="58" t="s">
        <v>122</v>
      </c>
      <c r="E27" s="58" t="s">
        <v>123</v>
      </c>
      <c r="F27" s="53" t="s">
        <v>22</v>
      </c>
      <c r="G27" s="22"/>
      <c r="H27" s="22"/>
      <c r="I27" s="22"/>
      <c r="J27" s="22"/>
      <c r="K27" s="22"/>
      <c r="L27" s="22"/>
      <c r="M27" s="22"/>
      <c r="N27" s="22"/>
      <c r="O27" s="22"/>
      <c r="P27" s="22">
        <v>10402.59</v>
      </c>
      <c r="Q27" s="22"/>
      <c r="R27" s="22"/>
      <c r="S27" s="22"/>
      <c r="T27" s="22"/>
      <c r="U27" s="22"/>
      <c r="V27" s="22"/>
      <c r="W27" s="22"/>
      <c r="X27" s="22"/>
      <c r="Y27" s="22"/>
      <c r="Z27" s="66"/>
      <c r="AA27" s="47">
        <f t="shared" si="0"/>
        <v>10402.59</v>
      </c>
    </row>
    <row r="28" spans="1:27" s="11" customFormat="1" ht="16.5" hidden="1">
      <c r="A28" s="52"/>
      <c r="B28" s="53"/>
      <c r="C28" s="58"/>
      <c r="D28" s="58"/>
      <c r="E28" s="58"/>
      <c r="F28" s="53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66"/>
      <c r="AA28" s="47">
        <f t="shared" si="0"/>
        <v>0</v>
      </c>
    </row>
    <row r="29" spans="1:27" s="11" customFormat="1" ht="16.5" hidden="1">
      <c r="A29" s="10" t="s">
        <v>8</v>
      </c>
      <c r="B29" s="53"/>
      <c r="C29" s="54"/>
      <c r="D29" s="54"/>
      <c r="E29" s="55"/>
      <c r="F29" s="5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66"/>
      <c r="AA29" s="47">
        <f t="shared" si="0"/>
        <v>0</v>
      </c>
    </row>
    <row r="30" spans="1:27" s="11" customFormat="1" ht="16.5" hidden="1">
      <c r="A30" s="16" t="s">
        <v>89</v>
      </c>
      <c r="B30" s="53"/>
      <c r="C30" s="54"/>
      <c r="D30" s="54"/>
      <c r="E30" s="55"/>
      <c r="F30" s="5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66"/>
      <c r="AA30" s="47">
        <f t="shared" si="0"/>
        <v>0</v>
      </c>
    </row>
    <row r="31" spans="1:27" s="11" customFormat="1" ht="16.5" hidden="1">
      <c r="A31" s="56" t="s">
        <v>90</v>
      </c>
      <c r="B31" s="18" t="s">
        <v>43</v>
      </c>
      <c r="C31" s="44" t="s">
        <v>91</v>
      </c>
      <c r="D31" s="44" t="s">
        <v>92</v>
      </c>
      <c r="E31" s="46" t="s">
        <v>93</v>
      </c>
      <c r="F31" s="42">
        <v>17.801</v>
      </c>
      <c r="G31" s="22"/>
      <c r="H31" s="22"/>
      <c r="I31" s="22"/>
      <c r="J31" s="22"/>
      <c r="K31" s="22"/>
      <c r="L31" s="22"/>
      <c r="M31" s="22"/>
      <c r="N31" s="22">
        <f>9730-2</f>
        <v>9728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66"/>
      <c r="AA31" s="47">
        <f t="shared" si="0"/>
        <v>9728</v>
      </c>
    </row>
    <row r="32" spans="1:27" s="11" customFormat="1" ht="16.5" hidden="1">
      <c r="A32" s="56" t="s">
        <v>90</v>
      </c>
      <c r="B32" s="18" t="s">
        <v>29</v>
      </c>
      <c r="C32" s="44" t="s">
        <v>91</v>
      </c>
      <c r="D32" s="44" t="s">
        <v>92</v>
      </c>
      <c r="E32" s="46" t="s">
        <v>93</v>
      </c>
      <c r="F32" s="42">
        <v>17.801</v>
      </c>
      <c r="G32" s="22"/>
      <c r="H32" s="22"/>
      <c r="I32" s="22"/>
      <c r="J32" s="22"/>
      <c r="K32" s="22"/>
      <c r="L32" s="22"/>
      <c r="M32" s="22"/>
      <c r="N32" s="22">
        <v>1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66"/>
      <c r="AA32" s="47">
        <f t="shared" si="0"/>
        <v>1</v>
      </c>
    </row>
    <row r="33" spans="1:28" s="11" customFormat="1" ht="16.5" hidden="1">
      <c r="A33" s="56" t="s">
        <v>90</v>
      </c>
      <c r="B33" s="18" t="s">
        <v>30</v>
      </c>
      <c r="C33" s="44" t="s">
        <v>91</v>
      </c>
      <c r="D33" s="44" t="s">
        <v>92</v>
      </c>
      <c r="E33" s="46" t="s">
        <v>93</v>
      </c>
      <c r="F33" s="42">
        <v>17.801</v>
      </c>
      <c r="G33" s="22"/>
      <c r="H33" s="22"/>
      <c r="I33" s="22"/>
      <c r="J33" s="22"/>
      <c r="K33" s="22"/>
      <c r="L33" s="22"/>
      <c r="M33" s="22"/>
      <c r="N33" s="22">
        <v>1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66"/>
      <c r="AA33" s="47">
        <f t="shared" si="0"/>
        <v>1</v>
      </c>
      <c r="AB33" s="57"/>
    </row>
    <row r="34" spans="1:27" s="11" customFormat="1" ht="16.5" hidden="1">
      <c r="A34" s="26"/>
      <c r="B34" s="18"/>
      <c r="C34" s="44"/>
      <c r="D34" s="44"/>
      <c r="E34" s="46"/>
      <c r="F34" s="18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66"/>
      <c r="AA34" s="47">
        <f t="shared" si="0"/>
        <v>0</v>
      </c>
    </row>
    <row r="35" spans="1:27" s="11" customFormat="1" ht="16.5" hidden="1">
      <c r="A35" s="26"/>
      <c r="B35" s="18"/>
      <c r="C35" s="40"/>
      <c r="D35" s="16"/>
      <c r="E35" s="40"/>
      <c r="F35" s="18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67"/>
      <c r="AA35" s="47">
        <f t="shared" si="0"/>
        <v>0</v>
      </c>
    </row>
    <row r="36" spans="1:27" s="28" customFormat="1" ht="16.5" hidden="1">
      <c r="A36" s="10" t="s">
        <v>8</v>
      </c>
      <c r="B36" s="12"/>
      <c r="C36" s="20"/>
      <c r="D36" s="15"/>
      <c r="E36" s="12"/>
      <c r="F36" s="12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67"/>
      <c r="AA36" s="47">
        <f t="shared" si="0"/>
        <v>0</v>
      </c>
    </row>
    <row r="37" spans="1:27" s="11" customFormat="1" ht="16.5" hidden="1">
      <c r="A37" s="16" t="s">
        <v>24</v>
      </c>
      <c r="B37" s="12"/>
      <c r="C37" s="20"/>
      <c r="D37" s="15"/>
      <c r="E37" s="12"/>
      <c r="F37" s="12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67"/>
      <c r="AA37" s="47">
        <f t="shared" si="0"/>
        <v>0</v>
      </c>
    </row>
    <row r="38" spans="1:27" s="28" customFormat="1" ht="15" hidden="1">
      <c r="A38" s="45" t="s">
        <v>25</v>
      </c>
      <c r="B38" s="18" t="s">
        <v>13</v>
      </c>
      <c r="C38" s="44" t="s">
        <v>26</v>
      </c>
      <c r="D38" s="44" t="s">
        <v>27</v>
      </c>
      <c r="E38" s="46" t="s">
        <v>28</v>
      </c>
      <c r="F38" s="16">
        <v>17.245</v>
      </c>
      <c r="G38" s="19"/>
      <c r="H38" s="19">
        <f>16082.39-2</f>
        <v>16080.39</v>
      </c>
      <c r="I38" s="19"/>
      <c r="J38" s="19"/>
      <c r="K38" s="19"/>
      <c r="L38" s="19"/>
      <c r="M38" s="19"/>
      <c r="N38" s="19"/>
      <c r="O38" s="19"/>
      <c r="P38" s="19"/>
      <c r="Q38" s="19">
        <v>3593.07</v>
      </c>
      <c r="R38" s="19"/>
      <c r="S38" s="19"/>
      <c r="T38" s="19"/>
      <c r="U38" s="19"/>
      <c r="V38" s="19"/>
      <c r="W38" s="19">
        <v>-19673.46</v>
      </c>
      <c r="X38" s="19"/>
      <c r="Y38" s="19"/>
      <c r="Z38" s="67"/>
      <c r="AA38" s="47">
        <f t="shared" si="0"/>
        <v>0</v>
      </c>
    </row>
    <row r="39" spans="1:27" s="28" customFormat="1" ht="15" hidden="1">
      <c r="A39" s="45" t="s">
        <v>25</v>
      </c>
      <c r="B39" s="18" t="s">
        <v>29</v>
      </c>
      <c r="C39" s="44" t="s">
        <v>26</v>
      </c>
      <c r="D39" s="44" t="s">
        <v>27</v>
      </c>
      <c r="E39" s="46" t="s">
        <v>28</v>
      </c>
      <c r="F39" s="16">
        <v>17.245</v>
      </c>
      <c r="G39" s="19"/>
      <c r="H39" s="19">
        <v>1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>
        <v>19673.46</v>
      </c>
      <c r="X39" s="19"/>
      <c r="Y39" s="19"/>
      <c r="Z39" s="67"/>
      <c r="AA39" s="47">
        <f t="shared" si="0"/>
        <v>19674.46</v>
      </c>
    </row>
    <row r="40" spans="1:27" s="11" customFormat="1" ht="16.5" hidden="1">
      <c r="A40" s="45" t="s">
        <v>25</v>
      </c>
      <c r="B40" s="18" t="s">
        <v>30</v>
      </c>
      <c r="C40" s="44" t="s">
        <v>26</v>
      </c>
      <c r="D40" s="44" t="s">
        <v>27</v>
      </c>
      <c r="E40" s="46" t="s">
        <v>28</v>
      </c>
      <c r="F40" s="16">
        <v>17.245</v>
      </c>
      <c r="G40" s="19"/>
      <c r="H40" s="19">
        <v>1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67"/>
      <c r="AA40" s="47">
        <f t="shared" si="0"/>
        <v>1</v>
      </c>
    </row>
    <row r="41" spans="1:27" s="11" customFormat="1" ht="16.5" hidden="1">
      <c r="A41" s="63" t="s">
        <v>142</v>
      </c>
      <c r="B41" s="64" t="s">
        <v>13</v>
      </c>
      <c r="C41" s="50" t="s">
        <v>143</v>
      </c>
      <c r="D41" s="50" t="s">
        <v>27</v>
      </c>
      <c r="E41" s="16" t="s">
        <v>144</v>
      </c>
      <c r="F41" s="50">
        <v>17.245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f>7469.32-2</f>
        <v>7467.32</v>
      </c>
      <c r="V41" s="19"/>
      <c r="W41" s="19">
        <v>-7467.32</v>
      </c>
      <c r="X41" s="19"/>
      <c r="Y41" s="19"/>
      <c r="Z41" s="67"/>
      <c r="AA41" s="47">
        <f t="shared" si="0"/>
        <v>0</v>
      </c>
    </row>
    <row r="42" spans="1:27" s="11" customFormat="1" ht="16.5" hidden="1">
      <c r="A42" s="63" t="s">
        <v>142</v>
      </c>
      <c r="B42" s="18" t="s">
        <v>29</v>
      </c>
      <c r="C42" s="50" t="s">
        <v>143</v>
      </c>
      <c r="D42" s="50" t="s">
        <v>27</v>
      </c>
      <c r="E42" s="16" t="s">
        <v>144</v>
      </c>
      <c r="F42" s="50">
        <v>17.245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1</v>
      </c>
      <c r="V42" s="19"/>
      <c r="W42" s="19">
        <v>7467.32</v>
      </c>
      <c r="X42" s="19"/>
      <c r="Y42" s="19">
        <v>13002.49</v>
      </c>
      <c r="Z42" s="67"/>
      <c r="AA42" s="47">
        <f t="shared" si="0"/>
        <v>20470.809999999998</v>
      </c>
    </row>
    <row r="43" spans="1:27" s="11" customFormat="1" ht="16.5" hidden="1">
      <c r="A43" s="63" t="s">
        <v>142</v>
      </c>
      <c r="B43" s="18" t="s">
        <v>30</v>
      </c>
      <c r="C43" s="50" t="s">
        <v>143</v>
      </c>
      <c r="D43" s="50" t="s">
        <v>27</v>
      </c>
      <c r="E43" s="16" t="s">
        <v>144</v>
      </c>
      <c r="F43" s="50">
        <v>17.245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v>1</v>
      </c>
      <c r="V43" s="19"/>
      <c r="W43" s="19"/>
      <c r="X43" s="19"/>
      <c r="Y43" s="19"/>
      <c r="Z43" s="67"/>
      <c r="AA43" s="47">
        <f t="shared" si="0"/>
        <v>1</v>
      </c>
    </row>
    <row r="44" spans="1:27" s="11" customFormat="1" ht="16.5" hidden="1">
      <c r="A44" s="27"/>
      <c r="B44" s="12"/>
      <c r="C44" s="13"/>
      <c r="D44" s="13"/>
      <c r="E44" s="14"/>
      <c r="F44" s="15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67"/>
      <c r="AA44" s="47">
        <f t="shared" si="0"/>
        <v>0</v>
      </c>
    </row>
    <row r="45" spans="1:27" s="25" customFormat="1" ht="16.5" hidden="1">
      <c r="A45" s="10" t="s">
        <v>8</v>
      </c>
      <c r="B45" s="12"/>
      <c r="C45" s="13"/>
      <c r="D45" s="13"/>
      <c r="E45" s="14"/>
      <c r="F45" s="15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7"/>
      <c r="AA45" s="47">
        <f t="shared" si="0"/>
        <v>0</v>
      </c>
    </row>
    <row r="46" spans="1:27" s="25" customFormat="1" ht="16.5" hidden="1">
      <c r="A46" s="16" t="s">
        <v>31</v>
      </c>
      <c r="B46" s="12"/>
      <c r="C46" s="13"/>
      <c r="D46" s="13"/>
      <c r="E46" s="14"/>
      <c r="F46" s="15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7"/>
      <c r="AA46" s="47">
        <f t="shared" si="0"/>
        <v>0</v>
      </c>
    </row>
    <row r="47" spans="1:27" s="28" customFormat="1" ht="15" hidden="1">
      <c r="A47" s="45" t="s">
        <v>73</v>
      </c>
      <c r="B47" s="18" t="s">
        <v>13</v>
      </c>
      <c r="C47" s="44" t="s">
        <v>32</v>
      </c>
      <c r="D47" s="44" t="s">
        <v>33</v>
      </c>
      <c r="E47" s="46" t="s">
        <v>34</v>
      </c>
      <c r="F47" s="16">
        <v>17.225</v>
      </c>
      <c r="G47" s="19"/>
      <c r="H47" s="19">
        <v>15000</v>
      </c>
      <c r="I47" s="19"/>
      <c r="J47" s="19"/>
      <c r="K47" s="19"/>
      <c r="L47" s="19">
        <f>10000-1</f>
        <v>9999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>
        <v>-3657</v>
      </c>
      <c r="X47" s="19"/>
      <c r="Y47" s="19"/>
      <c r="Z47" s="67"/>
      <c r="AA47" s="47">
        <f t="shared" si="0"/>
        <v>21342</v>
      </c>
    </row>
    <row r="48" spans="1:27" s="28" customFormat="1" ht="15" hidden="1">
      <c r="A48" s="45" t="s">
        <v>73</v>
      </c>
      <c r="B48" s="18" t="s">
        <v>29</v>
      </c>
      <c r="C48" s="44" t="s">
        <v>32</v>
      </c>
      <c r="D48" s="44" t="s">
        <v>33</v>
      </c>
      <c r="E48" s="46" t="s">
        <v>34</v>
      </c>
      <c r="F48" s="16">
        <v>17.225</v>
      </c>
      <c r="G48" s="19"/>
      <c r="H48" s="19"/>
      <c r="I48" s="19"/>
      <c r="J48" s="19"/>
      <c r="K48" s="19"/>
      <c r="L48" s="19">
        <v>1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>
        <v>3657</v>
      </c>
      <c r="X48" s="19"/>
      <c r="Y48" s="19"/>
      <c r="Z48" s="67"/>
      <c r="AA48" s="47">
        <f t="shared" si="0"/>
        <v>3658</v>
      </c>
    </row>
    <row r="49" spans="1:27" s="28" customFormat="1" ht="15" hidden="1">
      <c r="A49" s="26" t="s">
        <v>133</v>
      </c>
      <c r="B49" s="18" t="s">
        <v>13</v>
      </c>
      <c r="C49" s="16" t="s">
        <v>134</v>
      </c>
      <c r="D49" s="16" t="s">
        <v>33</v>
      </c>
      <c r="E49" s="16" t="s">
        <v>135</v>
      </c>
      <c r="F49" s="16">
        <v>17.225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>
        <f>8500-1</f>
        <v>8499</v>
      </c>
      <c r="T49" s="19"/>
      <c r="U49" s="19"/>
      <c r="V49" s="19">
        <v>35000</v>
      </c>
      <c r="W49" s="19">
        <v>-43499</v>
      </c>
      <c r="X49" s="19"/>
      <c r="Y49" s="19"/>
      <c r="Z49" s="67"/>
      <c r="AA49" s="47">
        <f t="shared" si="0"/>
        <v>0</v>
      </c>
    </row>
    <row r="50" spans="1:27" s="28" customFormat="1" ht="15" hidden="1">
      <c r="A50" s="26" t="s">
        <v>133</v>
      </c>
      <c r="B50" s="18" t="s">
        <v>29</v>
      </c>
      <c r="C50" s="16" t="s">
        <v>134</v>
      </c>
      <c r="D50" s="16" t="s">
        <v>33</v>
      </c>
      <c r="E50" s="16" t="s">
        <v>135</v>
      </c>
      <c r="F50" s="16">
        <v>17.225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>
        <v>1</v>
      </c>
      <c r="T50" s="19"/>
      <c r="U50" s="19"/>
      <c r="V50" s="19"/>
      <c r="W50" s="19">
        <v>43499</v>
      </c>
      <c r="X50" s="19"/>
      <c r="Y50" s="19"/>
      <c r="Z50" s="67"/>
      <c r="AA50" s="47">
        <f t="shared" si="0"/>
        <v>43500</v>
      </c>
    </row>
    <row r="51" spans="1:27" s="28" customFormat="1" ht="16.5">
      <c r="A51" s="27"/>
      <c r="B51" s="12"/>
      <c r="C51" s="21"/>
      <c r="D51" s="21"/>
      <c r="E51" s="21"/>
      <c r="F51" s="12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67"/>
      <c r="AA51" s="47">
        <f t="shared" si="0"/>
        <v>0</v>
      </c>
    </row>
    <row r="52" spans="1:27" s="28" customFormat="1" ht="16.5">
      <c r="A52" s="10" t="s">
        <v>8</v>
      </c>
      <c r="B52" s="12"/>
      <c r="C52" s="21"/>
      <c r="D52" s="21"/>
      <c r="E52" s="21"/>
      <c r="F52" s="1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67"/>
      <c r="AA52" s="47">
        <f t="shared" si="0"/>
        <v>0</v>
      </c>
    </row>
    <row r="53" spans="1:27" s="28" customFormat="1" ht="16.5">
      <c r="A53" s="16" t="s">
        <v>38</v>
      </c>
      <c r="B53" s="12"/>
      <c r="C53" s="21"/>
      <c r="D53" s="21"/>
      <c r="E53" s="21"/>
      <c r="F53" s="1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67"/>
      <c r="AA53" s="47">
        <f t="shared" si="0"/>
        <v>0</v>
      </c>
    </row>
    <row r="54" spans="1:27" s="28" customFormat="1" ht="15">
      <c r="A54" s="45" t="s">
        <v>39</v>
      </c>
      <c r="B54" s="18" t="s">
        <v>29</v>
      </c>
      <c r="C54" s="65" t="s">
        <v>160</v>
      </c>
      <c r="D54" s="16" t="s">
        <v>41</v>
      </c>
      <c r="E54" s="42">
        <v>6301</v>
      </c>
      <c r="F54" s="18">
        <v>17.259</v>
      </c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67">
        <v>1506</v>
      </c>
      <c r="AA54" s="47">
        <f t="shared" si="0"/>
        <v>1506</v>
      </c>
    </row>
    <row r="55" spans="1:27" s="28" customFormat="1" ht="15" hidden="1">
      <c r="A55" s="45" t="s">
        <v>39</v>
      </c>
      <c r="B55" s="48" t="s">
        <v>152</v>
      </c>
      <c r="C55" s="49" t="s">
        <v>40</v>
      </c>
      <c r="D55" s="16" t="s">
        <v>41</v>
      </c>
      <c r="E55" s="42">
        <v>6301</v>
      </c>
      <c r="F55" s="18">
        <v>17.259</v>
      </c>
      <c r="G55" s="19"/>
      <c r="H55" s="19"/>
      <c r="I55" s="19">
        <f>492418-2</f>
        <v>492416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>
        <v>-223332</v>
      </c>
      <c r="X55" s="19"/>
      <c r="Y55" s="19"/>
      <c r="Z55" s="67"/>
      <c r="AA55" s="47">
        <f t="shared" si="0"/>
        <v>269084</v>
      </c>
    </row>
    <row r="56" spans="1:27" s="28" customFormat="1" ht="15" hidden="1">
      <c r="A56" s="45" t="s">
        <v>39</v>
      </c>
      <c r="B56" s="18" t="s">
        <v>29</v>
      </c>
      <c r="C56" s="49" t="s">
        <v>40</v>
      </c>
      <c r="D56" s="16" t="s">
        <v>41</v>
      </c>
      <c r="E56" s="42">
        <v>6301</v>
      </c>
      <c r="F56" s="18">
        <v>17.259</v>
      </c>
      <c r="G56" s="19"/>
      <c r="H56" s="19"/>
      <c r="I56" s="19">
        <v>1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>
        <v>223332</v>
      </c>
      <c r="X56" s="19"/>
      <c r="Y56" s="19"/>
      <c r="Z56" s="67"/>
      <c r="AA56" s="47">
        <f t="shared" si="0"/>
        <v>223333</v>
      </c>
    </row>
    <row r="57" spans="1:27" s="11" customFormat="1" ht="16.5" hidden="1">
      <c r="A57" s="45" t="s">
        <v>39</v>
      </c>
      <c r="B57" s="18" t="s">
        <v>30</v>
      </c>
      <c r="C57" s="49" t="s">
        <v>40</v>
      </c>
      <c r="D57" s="16" t="s">
        <v>41</v>
      </c>
      <c r="E57" s="42">
        <v>6301</v>
      </c>
      <c r="F57" s="18">
        <v>17.259</v>
      </c>
      <c r="G57" s="22"/>
      <c r="H57" s="22"/>
      <c r="I57" s="22">
        <v>1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66"/>
      <c r="AA57" s="47">
        <f t="shared" si="0"/>
        <v>1</v>
      </c>
    </row>
    <row r="58" spans="1:27" s="11" customFormat="1" ht="16.5" hidden="1">
      <c r="A58" s="45" t="s">
        <v>42</v>
      </c>
      <c r="B58" s="18" t="s">
        <v>43</v>
      </c>
      <c r="C58" s="16" t="s">
        <v>44</v>
      </c>
      <c r="D58" s="50" t="s">
        <v>45</v>
      </c>
      <c r="E58" s="18" t="s">
        <v>46</v>
      </c>
      <c r="F58" s="50">
        <v>17.258</v>
      </c>
      <c r="G58" s="22"/>
      <c r="H58" s="22"/>
      <c r="I58" s="22">
        <f>45145-2</f>
        <v>45143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66"/>
      <c r="AA58" s="47">
        <f t="shared" si="0"/>
        <v>45143</v>
      </c>
    </row>
    <row r="59" spans="1:27" s="25" customFormat="1" ht="16.5" hidden="1">
      <c r="A59" s="45" t="s">
        <v>47</v>
      </c>
      <c r="B59" s="18" t="s">
        <v>29</v>
      </c>
      <c r="C59" s="16" t="s">
        <v>44</v>
      </c>
      <c r="D59" s="50" t="s">
        <v>45</v>
      </c>
      <c r="E59" s="18" t="s">
        <v>46</v>
      </c>
      <c r="F59" s="50">
        <v>17.258</v>
      </c>
      <c r="G59" s="19"/>
      <c r="H59" s="19"/>
      <c r="I59" s="19">
        <v>1</v>
      </c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67"/>
      <c r="AA59" s="47">
        <f t="shared" si="0"/>
        <v>1</v>
      </c>
    </row>
    <row r="60" spans="1:27" s="25" customFormat="1" ht="16.5" hidden="1">
      <c r="A60" s="45" t="s">
        <v>42</v>
      </c>
      <c r="B60" s="18" t="s">
        <v>30</v>
      </c>
      <c r="C60" s="16" t="s">
        <v>44</v>
      </c>
      <c r="D60" s="50" t="s">
        <v>45</v>
      </c>
      <c r="E60" s="18" t="s">
        <v>46</v>
      </c>
      <c r="F60" s="50">
        <v>17.258</v>
      </c>
      <c r="G60" s="19"/>
      <c r="H60" s="19"/>
      <c r="I60" s="19">
        <v>1</v>
      </c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67"/>
      <c r="AA60" s="47">
        <f t="shared" si="0"/>
        <v>1</v>
      </c>
    </row>
    <row r="61" spans="1:27" s="25" customFormat="1" ht="16.5" hidden="1">
      <c r="A61" s="45" t="s">
        <v>42</v>
      </c>
      <c r="B61" s="18" t="s">
        <v>77</v>
      </c>
      <c r="C61" s="16" t="s">
        <v>78</v>
      </c>
      <c r="D61" s="50" t="s">
        <v>45</v>
      </c>
      <c r="E61" s="18" t="s">
        <v>46</v>
      </c>
      <c r="F61" s="50">
        <v>17.258</v>
      </c>
      <c r="G61" s="19"/>
      <c r="H61" s="19"/>
      <c r="I61" s="19"/>
      <c r="J61" s="19"/>
      <c r="K61" s="19"/>
      <c r="L61" s="19"/>
      <c r="M61" s="19">
        <f>239949-2</f>
        <v>239947</v>
      </c>
      <c r="N61" s="19"/>
      <c r="O61" s="19"/>
      <c r="P61" s="19"/>
      <c r="Q61" s="19"/>
      <c r="R61" s="19"/>
      <c r="S61" s="19"/>
      <c r="T61" s="19"/>
      <c r="U61" s="19"/>
      <c r="V61" s="19"/>
      <c r="W61" s="19">
        <v>-42842</v>
      </c>
      <c r="X61" s="19"/>
      <c r="Y61" s="19"/>
      <c r="Z61" s="67"/>
      <c r="AA61" s="47">
        <f t="shared" si="0"/>
        <v>197105</v>
      </c>
    </row>
    <row r="62" spans="1:27" s="25" customFormat="1" ht="16.5">
      <c r="A62" s="45" t="s">
        <v>42</v>
      </c>
      <c r="B62" s="18" t="s">
        <v>29</v>
      </c>
      <c r="C62" s="16" t="s">
        <v>78</v>
      </c>
      <c r="D62" s="50" t="s">
        <v>45</v>
      </c>
      <c r="E62" s="18" t="s">
        <v>46</v>
      </c>
      <c r="F62" s="50">
        <v>17.258</v>
      </c>
      <c r="G62" s="19"/>
      <c r="H62" s="19"/>
      <c r="I62" s="19"/>
      <c r="J62" s="19"/>
      <c r="K62" s="19"/>
      <c r="L62" s="19"/>
      <c r="M62" s="19">
        <v>1</v>
      </c>
      <c r="N62" s="19"/>
      <c r="O62" s="19"/>
      <c r="P62" s="19"/>
      <c r="Q62" s="19"/>
      <c r="R62" s="19"/>
      <c r="S62" s="19"/>
      <c r="T62" s="19"/>
      <c r="U62" s="19"/>
      <c r="V62" s="19"/>
      <c r="W62" s="19">
        <v>42842</v>
      </c>
      <c r="X62" s="19"/>
      <c r="Y62" s="19"/>
      <c r="Z62" s="67">
        <v>722</v>
      </c>
      <c r="AA62" s="47">
        <f t="shared" si="0"/>
        <v>43565</v>
      </c>
    </row>
    <row r="63" spans="1:27" s="25" customFormat="1" ht="16.5" hidden="1">
      <c r="A63" s="45" t="s">
        <v>42</v>
      </c>
      <c r="B63" s="18" t="s">
        <v>30</v>
      </c>
      <c r="C63" s="16" t="s">
        <v>78</v>
      </c>
      <c r="D63" s="50" t="s">
        <v>45</v>
      </c>
      <c r="E63" s="18" t="s">
        <v>46</v>
      </c>
      <c r="F63" s="50">
        <v>17.258</v>
      </c>
      <c r="G63" s="19"/>
      <c r="H63" s="19"/>
      <c r="I63" s="19"/>
      <c r="J63" s="19"/>
      <c r="K63" s="19"/>
      <c r="L63" s="19"/>
      <c r="M63" s="19">
        <v>1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67"/>
      <c r="AA63" s="47">
        <f t="shared" si="0"/>
        <v>1</v>
      </c>
    </row>
    <row r="64" spans="1:27" s="28" customFormat="1" ht="15" hidden="1">
      <c r="A64" s="45" t="s">
        <v>48</v>
      </c>
      <c r="B64" s="18" t="s">
        <v>43</v>
      </c>
      <c r="C64" s="16" t="s">
        <v>49</v>
      </c>
      <c r="D64" s="50" t="s">
        <v>50</v>
      </c>
      <c r="E64" s="18" t="s">
        <v>51</v>
      </c>
      <c r="F64" s="50">
        <v>17.278</v>
      </c>
      <c r="G64" s="22"/>
      <c r="H64" s="22"/>
      <c r="I64" s="22">
        <f>56976-2</f>
        <v>56974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66"/>
      <c r="AA64" s="47">
        <f t="shared" si="0"/>
        <v>56974</v>
      </c>
    </row>
    <row r="65" spans="1:27" s="28" customFormat="1" ht="15" hidden="1">
      <c r="A65" s="45" t="s">
        <v>48</v>
      </c>
      <c r="B65" s="18" t="s">
        <v>29</v>
      </c>
      <c r="C65" s="16" t="s">
        <v>49</v>
      </c>
      <c r="D65" s="50" t="s">
        <v>50</v>
      </c>
      <c r="E65" s="18" t="s">
        <v>51</v>
      </c>
      <c r="F65" s="50">
        <v>17.278</v>
      </c>
      <c r="G65" s="22"/>
      <c r="H65" s="22"/>
      <c r="I65" s="22">
        <v>1</v>
      </c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66"/>
      <c r="AA65" s="47">
        <f t="shared" si="0"/>
        <v>1</v>
      </c>
    </row>
    <row r="66" spans="1:27" s="11" customFormat="1" ht="16.5" hidden="1">
      <c r="A66" s="45" t="s">
        <v>48</v>
      </c>
      <c r="B66" s="18" t="s">
        <v>30</v>
      </c>
      <c r="C66" s="16" t="s">
        <v>49</v>
      </c>
      <c r="D66" s="50" t="s">
        <v>50</v>
      </c>
      <c r="E66" s="18" t="s">
        <v>51</v>
      </c>
      <c r="F66" s="50">
        <v>17.278</v>
      </c>
      <c r="G66" s="22"/>
      <c r="H66" s="22"/>
      <c r="I66" s="22">
        <v>1</v>
      </c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66"/>
      <c r="AA66" s="47">
        <f t="shared" si="0"/>
        <v>1</v>
      </c>
    </row>
    <row r="67" spans="1:27" s="11" customFormat="1" ht="16.5" hidden="1">
      <c r="A67" s="45" t="s">
        <v>48</v>
      </c>
      <c r="B67" s="18" t="s">
        <v>77</v>
      </c>
      <c r="C67" s="16" t="s">
        <v>79</v>
      </c>
      <c r="D67" s="50" t="s">
        <v>50</v>
      </c>
      <c r="E67" s="18" t="s">
        <v>51</v>
      </c>
      <c r="F67" s="50">
        <v>17.278</v>
      </c>
      <c r="G67" s="22"/>
      <c r="H67" s="22"/>
      <c r="I67" s="22"/>
      <c r="J67" s="22"/>
      <c r="K67" s="22"/>
      <c r="L67" s="22"/>
      <c r="M67" s="22">
        <f>270253-2</f>
        <v>270251</v>
      </c>
      <c r="N67" s="22"/>
      <c r="O67" s="22"/>
      <c r="P67" s="22"/>
      <c r="Q67" s="22"/>
      <c r="R67" s="22"/>
      <c r="S67" s="22"/>
      <c r="T67" s="22"/>
      <c r="U67" s="22"/>
      <c r="V67" s="22"/>
      <c r="W67" s="22">
        <v>-49269</v>
      </c>
      <c r="X67" s="22"/>
      <c r="Y67" s="22"/>
      <c r="Z67" s="66"/>
      <c r="AA67" s="47">
        <f t="shared" si="0"/>
        <v>220982</v>
      </c>
    </row>
    <row r="68" spans="1:27" s="11" customFormat="1" ht="16.5">
      <c r="A68" s="45" t="s">
        <v>48</v>
      </c>
      <c r="B68" s="18" t="s">
        <v>29</v>
      </c>
      <c r="C68" s="16" t="s">
        <v>79</v>
      </c>
      <c r="D68" s="50" t="s">
        <v>50</v>
      </c>
      <c r="E68" s="18" t="s">
        <v>51</v>
      </c>
      <c r="F68" s="50">
        <v>17.278</v>
      </c>
      <c r="G68" s="22"/>
      <c r="H68" s="22"/>
      <c r="I68" s="22"/>
      <c r="J68" s="22"/>
      <c r="K68" s="22"/>
      <c r="L68" s="22"/>
      <c r="M68" s="22">
        <v>1</v>
      </c>
      <c r="N68" s="22"/>
      <c r="O68" s="22"/>
      <c r="P68" s="22"/>
      <c r="Q68" s="22"/>
      <c r="R68" s="22"/>
      <c r="S68" s="22"/>
      <c r="T68" s="22"/>
      <c r="U68" s="22"/>
      <c r="V68" s="22"/>
      <c r="W68" s="22">
        <v>49269</v>
      </c>
      <c r="X68" s="22"/>
      <c r="Y68" s="22"/>
      <c r="Z68" s="66">
        <v>671</v>
      </c>
      <c r="AA68" s="47">
        <f t="shared" si="0"/>
        <v>49941</v>
      </c>
    </row>
    <row r="69" spans="1:27" s="11" customFormat="1" ht="16.5" hidden="1">
      <c r="A69" s="45" t="s">
        <v>48</v>
      </c>
      <c r="B69" s="18" t="s">
        <v>30</v>
      </c>
      <c r="C69" s="16" t="s">
        <v>79</v>
      </c>
      <c r="D69" s="50" t="s">
        <v>50</v>
      </c>
      <c r="E69" s="18" t="s">
        <v>51</v>
      </c>
      <c r="F69" s="50">
        <v>17.278</v>
      </c>
      <c r="G69" s="22"/>
      <c r="H69" s="22"/>
      <c r="I69" s="22"/>
      <c r="J69" s="22"/>
      <c r="K69" s="22"/>
      <c r="L69" s="22"/>
      <c r="M69" s="22">
        <v>1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66"/>
      <c r="AA69" s="47">
        <f t="shared" si="0"/>
        <v>1</v>
      </c>
    </row>
    <row r="70" spans="1:27" s="11" customFormat="1" ht="16.5" hidden="1">
      <c r="A70" s="45" t="s">
        <v>94</v>
      </c>
      <c r="B70" s="18" t="s">
        <v>43</v>
      </c>
      <c r="C70" s="16" t="s">
        <v>79</v>
      </c>
      <c r="D70" s="50" t="s">
        <v>50</v>
      </c>
      <c r="E70" s="18" t="s">
        <v>95</v>
      </c>
      <c r="F70" s="50">
        <v>17.278</v>
      </c>
      <c r="G70" s="22"/>
      <c r="H70" s="22"/>
      <c r="I70" s="22"/>
      <c r="J70" s="22"/>
      <c r="K70" s="22"/>
      <c r="L70" s="22"/>
      <c r="M70" s="22"/>
      <c r="N70" s="22">
        <v>12500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66"/>
      <c r="AA70" s="47">
        <f t="shared" si="0"/>
        <v>12500</v>
      </c>
    </row>
    <row r="71" spans="1:27" s="11" customFormat="1" ht="16.5" hidden="1">
      <c r="A71" s="59" t="s">
        <v>106</v>
      </c>
      <c r="B71" s="18" t="s">
        <v>13</v>
      </c>
      <c r="C71" s="60" t="s">
        <v>79</v>
      </c>
      <c r="D71" s="50" t="s">
        <v>50</v>
      </c>
      <c r="E71" s="16">
        <v>6308</v>
      </c>
      <c r="F71" s="50">
        <v>17.278</v>
      </c>
      <c r="G71" s="22"/>
      <c r="H71" s="22"/>
      <c r="I71" s="22"/>
      <c r="J71" s="22"/>
      <c r="K71" s="22"/>
      <c r="L71" s="22"/>
      <c r="M71" s="22"/>
      <c r="N71" s="22"/>
      <c r="O71" s="22">
        <f>4000*0.34</f>
        <v>1360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66"/>
      <c r="AA71" s="47">
        <f t="shared" si="0"/>
        <v>1360</v>
      </c>
    </row>
    <row r="72" spans="1:27" s="11" customFormat="1" ht="16.5" hidden="1">
      <c r="A72" s="59" t="s">
        <v>106</v>
      </c>
      <c r="B72" s="18" t="s">
        <v>13</v>
      </c>
      <c r="C72" s="60" t="s">
        <v>79</v>
      </c>
      <c r="D72" s="50" t="s">
        <v>50</v>
      </c>
      <c r="E72" s="16">
        <v>6309</v>
      </c>
      <c r="F72" s="50">
        <v>17.278</v>
      </c>
      <c r="G72" s="22"/>
      <c r="H72" s="22"/>
      <c r="I72" s="22"/>
      <c r="J72" s="22"/>
      <c r="K72" s="22"/>
      <c r="L72" s="22"/>
      <c r="M72" s="22"/>
      <c r="N72" s="22"/>
      <c r="O72" s="22">
        <f>4000*0.66</f>
        <v>2640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66"/>
      <c r="AA72" s="47">
        <f t="shared" si="0"/>
        <v>2640</v>
      </c>
    </row>
    <row r="73" spans="1:27" s="11" customFormat="1" ht="16.5" hidden="1">
      <c r="A73" s="59" t="s">
        <v>107</v>
      </c>
      <c r="B73" s="18" t="s">
        <v>13</v>
      </c>
      <c r="C73" s="60" t="s">
        <v>79</v>
      </c>
      <c r="D73" s="50" t="s">
        <v>50</v>
      </c>
      <c r="E73" s="16">
        <v>6308</v>
      </c>
      <c r="F73" s="50">
        <v>17.278</v>
      </c>
      <c r="G73" s="22"/>
      <c r="H73" s="22"/>
      <c r="I73" s="22"/>
      <c r="J73" s="22"/>
      <c r="K73" s="22"/>
      <c r="L73" s="22"/>
      <c r="M73" s="22"/>
      <c r="N73" s="22"/>
      <c r="O73" s="22">
        <f>15000*0.34</f>
        <v>5100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66"/>
      <c r="AA73" s="47">
        <f t="shared" si="0"/>
        <v>5100</v>
      </c>
    </row>
    <row r="74" spans="1:27" s="11" customFormat="1" ht="16.5" hidden="1">
      <c r="A74" s="59" t="s">
        <v>107</v>
      </c>
      <c r="B74" s="18" t="s">
        <v>13</v>
      </c>
      <c r="C74" s="60" t="s">
        <v>79</v>
      </c>
      <c r="D74" s="50" t="s">
        <v>50</v>
      </c>
      <c r="E74" s="16">
        <v>6309</v>
      </c>
      <c r="F74" s="50">
        <v>17.278</v>
      </c>
      <c r="G74" s="22"/>
      <c r="H74" s="22"/>
      <c r="I74" s="22"/>
      <c r="J74" s="22"/>
      <c r="K74" s="22"/>
      <c r="L74" s="22"/>
      <c r="M74" s="22"/>
      <c r="N74" s="22"/>
      <c r="O74" s="22">
        <f>15000*0.66</f>
        <v>9900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66"/>
      <c r="AA74" s="47">
        <f t="shared" si="0"/>
        <v>9900</v>
      </c>
    </row>
    <row r="75" spans="1:27" s="11" customFormat="1" ht="30.75" hidden="1">
      <c r="A75" s="62" t="s">
        <v>130</v>
      </c>
      <c r="B75" s="18" t="s">
        <v>43</v>
      </c>
      <c r="C75" s="16" t="s">
        <v>44</v>
      </c>
      <c r="D75" s="50" t="s">
        <v>45</v>
      </c>
      <c r="E75" s="18">
        <v>6308</v>
      </c>
      <c r="F75" s="50">
        <v>17.258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>
        <f>24000*0.34-1</f>
        <v>8159.000000000001</v>
      </c>
      <c r="S75" s="22"/>
      <c r="T75" s="22"/>
      <c r="U75" s="22"/>
      <c r="V75" s="22"/>
      <c r="W75" s="22">
        <v>-8159</v>
      </c>
      <c r="X75" s="22"/>
      <c r="Y75" s="22"/>
      <c r="Z75" s="66"/>
      <c r="AA75" s="47">
        <f aca="true" t="shared" si="1" ref="AA75:AA85">SUM(G75:Z75)</f>
        <v>0</v>
      </c>
    </row>
    <row r="76" spans="1:27" s="11" customFormat="1" ht="30.75" hidden="1">
      <c r="A76" s="62" t="s">
        <v>130</v>
      </c>
      <c r="B76" s="18" t="s">
        <v>29</v>
      </c>
      <c r="C76" s="16" t="s">
        <v>44</v>
      </c>
      <c r="D76" s="50" t="s">
        <v>45</v>
      </c>
      <c r="E76" s="18">
        <v>6318</v>
      </c>
      <c r="F76" s="50">
        <v>17.258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>
        <v>1</v>
      </c>
      <c r="S76" s="22"/>
      <c r="T76" s="22"/>
      <c r="U76" s="22"/>
      <c r="V76" s="22"/>
      <c r="W76" s="22">
        <v>8159</v>
      </c>
      <c r="X76" s="22"/>
      <c r="Y76" s="22"/>
      <c r="Z76" s="66"/>
      <c r="AA76" s="47">
        <f t="shared" si="1"/>
        <v>8160</v>
      </c>
    </row>
    <row r="77" spans="1:27" s="11" customFormat="1" ht="30.75" hidden="1">
      <c r="A77" s="62" t="s">
        <v>130</v>
      </c>
      <c r="B77" s="18" t="s">
        <v>43</v>
      </c>
      <c r="C77" s="16" t="s">
        <v>44</v>
      </c>
      <c r="D77" s="50" t="s">
        <v>45</v>
      </c>
      <c r="E77" s="18">
        <v>6319</v>
      </c>
      <c r="F77" s="50">
        <v>17.258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>
        <f>24000*0.66-1</f>
        <v>15839</v>
      </c>
      <c r="S77" s="22"/>
      <c r="T77" s="22"/>
      <c r="U77" s="22"/>
      <c r="V77" s="22"/>
      <c r="W77" s="22">
        <v>-15839</v>
      </c>
      <c r="X77" s="22"/>
      <c r="Y77" s="22"/>
      <c r="Z77" s="66"/>
      <c r="AA77" s="47">
        <f t="shared" si="1"/>
        <v>0</v>
      </c>
    </row>
    <row r="78" spans="1:27" s="11" customFormat="1" ht="30.75" hidden="1">
      <c r="A78" s="62" t="s">
        <v>130</v>
      </c>
      <c r="B78" s="18" t="s">
        <v>29</v>
      </c>
      <c r="C78" s="16" t="s">
        <v>44</v>
      </c>
      <c r="D78" s="50" t="s">
        <v>45</v>
      </c>
      <c r="E78" s="18">
        <v>6319</v>
      </c>
      <c r="F78" s="50">
        <v>17.258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>
        <v>1</v>
      </c>
      <c r="S78" s="22"/>
      <c r="T78" s="22"/>
      <c r="U78" s="22"/>
      <c r="V78" s="22"/>
      <c r="W78" s="22">
        <v>15839</v>
      </c>
      <c r="X78" s="22"/>
      <c r="Y78" s="22"/>
      <c r="Z78" s="66"/>
      <c r="AA78" s="47">
        <f t="shared" si="1"/>
        <v>15840</v>
      </c>
    </row>
    <row r="79" spans="1:27" s="11" customFormat="1" ht="16.5" hidden="1">
      <c r="A79" s="62" t="s">
        <v>139</v>
      </c>
      <c r="B79" s="18" t="s">
        <v>13</v>
      </c>
      <c r="C79" s="60" t="s">
        <v>138</v>
      </c>
      <c r="D79" s="60" t="s">
        <v>45</v>
      </c>
      <c r="E79" s="60">
        <v>6218</v>
      </c>
      <c r="F79" s="50">
        <v>17.258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>
        <f>46250*0.34</f>
        <v>15725.000000000002</v>
      </c>
      <c r="U79" s="22"/>
      <c r="V79" s="22"/>
      <c r="W79" s="22"/>
      <c r="X79" s="22"/>
      <c r="Y79" s="22"/>
      <c r="Z79" s="66"/>
      <c r="AA79" s="47">
        <f t="shared" si="1"/>
        <v>15725.000000000002</v>
      </c>
    </row>
    <row r="80" spans="1:27" s="11" customFormat="1" ht="16.5" hidden="1">
      <c r="A80" s="62" t="s">
        <v>139</v>
      </c>
      <c r="B80" s="18" t="s">
        <v>13</v>
      </c>
      <c r="C80" s="60" t="s">
        <v>138</v>
      </c>
      <c r="D80" s="60" t="s">
        <v>45</v>
      </c>
      <c r="E80" s="60">
        <v>6219</v>
      </c>
      <c r="F80" s="50">
        <v>17.258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>
        <f>46250*0.66</f>
        <v>30525</v>
      </c>
      <c r="U80" s="22"/>
      <c r="V80" s="22"/>
      <c r="W80" s="22"/>
      <c r="X80" s="22">
        <v>-28250</v>
      </c>
      <c r="Y80" s="22"/>
      <c r="Z80" s="66"/>
      <c r="AA80" s="47">
        <f t="shared" si="1"/>
        <v>2275</v>
      </c>
    </row>
    <row r="81" spans="1:27" s="11" customFormat="1" ht="16.5" hidden="1">
      <c r="A81" s="62" t="s">
        <v>139</v>
      </c>
      <c r="B81" s="18" t="s">
        <v>29</v>
      </c>
      <c r="C81" s="60" t="s">
        <v>138</v>
      </c>
      <c r="D81" s="60" t="s">
        <v>45</v>
      </c>
      <c r="E81" s="60">
        <v>6219</v>
      </c>
      <c r="F81" s="50">
        <v>17.258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>
        <v>28250</v>
      </c>
      <c r="Y81" s="22"/>
      <c r="Z81" s="66"/>
      <c r="AA81" s="47">
        <f t="shared" si="1"/>
        <v>28250</v>
      </c>
    </row>
    <row r="82" spans="1:27" s="11" customFormat="1" ht="16.5" hidden="1">
      <c r="A82" s="61"/>
      <c r="B82" s="18"/>
      <c r="C82" s="60"/>
      <c r="D82" s="50"/>
      <c r="E82" s="16"/>
      <c r="F82" s="50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66"/>
      <c r="AA82" s="47">
        <f t="shared" si="1"/>
        <v>0</v>
      </c>
    </row>
    <row r="83" spans="1:27" s="11" customFormat="1" ht="16.5" hidden="1">
      <c r="A83" s="45"/>
      <c r="B83" s="18"/>
      <c r="C83" s="16"/>
      <c r="D83" s="50"/>
      <c r="E83" s="18"/>
      <c r="F83" s="50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66"/>
      <c r="AA83" s="47">
        <f t="shared" si="1"/>
        <v>0</v>
      </c>
    </row>
    <row r="84" spans="1:27" s="11" customFormat="1" ht="16.5">
      <c r="A84" s="23"/>
      <c r="B84" s="23"/>
      <c r="C84" s="23"/>
      <c r="D84" s="15"/>
      <c r="E84" s="15"/>
      <c r="F84" s="15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67"/>
      <c r="AA84" s="47">
        <f t="shared" si="1"/>
        <v>0</v>
      </c>
    </row>
    <row r="85" spans="1:27" s="11" customFormat="1" ht="16.5">
      <c r="A85" s="29" t="s">
        <v>0</v>
      </c>
      <c r="B85" s="29"/>
      <c r="C85" s="30"/>
      <c r="D85" s="30"/>
      <c r="E85" s="30"/>
      <c r="F85" s="31"/>
      <c r="G85" s="32">
        <f>SUM(G8:G68)</f>
        <v>95000</v>
      </c>
      <c r="H85" s="32">
        <f>SUM(H6:H84)</f>
        <v>31082.39</v>
      </c>
      <c r="I85" s="32">
        <f>SUM(I51:I69)</f>
        <v>594539</v>
      </c>
      <c r="J85" s="32">
        <f>SUM(J6:J84)</f>
        <v>147605</v>
      </c>
      <c r="K85" s="32">
        <f>SUM(K13:K84)</f>
        <v>102353</v>
      </c>
      <c r="L85" s="32">
        <f>SUM(L44:L84)</f>
        <v>10000</v>
      </c>
      <c r="M85" s="32">
        <f>SUM(M51:M84)</f>
        <v>510202</v>
      </c>
      <c r="N85" s="32">
        <f>SUM(N12:N84)</f>
        <v>27530.44</v>
      </c>
      <c r="O85" s="32">
        <f>SUM(O12:O83)</f>
        <v>26067</v>
      </c>
      <c r="P85" s="32">
        <f>SUM(P12:P84)</f>
        <v>11552.59</v>
      </c>
      <c r="Q85" s="32">
        <f>SUM(Q12:Q44)</f>
        <v>3593.07</v>
      </c>
      <c r="R85" s="32">
        <f>SUM(R75:R84)</f>
        <v>24000</v>
      </c>
      <c r="S85" s="32">
        <f>SUM(S45:S51)</f>
        <v>8500</v>
      </c>
      <c r="T85" s="32">
        <f>SUM(T51:T83)</f>
        <v>46250</v>
      </c>
      <c r="U85" s="32">
        <f>SUM(U34:U84)</f>
        <v>7469.32</v>
      </c>
      <c r="V85" s="32">
        <f>SUM(V34:V84)</f>
        <v>35000</v>
      </c>
      <c r="W85" s="32">
        <f>SUM(W13:W84)</f>
        <v>0</v>
      </c>
      <c r="X85" s="32">
        <f>SUM(X12:X84)</f>
        <v>0</v>
      </c>
      <c r="Y85" s="32">
        <f>SUM(Y34:Y84)</f>
        <v>13002.49</v>
      </c>
      <c r="Z85" s="32">
        <f>SUM(Z6:Z84)</f>
        <v>4052</v>
      </c>
      <c r="AA85" s="47">
        <f t="shared" si="1"/>
        <v>1697798.3000000003</v>
      </c>
    </row>
    <row r="86" spans="1:27" s="11" customFormat="1" ht="16.5">
      <c r="A86" s="33"/>
      <c r="B86" s="33"/>
      <c r="C86" s="34"/>
      <c r="D86" s="34"/>
      <c r="E86" s="34"/>
      <c r="F86" s="35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7"/>
    </row>
    <row r="87" spans="1:26" s="11" customFormat="1" ht="16.5">
      <c r="A87" s="28" t="s">
        <v>9</v>
      </c>
      <c r="C87" s="38"/>
      <c r="D87" s="38"/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</row>
    <row r="88" spans="1:26" s="11" customFormat="1" ht="16.5" hidden="1">
      <c r="A88" s="24" t="s">
        <v>16</v>
      </c>
      <c r="C88" s="38"/>
      <c r="D88" s="38"/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</row>
    <row r="89" spans="1:26" s="11" customFormat="1" ht="16.5" hidden="1">
      <c r="A89" s="28" t="s">
        <v>17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</row>
    <row r="90" spans="1:26" s="11" customFormat="1" ht="16.5" hidden="1">
      <c r="A90" s="28" t="s">
        <v>36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</row>
    <row r="91" spans="1:26" s="11" customFormat="1" ht="16.5" hidden="1">
      <c r="A91" s="28" t="s">
        <v>35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</row>
    <row r="92" spans="1:26" s="11" customFormat="1" ht="16.5" hidden="1">
      <c r="A92" s="28" t="s">
        <v>52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</row>
    <row r="93" spans="1:26" s="11" customFormat="1" ht="16.5" hidden="1">
      <c r="A93" s="28" t="s">
        <v>53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</row>
    <row r="94" spans="1:26" s="11" customFormat="1" ht="16.5" hidden="1">
      <c r="A94" s="28" t="s">
        <v>55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</row>
    <row r="95" spans="1:26" s="11" customFormat="1" ht="16.5" hidden="1">
      <c r="A95" s="28" t="s">
        <v>56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</row>
    <row r="96" spans="1:26" s="11" customFormat="1" ht="16.5" hidden="1">
      <c r="A96" s="28" t="s">
        <v>70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</row>
    <row r="97" spans="1:26" s="11" customFormat="1" ht="16.5" hidden="1">
      <c r="A97" s="28" t="s">
        <v>71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</row>
    <row r="98" spans="1:26" s="11" customFormat="1" ht="16.5" hidden="1">
      <c r="A98" s="28" t="s">
        <v>74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</row>
    <row r="99" spans="1:26" s="11" customFormat="1" ht="16.5" hidden="1">
      <c r="A99" s="28" t="s">
        <v>75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</row>
    <row r="100" spans="1:26" s="11" customFormat="1" ht="16.5" hidden="1">
      <c r="A100" s="28" t="s">
        <v>81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</row>
    <row r="101" spans="1:26" s="11" customFormat="1" ht="16.5" hidden="1">
      <c r="A101" s="28" t="s">
        <v>80</v>
      </c>
      <c r="C101" s="38"/>
      <c r="D101" s="38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5" hidden="1">
      <c r="A102" s="28" t="s">
        <v>105</v>
      </c>
    </row>
    <row r="103" ht="15" hidden="1">
      <c r="A103" s="28" t="s">
        <v>96</v>
      </c>
    </row>
    <row r="104" ht="15" hidden="1">
      <c r="A104" s="28" t="s">
        <v>112</v>
      </c>
    </row>
    <row r="105" ht="15" hidden="1">
      <c r="A105" s="28" t="s">
        <v>96</v>
      </c>
    </row>
    <row r="106" ht="15" hidden="1">
      <c r="A106" s="28" t="s">
        <v>125</v>
      </c>
    </row>
    <row r="107" ht="15" hidden="1">
      <c r="A107" s="28" t="s">
        <v>124</v>
      </c>
    </row>
    <row r="108" ht="15" hidden="1">
      <c r="A108" s="28" t="s">
        <v>128</v>
      </c>
    </row>
    <row r="109" ht="15" hidden="1">
      <c r="A109" s="28" t="s">
        <v>127</v>
      </c>
    </row>
    <row r="110" ht="15" hidden="1">
      <c r="A110" s="28" t="s">
        <v>132</v>
      </c>
    </row>
    <row r="111" ht="15" hidden="1">
      <c r="A111" s="28" t="s">
        <v>131</v>
      </c>
    </row>
    <row r="112" ht="15" hidden="1">
      <c r="A112" s="28" t="s">
        <v>140</v>
      </c>
    </row>
    <row r="113" ht="15" hidden="1">
      <c r="A113" s="28" t="s">
        <v>141</v>
      </c>
    </row>
    <row r="114" ht="15" hidden="1">
      <c r="A114" s="28" t="s">
        <v>147</v>
      </c>
    </row>
    <row r="115" ht="15" hidden="1">
      <c r="A115" s="28" t="s">
        <v>146</v>
      </c>
    </row>
    <row r="116" ht="15" hidden="1">
      <c r="A116" s="28" t="s">
        <v>149</v>
      </c>
    </row>
    <row r="117" ht="15" hidden="1">
      <c r="A117" s="28" t="s">
        <v>150</v>
      </c>
    </row>
    <row r="118" ht="15" hidden="1">
      <c r="A118" s="28" t="s">
        <v>153</v>
      </c>
    </row>
    <row r="119" ht="15" hidden="1">
      <c r="A119" s="28" t="s">
        <v>154</v>
      </c>
    </row>
    <row r="120" ht="15" hidden="1">
      <c r="A120" s="28" t="s">
        <v>156</v>
      </c>
    </row>
    <row r="121" ht="15" hidden="1">
      <c r="A121" s="28" t="s">
        <v>154</v>
      </c>
    </row>
    <row r="122" ht="15" hidden="1">
      <c r="A122" s="28" t="s">
        <v>158</v>
      </c>
    </row>
    <row r="123" ht="15" hidden="1">
      <c r="A123" s="28" t="s">
        <v>127</v>
      </c>
    </row>
    <row r="124" ht="15">
      <c r="A124" s="28" t="s">
        <v>161</v>
      </c>
    </row>
    <row r="125" ht="15">
      <c r="A125" s="28" t="s">
        <v>162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2019-01-09T16:35:17Z</cp:lastPrinted>
  <dcterms:created xsi:type="dcterms:W3CDTF">2000-04-13T13:33:42Z</dcterms:created>
  <dcterms:modified xsi:type="dcterms:W3CDTF">2019-09-10T14:46:42Z</dcterms:modified>
  <cp:category/>
  <cp:version/>
  <cp:contentType/>
  <cp:contentStatus/>
</cp:coreProperties>
</file>