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>
    <definedName name="_xlnm.Print_Area" localSheetId="0">'HAMPDEN'!$A$1:$G$58</definedName>
  </definedNames>
  <calcPr fullCalcOnLoad="1"/>
</workbook>
</file>

<file path=xl/sharedStrings.xml><?xml version="1.0" encoding="utf-8"?>
<sst xmlns="http://schemas.openxmlformats.org/spreadsheetml/2006/main" count="230" uniqueCount="107">
  <si>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</si>
  <si>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</si>
  <si>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</si>
  <si>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</si>
  <si>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</si>
  <si>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</si>
  <si>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</si>
  <si>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</si>
  <si>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</si>
  <si>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</si>
  <si>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</si>
  <si>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</si>
  <si>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</si>
  <si>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</si>
  <si>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HAMPDEN REB</t>
  </si>
  <si>
    <t>INITIAL AWARD AUGUST 21, 2018</t>
  </si>
  <si>
    <t>TO ADD WTF FUNDS</t>
  </si>
  <si>
    <t>BUDGET SHEET #1</t>
  </si>
  <si>
    <t>CT EOL 19CCHAMPTRADE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</si>
  <si>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</si>
  <si>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</si>
  <si>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</si>
  <si>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</si>
  <si>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</si>
  <si>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</si>
  <si>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FUIREA18</t>
  </si>
  <si>
    <t>7002-6624</t>
  </si>
  <si>
    <t>REA8</t>
  </si>
  <si>
    <t>TO ADD REA8 &amp; TRADE FUNDS</t>
  </si>
  <si>
    <t>BUDGET SHEET #1 AUGUST 24, 2018</t>
  </si>
  <si>
    <t>BUDGET SHEET #2</t>
  </si>
  <si>
    <t>HB53</t>
  </si>
  <si>
    <t>7003-1785</t>
  </si>
  <si>
    <t>FAPAE18</t>
  </si>
  <si>
    <t>APPRENTICESHIP (11.1.16-10.31.20)</t>
  </si>
  <si>
    <t>BUDGET SHEET #2 AUGUST 28, 2018</t>
  </si>
  <si>
    <t>TO ADD APPRENTICESHIP FUNDS</t>
  </si>
  <si>
    <t>BUDGET SHEET #3</t>
  </si>
  <si>
    <t>7003-1631</t>
  </si>
  <si>
    <t>FY19 YOUTH</t>
  </si>
  <si>
    <t>FWIAYTH19</t>
  </si>
  <si>
    <t>APRIL 1, 2018 - JULY 30, 2019</t>
  </si>
  <si>
    <t>CT EOL 19CCHAMPWIA</t>
  </si>
  <si>
    <t>BUDGET SHEET #3 SEPTEMBER 7, 2018</t>
  </si>
  <si>
    <t>TO ADD FY19 YOUTH</t>
  </si>
  <si>
    <t>BUDGET SHEET #4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</si>
  <si>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</si>
  <si>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</si>
  <si>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</si>
  <si>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</si>
  <si>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</si>
  <si>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</si>
  <si>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</si>
  <si>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</si>
  <si>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</si>
  <si>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</si>
  <si>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</si>
  <si>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</si>
  <si>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CT EOL 19CCHAMPWP</t>
  </si>
  <si>
    <t>CT EOL 19CCHAMPNEGREA</t>
  </si>
  <si>
    <t>BUDGET SHEET #5</t>
  </si>
  <si>
    <t>FY19 WP 90%</t>
  </si>
  <si>
    <t>FES2019</t>
  </si>
  <si>
    <t>7002-6626</t>
  </si>
  <si>
    <t>J305</t>
  </si>
  <si>
    <t>17.207</t>
  </si>
  <si>
    <t>BUDGET SHEET #5 OCTOBER 3, 2018</t>
  </si>
  <si>
    <t xml:space="preserve">TO ADD FY19 WP 90% </t>
  </si>
  <si>
    <t>BUDGET SHEET #6</t>
  </si>
  <si>
    <t>WORKFORCE TRAINING FUND</t>
  </si>
  <si>
    <t>WTRUSTF19</t>
  </si>
  <si>
    <t>7003-0135</t>
  </si>
  <si>
    <t>J364</t>
  </si>
  <si>
    <t>N/A</t>
  </si>
  <si>
    <t>CT EOL 19CCHAMPSOSWTF</t>
  </si>
  <si>
    <t>STATE ONE STOP</t>
  </si>
  <si>
    <t>STOSCC2019</t>
  </si>
  <si>
    <t>7003-0803</t>
  </si>
  <si>
    <t>J384</t>
  </si>
  <si>
    <t>TO ADD FY19 SOS</t>
  </si>
  <si>
    <t>BUDGET SHEET #6 OCTOBER 10, 2018</t>
  </si>
  <si>
    <t>BUDGET SHEET #7</t>
  </si>
  <si>
    <t>WP 10%</t>
  </si>
  <si>
    <t>J307</t>
  </si>
  <si>
    <t>TO ADD FY19 WP</t>
  </si>
  <si>
    <t>BUDGET SHEET #7 OCTOBER 31, 2018</t>
  </si>
  <si>
    <t>BUDGET SHEET #8</t>
  </si>
  <si>
    <t>REA8 (SERVICE DATE 1.1.18-9.30.19)</t>
  </si>
  <si>
    <t>TO ADD REA8  FUNDS</t>
  </si>
  <si>
    <t>BUDGET SHEET #8 NOVEMBER 21, 2018</t>
  </si>
  <si>
    <t>BUDGET SHEET #9</t>
  </si>
  <si>
    <t>PEER TO PEER</t>
  </si>
  <si>
    <t xml:space="preserve"> FNRTATP2P</t>
  </si>
  <si>
    <t>7003-1781</t>
  </si>
  <si>
    <t>HB42</t>
  </si>
  <si>
    <t>BUDGET SHEET #9 NOVEMBER 26, 2018</t>
  </si>
  <si>
    <t>TO ADD PEER TO PEER FUNDS</t>
  </si>
  <si>
    <t>BUDGET SHEET #10</t>
  </si>
  <si>
    <t>INCENTIVE</t>
  </si>
  <si>
    <t>TO ADD INCENTIVE FUNDS</t>
  </si>
  <si>
    <t>BUDGET SHEET #10 NOVEMBER 29, 2018</t>
  </si>
  <si>
    <t>BUDGET SHEET #11</t>
  </si>
  <si>
    <t>TO ADD FY19 WIOA FUNDS</t>
  </si>
  <si>
    <t>BUDGET SHEET #11 DECEMBER 4, 2018</t>
  </si>
  <si>
    <t>OCTOBER 1, 2018- JUNE 30, 2019</t>
  </si>
  <si>
    <t>FWIAADT19B</t>
  </si>
  <si>
    <t>FWIADWK19B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</si>
</sst>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7" fontId="9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4" fontId="9" fillId="0" borderId="10" xfId="44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4" fontId="9" fillId="0" borderId="10" xfId="44" applyFont="1" applyBorder="1" applyAlignment="1">
      <alignment horizontal="center" vertical="center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44" fontId="9" fillId="0" borderId="10" xfId="44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="98" zoomScaleNormal="98" zoomScalePageLayoutView="0" workbookViewId="0" topLeftCell="A1">
      <selection activeCell="S1" sqref="S1:S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1" width="19.57421875" style="4" hidden="1" customWidth="1"/>
    <col min="12" max="12" width="18.57421875" style="4" hidden="1" customWidth="1"/>
    <col min="13" max="14" width="19.57421875" style="4" hidden="1" customWidth="1"/>
    <col min="15" max="15" width="20.7109375" style="4" hidden="1" customWidth="1"/>
    <col min="16" max="17" width="19.57421875" style="4" hidden="1" customWidth="1"/>
    <col min="18" max="18" width="19.57421875" style="4" customWidth="1"/>
    <col min="19" max="19" width="15.7109375" style="3" hidden="1" customWidth="1"/>
    <col min="20" max="16384" width="9.140625" style="3" customWidth="1"/>
  </cols>
  <sheetData>
    <row r="1" spans="1:18" ht="20.25">
      <c r="A1" s="3" t="s">
        <v>11</v>
      </c>
      <c r="B1" s="64" t="s">
        <v>10</v>
      </c>
      <c r="C1" s="65"/>
      <c r="D1" s="65"/>
      <c r="E1" s="65"/>
      <c r="F1" s="65"/>
      <c r="G1" s="65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19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17</v>
      </c>
      <c r="I5" s="10" t="s">
        <v>30</v>
      </c>
      <c r="J5" s="10" t="s">
        <v>37</v>
      </c>
      <c r="K5" s="10" t="s">
        <v>45</v>
      </c>
      <c r="L5" s="10" t="s">
        <v>60</v>
      </c>
      <c r="M5" s="10" t="s">
        <v>68</v>
      </c>
      <c r="N5" s="10" t="s">
        <v>81</v>
      </c>
      <c r="O5" s="10" t="s">
        <v>86</v>
      </c>
      <c r="P5" s="10" t="s">
        <v>90</v>
      </c>
      <c r="Q5" s="10" t="s">
        <v>97</v>
      </c>
      <c r="R5" s="10" t="s">
        <v>101</v>
      </c>
      <c r="S5" s="41" t="s">
        <v>6</v>
      </c>
    </row>
    <row r="6" spans="1:19" s="11" customFormat="1" ht="16.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41"/>
    </row>
    <row r="7" spans="1:19" s="11" customFormat="1" ht="16.5">
      <c r="A7" s="16" t="s">
        <v>42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1"/>
    </row>
    <row r="8" spans="1:19" s="11" customFormat="1" ht="16.5" hidden="1">
      <c r="A8" s="49" t="s">
        <v>39</v>
      </c>
      <c r="B8" s="52" t="s">
        <v>41</v>
      </c>
      <c r="C8" s="51" t="s">
        <v>40</v>
      </c>
      <c r="D8" s="16" t="s">
        <v>38</v>
      </c>
      <c r="E8" s="41">
        <v>6301</v>
      </c>
      <c r="F8" s="17">
        <v>17.259</v>
      </c>
      <c r="G8" s="10"/>
      <c r="H8" s="10"/>
      <c r="I8" s="10"/>
      <c r="J8" s="50">
        <f>1600359-2</f>
        <v>1600357</v>
      </c>
      <c r="K8" s="50"/>
      <c r="L8" s="50"/>
      <c r="M8" s="50"/>
      <c r="N8" s="50"/>
      <c r="O8" s="50"/>
      <c r="P8" s="50"/>
      <c r="Q8" s="50"/>
      <c r="R8" s="50"/>
      <c r="S8" s="53">
        <f>SUM(J8)</f>
        <v>1600357</v>
      </c>
    </row>
    <row r="9" spans="1:19" s="11" customFormat="1" ht="16.5" hidden="1">
      <c r="A9" s="49" t="s">
        <v>39</v>
      </c>
      <c r="B9" s="17" t="s">
        <v>23</v>
      </c>
      <c r="C9" s="51" t="s">
        <v>40</v>
      </c>
      <c r="D9" s="16" t="s">
        <v>38</v>
      </c>
      <c r="E9" s="41">
        <v>6301</v>
      </c>
      <c r="F9" s="17">
        <v>17.259</v>
      </c>
      <c r="G9" s="10"/>
      <c r="H9" s="10"/>
      <c r="I9" s="10"/>
      <c r="J9" s="50">
        <v>1</v>
      </c>
      <c r="K9" s="50"/>
      <c r="L9" s="50"/>
      <c r="M9" s="50"/>
      <c r="N9" s="50"/>
      <c r="O9" s="50"/>
      <c r="P9" s="50"/>
      <c r="Q9" s="50"/>
      <c r="R9" s="50"/>
      <c r="S9" s="53">
        <f>SUM(J9)</f>
        <v>1</v>
      </c>
    </row>
    <row r="10" spans="1:19" s="11" customFormat="1" ht="16.5" hidden="1">
      <c r="A10" s="49" t="s">
        <v>39</v>
      </c>
      <c r="B10" s="17" t="s">
        <v>24</v>
      </c>
      <c r="C10" s="51" t="s">
        <v>40</v>
      </c>
      <c r="D10" s="16" t="s">
        <v>38</v>
      </c>
      <c r="E10" s="41">
        <v>6301</v>
      </c>
      <c r="F10" s="17">
        <v>17.259</v>
      </c>
      <c r="G10" s="10"/>
      <c r="H10" s="10"/>
      <c r="I10" s="10"/>
      <c r="J10" s="50">
        <v>1</v>
      </c>
      <c r="K10" s="50"/>
      <c r="L10" s="50"/>
      <c r="M10" s="50"/>
      <c r="N10" s="50"/>
      <c r="O10" s="50"/>
      <c r="P10" s="50"/>
      <c r="Q10" s="50"/>
      <c r="R10" s="50"/>
      <c r="S10" s="53">
        <f>SUM(J10)</f>
        <v>1</v>
      </c>
    </row>
    <row r="11" spans="1:19" s="11" customFormat="1" ht="16.5" hidden="1">
      <c r="A11" s="46" t="s">
        <v>46</v>
      </c>
      <c r="B11" s="17" t="s">
        <v>47</v>
      </c>
      <c r="C11" s="16" t="s">
        <v>48</v>
      </c>
      <c r="D11" s="54" t="s">
        <v>49</v>
      </c>
      <c r="E11" s="17" t="s">
        <v>50</v>
      </c>
      <c r="F11" s="54">
        <v>17.258</v>
      </c>
      <c r="G11" s="10"/>
      <c r="H11" s="10"/>
      <c r="I11" s="10"/>
      <c r="J11" s="10"/>
      <c r="K11" s="50">
        <f>227454-2</f>
        <v>227452</v>
      </c>
      <c r="L11" s="50"/>
      <c r="M11" s="50"/>
      <c r="N11" s="50"/>
      <c r="O11" s="50"/>
      <c r="P11" s="50"/>
      <c r="Q11" s="50"/>
      <c r="R11" s="50"/>
      <c r="S11" s="55">
        <f aca="true" t="shared" si="0" ref="S11:S19">SUM(J11:K11)</f>
        <v>227452</v>
      </c>
    </row>
    <row r="12" spans="1:19" s="11" customFormat="1" ht="16.5" hidden="1">
      <c r="A12" s="46" t="s">
        <v>51</v>
      </c>
      <c r="B12" s="17" t="s">
        <v>23</v>
      </c>
      <c r="C12" s="16" t="s">
        <v>48</v>
      </c>
      <c r="D12" s="54" t="s">
        <v>49</v>
      </c>
      <c r="E12" s="17" t="s">
        <v>50</v>
      </c>
      <c r="F12" s="54">
        <v>17.258</v>
      </c>
      <c r="G12" s="10"/>
      <c r="H12" s="10"/>
      <c r="I12" s="10"/>
      <c r="J12" s="10"/>
      <c r="K12" s="50">
        <v>1</v>
      </c>
      <c r="L12" s="50"/>
      <c r="M12" s="50"/>
      <c r="N12" s="50"/>
      <c r="O12" s="50"/>
      <c r="P12" s="50"/>
      <c r="Q12" s="50"/>
      <c r="R12" s="50"/>
      <c r="S12" s="55">
        <f t="shared" si="0"/>
        <v>1</v>
      </c>
    </row>
    <row r="13" spans="1:19" s="11" customFormat="1" ht="16.5" hidden="1">
      <c r="A13" s="46" t="s">
        <v>46</v>
      </c>
      <c r="B13" s="17" t="s">
        <v>24</v>
      </c>
      <c r="C13" s="16" t="s">
        <v>48</v>
      </c>
      <c r="D13" s="54" t="s">
        <v>49</v>
      </c>
      <c r="E13" s="17" t="s">
        <v>50</v>
      </c>
      <c r="F13" s="54">
        <v>17.258</v>
      </c>
      <c r="G13" s="10"/>
      <c r="H13" s="10"/>
      <c r="I13" s="10"/>
      <c r="J13" s="10"/>
      <c r="K13" s="50">
        <v>1</v>
      </c>
      <c r="L13" s="50"/>
      <c r="M13" s="50"/>
      <c r="N13" s="50"/>
      <c r="O13" s="50"/>
      <c r="P13" s="50"/>
      <c r="Q13" s="50"/>
      <c r="R13" s="50"/>
      <c r="S13" s="55">
        <f t="shared" si="0"/>
        <v>1</v>
      </c>
    </row>
    <row r="14" spans="1:19" s="11" customFormat="1" ht="16.5">
      <c r="A14" s="46" t="s">
        <v>46</v>
      </c>
      <c r="B14" s="17" t="s">
        <v>104</v>
      </c>
      <c r="C14" s="16" t="s">
        <v>105</v>
      </c>
      <c r="D14" s="54" t="s">
        <v>49</v>
      </c>
      <c r="E14" s="17" t="s">
        <v>50</v>
      </c>
      <c r="F14" s="54">
        <v>17.258</v>
      </c>
      <c r="G14" s="10"/>
      <c r="H14" s="10"/>
      <c r="I14" s="10"/>
      <c r="J14" s="10"/>
      <c r="K14" s="50"/>
      <c r="L14" s="50"/>
      <c r="M14" s="50"/>
      <c r="N14" s="50"/>
      <c r="O14" s="50"/>
      <c r="P14" s="50"/>
      <c r="Q14" s="50"/>
      <c r="R14" s="50">
        <f>1208941-2</f>
        <v>1208939</v>
      </c>
      <c r="S14" s="55">
        <f>SUM(Q14:R14)</f>
        <v>1208939</v>
      </c>
    </row>
    <row r="15" spans="1:19" s="11" customFormat="1" ht="16.5">
      <c r="A15" s="46" t="s">
        <v>46</v>
      </c>
      <c r="B15" s="17" t="s">
        <v>23</v>
      </c>
      <c r="C15" s="16" t="s">
        <v>105</v>
      </c>
      <c r="D15" s="54" t="s">
        <v>49</v>
      </c>
      <c r="E15" s="17" t="s">
        <v>50</v>
      </c>
      <c r="F15" s="54">
        <v>17.258</v>
      </c>
      <c r="G15" s="10"/>
      <c r="H15" s="10"/>
      <c r="I15" s="10"/>
      <c r="J15" s="10"/>
      <c r="K15" s="50"/>
      <c r="L15" s="50"/>
      <c r="M15" s="50"/>
      <c r="N15" s="50"/>
      <c r="O15" s="50"/>
      <c r="P15" s="50"/>
      <c r="Q15" s="50"/>
      <c r="R15" s="50">
        <v>1</v>
      </c>
      <c r="S15" s="55">
        <f>SUM(Q15:R15)</f>
        <v>1</v>
      </c>
    </row>
    <row r="16" spans="1:19" s="11" customFormat="1" ht="16.5">
      <c r="A16" s="46" t="s">
        <v>46</v>
      </c>
      <c r="B16" s="17" t="s">
        <v>24</v>
      </c>
      <c r="C16" s="16" t="s">
        <v>105</v>
      </c>
      <c r="D16" s="54" t="s">
        <v>49</v>
      </c>
      <c r="E16" s="17" t="s">
        <v>50</v>
      </c>
      <c r="F16" s="54">
        <v>17.258</v>
      </c>
      <c r="G16" s="10"/>
      <c r="H16" s="10"/>
      <c r="I16" s="10"/>
      <c r="J16" s="10"/>
      <c r="K16" s="50"/>
      <c r="L16" s="50"/>
      <c r="M16" s="50"/>
      <c r="N16" s="50"/>
      <c r="O16" s="50"/>
      <c r="P16" s="50"/>
      <c r="Q16" s="50"/>
      <c r="R16" s="50">
        <v>1</v>
      </c>
      <c r="S16" s="55">
        <f>SUM(Q16:R16)</f>
        <v>1</v>
      </c>
    </row>
    <row r="17" spans="1:19" s="11" customFormat="1" ht="16.5" hidden="1">
      <c r="A17" s="46" t="s">
        <v>52</v>
      </c>
      <c r="B17" s="17" t="s">
        <v>47</v>
      </c>
      <c r="C17" s="16" t="s">
        <v>53</v>
      </c>
      <c r="D17" s="54" t="s">
        <v>54</v>
      </c>
      <c r="E17" s="17" t="s">
        <v>55</v>
      </c>
      <c r="F17" s="54">
        <v>17.278</v>
      </c>
      <c r="G17" s="10"/>
      <c r="H17" s="10"/>
      <c r="I17" s="10"/>
      <c r="J17" s="10"/>
      <c r="K17" s="50">
        <f>126244-2</f>
        <v>126242</v>
      </c>
      <c r="L17" s="50"/>
      <c r="M17" s="50"/>
      <c r="N17" s="50"/>
      <c r="O17" s="50"/>
      <c r="P17" s="50"/>
      <c r="Q17" s="50"/>
      <c r="R17" s="50"/>
      <c r="S17" s="55">
        <f t="shared" si="0"/>
        <v>126242</v>
      </c>
    </row>
    <row r="18" spans="1:19" s="11" customFormat="1" ht="16.5" hidden="1">
      <c r="A18" s="46" t="s">
        <v>52</v>
      </c>
      <c r="B18" s="17" t="s">
        <v>23</v>
      </c>
      <c r="C18" s="16" t="s">
        <v>53</v>
      </c>
      <c r="D18" s="54" t="s">
        <v>54</v>
      </c>
      <c r="E18" s="17" t="s">
        <v>55</v>
      </c>
      <c r="F18" s="54">
        <v>17.278</v>
      </c>
      <c r="G18" s="10"/>
      <c r="H18" s="10"/>
      <c r="I18" s="10"/>
      <c r="J18" s="10"/>
      <c r="K18" s="50">
        <v>1</v>
      </c>
      <c r="L18" s="50"/>
      <c r="M18" s="50"/>
      <c r="N18" s="50"/>
      <c r="O18" s="50"/>
      <c r="P18" s="50"/>
      <c r="Q18" s="50"/>
      <c r="R18" s="50"/>
      <c r="S18" s="55">
        <f t="shared" si="0"/>
        <v>1</v>
      </c>
    </row>
    <row r="19" spans="1:19" s="11" customFormat="1" ht="16.5" hidden="1">
      <c r="A19" s="46" t="s">
        <v>52</v>
      </c>
      <c r="B19" s="17" t="s">
        <v>24</v>
      </c>
      <c r="C19" s="16" t="s">
        <v>53</v>
      </c>
      <c r="D19" s="54" t="s">
        <v>54</v>
      </c>
      <c r="E19" s="17" t="s">
        <v>55</v>
      </c>
      <c r="F19" s="54">
        <v>17.278</v>
      </c>
      <c r="G19" s="10"/>
      <c r="H19" s="10"/>
      <c r="I19" s="10"/>
      <c r="J19" s="10"/>
      <c r="K19" s="50">
        <v>1</v>
      </c>
      <c r="L19" s="50"/>
      <c r="M19" s="50"/>
      <c r="N19" s="50"/>
      <c r="O19" s="50"/>
      <c r="P19" s="50"/>
      <c r="Q19" s="50"/>
      <c r="R19" s="50"/>
      <c r="S19" s="55">
        <f t="shared" si="0"/>
        <v>1</v>
      </c>
    </row>
    <row r="20" spans="1:19" s="11" customFormat="1" ht="16.5">
      <c r="A20" s="46" t="s">
        <v>52</v>
      </c>
      <c r="B20" s="17" t="s">
        <v>104</v>
      </c>
      <c r="C20" s="16" t="s">
        <v>106</v>
      </c>
      <c r="D20" s="54" t="s">
        <v>54</v>
      </c>
      <c r="E20" s="17" t="s">
        <v>55</v>
      </c>
      <c r="F20" s="54">
        <v>17.278</v>
      </c>
      <c r="G20" s="10"/>
      <c r="H20" s="10"/>
      <c r="I20" s="10"/>
      <c r="J20" s="10"/>
      <c r="K20" s="50"/>
      <c r="L20" s="50"/>
      <c r="M20" s="50"/>
      <c r="N20" s="50"/>
      <c r="O20" s="50"/>
      <c r="P20" s="50"/>
      <c r="Q20" s="50"/>
      <c r="R20" s="50">
        <f>598811-2</f>
        <v>598809</v>
      </c>
      <c r="S20" s="55">
        <f>SUM(Q20:R20)</f>
        <v>598809</v>
      </c>
    </row>
    <row r="21" spans="1:19" s="11" customFormat="1" ht="16.5">
      <c r="A21" s="46" t="s">
        <v>52</v>
      </c>
      <c r="B21" s="17" t="s">
        <v>23</v>
      </c>
      <c r="C21" s="16" t="s">
        <v>106</v>
      </c>
      <c r="D21" s="54" t="s">
        <v>54</v>
      </c>
      <c r="E21" s="17" t="s">
        <v>55</v>
      </c>
      <c r="F21" s="54">
        <v>17.278</v>
      </c>
      <c r="G21" s="10"/>
      <c r="H21" s="10"/>
      <c r="I21" s="10"/>
      <c r="J21" s="10"/>
      <c r="K21" s="50"/>
      <c r="L21" s="50"/>
      <c r="M21" s="50"/>
      <c r="N21" s="50"/>
      <c r="O21" s="50"/>
      <c r="P21" s="50"/>
      <c r="Q21" s="50"/>
      <c r="R21" s="50">
        <v>1</v>
      </c>
      <c r="S21" s="55">
        <f aca="true" t="shared" si="1" ref="S21:S54">SUM(Q21:R21)</f>
        <v>1</v>
      </c>
    </row>
    <row r="22" spans="1:19" s="11" customFormat="1" ht="16.5">
      <c r="A22" s="46" t="s">
        <v>52</v>
      </c>
      <c r="B22" s="17" t="s">
        <v>24</v>
      </c>
      <c r="C22" s="16" t="s">
        <v>106</v>
      </c>
      <c r="D22" s="54" t="s">
        <v>54</v>
      </c>
      <c r="E22" s="17" t="s">
        <v>55</v>
      </c>
      <c r="F22" s="54">
        <v>17.278</v>
      </c>
      <c r="G22" s="10"/>
      <c r="H22" s="10"/>
      <c r="I22" s="10"/>
      <c r="J22" s="10"/>
      <c r="K22" s="50"/>
      <c r="L22" s="50"/>
      <c r="M22" s="50"/>
      <c r="N22" s="50"/>
      <c r="O22" s="50"/>
      <c r="P22" s="50"/>
      <c r="Q22" s="50"/>
      <c r="R22" s="50">
        <v>1</v>
      </c>
      <c r="S22" s="55">
        <f t="shared" si="1"/>
        <v>1</v>
      </c>
    </row>
    <row r="23" spans="1:19" s="11" customFormat="1" ht="16.5" hidden="1">
      <c r="A23" s="46" t="s">
        <v>98</v>
      </c>
      <c r="B23" s="17" t="s">
        <v>47</v>
      </c>
      <c r="C23" s="16" t="s">
        <v>48</v>
      </c>
      <c r="D23" s="54" t="s">
        <v>49</v>
      </c>
      <c r="E23" s="17">
        <v>6318</v>
      </c>
      <c r="F23" s="54">
        <v>17.258</v>
      </c>
      <c r="G23" s="10"/>
      <c r="H23" s="10"/>
      <c r="I23" s="10"/>
      <c r="J23" s="10"/>
      <c r="K23" s="50"/>
      <c r="L23" s="50"/>
      <c r="M23" s="50"/>
      <c r="N23" s="50"/>
      <c r="O23" s="50"/>
      <c r="P23" s="50"/>
      <c r="Q23" s="50">
        <f>30000*0.34</f>
        <v>10200</v>
      </c>
      <c r="R23" s="50"/>
      <c r="S23" s="55">
        <f t="shared" si="1"/>
        <v>10200</v>
      </c>
    </row>
    <row r="24" spans="1:19" s="11" customFormat="1" ht="16.5" hidden="1">
      <c r="A24" s="46" t="s">
        <v>98</v>
      </c>
      <c r="B24" s="17" t="s">
        <v>23</v>
      </c>
      <c r="C24" s="16" t="s">
        <v>48</v>
      </c>
      <c r="D24" s="54" t="s">
        <v>49</v>
      </c>
      <c r="E24" s="17">
        <v>6319</v>
      </c>
      <c r="F24" s="54">
        <v>17.258</v>
      </c>
      <c r="G24" s="10"/>
      <c r="H24" s="10"/>
      <c r="I24" s="10"/>
      <c r="J24" s="10"/>
      <c r="K24" s="50"/>
      <c r="L24" s="50"/>
      <c r="M24" s="50"/>
      <c r="N24" s="50"/>
      <c r="O24" s="50"/>
      <c r="P24" s="50"/>
      <c r="Q24" s="50">
        <f>30000*0.66</f>
        <v>19800</v>
      </c>
      <c r="R24" s="50"/>
      <c r="S24" s="55">
        <f t="shared" si="1"/>
        <v>19800</v>
      </c>
    </row>
    <row r="25" spans="1:19" s="23" customFormat="1" ht="16.5" hidden="1">
      <c r="A25" s="10" t="s">
        <v>8</v>
      </c>
      <c r="B25" s="17"/>
      <c r="C25" s="16"/>
      <c r="D25" s="54"/>
      <c r="E25" s="17"/>
      <c r="F25" s="54"/>
      <c r="G25" s="15"/>
      <c r="H25" s="15"/>
      <c r="I25" s="15"/>
      <c r="J25" s="15"/>
      <c r="K25" s="56"/>
      <c r="L25" s="56"/>
      <c r="M25" s="56"/>
      <c r="N25" s="56"/>
      <c r="O25" s="56"/>
      <c r="P25" s="56"/>
      <c r="Q25" s="56"/>
      <c r="R25" s="56"/>
      <c r="S25" s="55">
        <f t="shared" si="1"/>
        <v>0</v>
      </c>
    </row>
    <row r="26" spans="1:19" s="23" customFormat="1" ht="16.5" hidden="1">
      <c r="A26" s="16" t="s">
        <v>74</v>
      </c>
      <c r="B26" s="17"/>
      <c r="C26" s="16"/>
      <c r="D26" s="54"/>
      <c r="E26" s="17"/>
      <c r="F26" s="54"/>
      <c r="G26" s="16"/>
      <c r="H26" s="16"/>
      <c r="I26" s="16"/>
      <c r="J26" s="16"/>
      <c r="K26" s="57"/>
      <c r="L26" s="57"/>
      <c r="M26" s="57"/>
      <c r="N26" s="57"/>
      <c r="O26" s="57"/>
      <c r="P26" s="57"/>
      <c r="Q26" s="57"/>
      <c r="R26" s="57"/>
      <c r="S26" s="55">
        <f t="shared" si="1"/>
        <v>0</v>
      </c>
    </row>
    <row r="27" spans="1:19" s="23" customFormat="1" ht="16.5" hidden="1">
      <c r="A27" s="60" t="s">
        <v>69</v>
      </c>
      <c r="B27" s="17" t="s">
        <v>13</v>
      </c>
      <c r="C27" s="43" t="s">
        <v>70</v>
      </c>
      <c r="D27" s="43" t="s">
        <v>71</v>
      </c>
      <c r="E27" s="43" t="s">
        <v>72</v>
      </c>
      <c r="F27" s="16" t="s">
        <v>73</v>
      </c>
      <c r="G27" s="20">
        <v>95000</v>
      </c>
      <c r="H27" s="20"/>
      <c r="I27" s="20"/>
      <c r="J27" s="20"/>
      <c r="K27" s="58"/>
      <c r="L27" s="58"/>
      <c r="M27" s="58"/>
      <c r="N27" s="58"/>
      <c r="O27" s="58"/>
      <c r="P27" s="58"/>
      <c r="Q27" s="58"/>
      <c r="R27" s="58"/>
      <c r="S27" s="55">
        <f t="shared" si="1"/>
        <v>0</v>
      </c>
    </row>
    <row r="28" spans="1:19" s="23" customFormat="1" ht="16.5" hidden="1">
      <c r="A28" s="61" t="s">
        <v>75</v>
      </c>
      <c r="B28" s="17" t="s">
        <v>47</v>
      </c>
      <c r="C28" s="43" t="s">
        <v>76</v>
      </c>
      <c r="D28" s="43" t="s">
        <v>77</v>
      </c>
      <c r="E28" s="43" t="s">
        <v>78</v>
      </c>
      <c r="F28" s="17" t="s">
        <v>73</v>
      </c>
      <c r="G28" s="20"/>
      <c r="H28" s="20"/>
      <c r="I28" s="20"/>
      <c r="J28" s="20"/>
      <c r="K28" s="58"/>
      <c r="L28" s="58"/>
      <c r="M28" s="58">
        <v>422865</v>
      </c>
      <c r="N28" s="58"/>
      <c r="O28" s="58"/>
      <c r="P28" s="58"/>
      <c r="Q28" s="58"/>
      <c r="R28" s="58"/>
      <c r="S28" s="55">
        <f t="shared" si="1"/>
        <v>0</v>
      </c>
    </row>
    <row r="29" spans="1:19" s="11" customFormat="1" ht="16.5" hidden="1">
      <c r="A29" s="46"/>
      <c r="B29" s="17"/>
      <c r="C29" s="16"/>
      <c r="D29" s="54"/>
      <c r="E29" s="17"/>
      <c r="F29" s="54"/>
      <c r="G29" s="18"/>
      <c r="H29" s="18"/>
      <c r="I29" s="18"/>
      <c r="J29" s="18"/>
      <c r="K29" s="57"/>
      <c r="L29" s="57"/>
      <c r="M29" s="57"/>
      <c r="N29" s="57"/>
      <c r="O29" s="57"/>
      <c r="P29" s="57"/>
      <c r="Q29" s="57"/>
      <c r="R29" s="57"/>
      <c r="S29" s="55">
        <f t="shared" si="1"/>
        <v>0</v>
      </c>
    </row>
    <row r="30" spans="1:19" s="11" customFormat="1" ht="16.5" hidden="1">
      <c r="A30" s="46"/>
      <c r="B30" s="17"/>
      <c r="C30" s="16"/>
      <c r="D30" s="54"/>
      <c r="E30" s="17"/>
      <c r="F30" s="54"/>
      <c r="G30" s="18"/>
      <c r="H30" s="18"/>
      <c r="I30" s="18"/>
      <c r="J30" s="18"/>
      <c r="K30" s="57"/>
      <c r="L30" s="57"/>
      <c r="M30" s="57"/>
      <c r="N30" s="57"/>
      <c r="O30" s="57"/>
      <c r="P30" s="57"/>
      <c r="Q30" s="57"/>
      <c r="R30" s="57"/>
      <c r="S30" s="55">
        <f t="shared" si="1"/>
        <v>0</v>
      </c>
    </row>
    <row r="31" spans="1:19" s="26" customFormat="1" ht="15" hidden="1">
      <c r="A31" s="16" t="s">
        <v>18</v>
      </c>
      <c r="B31" s="17"/>
      <c r="C31" s="43"/>
      <c r="D31" s="43"/>
      <c r="E31" s="45"/>
      <c r="F31" s="16"/>
      <c r="G31" s="18"/>
      <c r="H31" s="18"/>
      <c r="I31" s="18"/>
      <c r="J31" s="18"/>
      <c r="K31" s="57"/>
      <c r="L31" s="57"/>
      <c r="M31" s="57"/>
      <c r="N31" s="57"/>
      <c r="O31" s="57"/>
      <c r="P31" s="57"/>
      <c r="Q31" s="57"/>
      <c r="R31" s="57"/>
      <c r="S31" s="55">
        <f t="shared" si="1"/>
        <v>0</v>
      </c>
    </row>
    <row r="32" spans="1:19" s="11" customFormat="1" ht="16.5" hidden="1">
      <c r="A32" s="46" t="s">
        <v>19</v>
      </c>
      <c r="B32" s="17" t="s">
        <v>13</v>
      </c>
      <c r="C32" s="43" t="s">
        <v>20</v>
      </c>
      <c r="D32" s="43" t="s">
        <v>21</v>
      </c>
      <c r="E32" s="45" t="s">
        <v>22</v>
      </c>
      <c r="F32" s="16">
        <v>17.245</v>
      </c>
      <c r="G32" s="18"/>
      <c r="H32" s="18">
        <f>33071.46-2</f>
        <v>33069.46</v>
      </c>
      <c r="I32" s="18"/>
      <c r="J32" s="18"/>
      <c r="K32" s="57"/>
      <c r="L32" s="57"/>
      <c r="M32" s="57"/>
      <c r="N32" s="57"/>
      <c r="O32" s="57"/>
      <c r="P32" s="57"/>
      <c r="Q32" s="57"/>
      <c r="R32" s="57"/>
      <c r="S32" s="55">
        <f t="shared" si="1"/>
        <v>0</v>
      </c>
    </row>
    <row r="33" spans="1:19" s="26" customFormat="1" ht="15" hidden="1">
      <c r="A33" s="46" t="s">
        <v>19</v>
      </c>
      <c r="B33" s="17" t="s">
        <v>23</v>
      </c>
      <c r="C33" s="43" t="s">
        <v>20</v>
      </c>
      <c r="D33" s="43" t="s">
        <v>21</v>
      </c>
      <c r="E33" s="45" t="s">
        <v>22</v>
      </c>
      <c r="F33" s="16">
        <v>17.245</v>
      </c>
      <c r="G33" s="18"/>
      <c r="H33" s="18">
        <v>1</v>
      </c>
      <c r="I33" s="18"/>
      <c r="J33" s="18"/>
      <c r="K33" s="57"/>
      <c r="L33" s="57"/>
      <c r="M33" s="57"/>
      <c r="N33" s="57"/>
      <c r="O33" s="57"/>
      <c r="P33" s="57"/>
      <c r="Q33" s="57"/>
      <c r="R33" s="57"/>
      <c r="S33" s="55">
        <f t="shared" si="1"/>
        <v>0</v>
      </c>
    </row>
    <row r="34" spans="1:19" s="26" customFormat="1" ht="15" hidden="1">
      <c r="A34" s="46" t="s">
        <v>19</v>
      </c>
      <c r="B34" s="17" t="s">
        <v>24</v>
      </c>
      <c r="C34" s="43" t="s">
        <v>20</v>
      </c>
      <c r="D34" s="43" t="s">
        <v>21</v>
      </c>
      <c r="E34" s="45" t="s">
        <v>22</v>
      </c>
      <c r="F34" s="16">
        <v>17.245</v>
      </c>
      <c r="G34" s="18"/>
      <c r="H34" s="18">
        <v>1</v>
      </c>
      <c r="I34" s="18"/>
      <c r="J34" s="18"/>
      <c r="K34" s="57"/>
      <c r="L34" s="57"/>
      <c r="M34" s="57"/>
      <c r="N34" s="57"/>
      <c r="O34" s="57"/>
      <c r="P34" s="57"/>
      <c r="Q34" s="57"/>
      <c r="R34" s="57"/>
      <c r="S34" s="55">
        <f t="shared" si="1"/>
        <v>0</v>
      </c>
    </row>
    <row r="35" spans="1:19" s="11" customFormat="1" ht="16.5" hidden="1">
      <c r="A35" s="25"/>
      <c r="B35" s="12"/>
      <c r="C35" s="13"/>
      <c r="D35" s="13"/>
      <c r="E35" s="14"/>
      <c r="F35" s="15"/>
      <c r="G35" s="18"/>
      <c r="H35" s="18"/>
      <c r="I35" s="18"/>
      <c r="J35" s="18"/>
      <c r="K35" s="57"/>
      <c r="L35" s="57"/>
      <c r="M35" s="57"/>
      <c r="N35" s="57"/>
      <c r="O35" s="57"/>
      <c r="P35" s="57"/>
      <c r="Q35" s="57"/>
      <c r="R35" s="57"/>
      <c r="S35" s="55">
        <f t="shared" si="1"/>
        <v>0</v>
      </c>
    </row>
    <row r="36" spans="1:19" s="11" customFormat="1" ht="16.5" hidden="1">
      <c r="A36" s="44" t="s">
        <v>8</v>
      </c>
      <c r="B36" s="17"/>
      <c r="C36" s="43"/>
      <c r="D36" s="43"/>
      <c r="E36" s="45"/>
      <c r="F36" s="16"/>
      <c r="G36" s="18"/>
      <c r="H36" s="18"/>
      <c r="I36" s="18"/>
      <c r="J36" s="18"/>
      <c r="K36" s="57"/>
      <c r="L36" s="57"/>
      <c r="M36" s="57"/>
      <c r="N36" s="57"/>
      <c r="O36" s="57"/>
      <c r="P36" s="57"/>
      <c r="Q36" s="57"/>
      <c r="R36" s="57"/>
      <c r="S36" s="55">
        <f t="shared" si="1"/>
        <v>0</v>
      </c>
    </row>
    <row r="37" spans="1:19" s="23" customFormat="1" ht="16.5" hidden="1">
      <c r="A37" s="16" t="s">
        <v>59</v>
      </c>
      <c r="B37" s="17"/>
      <c r="C37" s="43"/>
      <c r="D37" s="43"/>
      <c r="E37" s="45"/>
      <c r="F37" s="16"/>
      <c r="G37" s="18"/>
      <c r="H37" s="18"/>
      <c r="I37" s="18"/>
      <c r="J37" s="18"/>
      <c r="K37" s="57"/>
      <c r="L37" s="57"/>
      <c r="M37" s="57"/>
      <c r="N37" s="57"/>
      <c r="O37" s="57"/>
      <c r="P37" s="57"/>
      <c r="Q37" s="57"/>
      <c r="R37" s="57"/>
      <c r="S37" s="55">
        <f t="shared" si="1"/>
        <v>0</v>
      </c>
    </row>
    <row r="38" spans="1:19" s="23" customFormat="1" ht="16.5" hidden="1">
      <c r="A38" s="46" t="s">
        <v>87</v>
      </c>
      <c r="B38" s="17" t="s">
        <v>13</v>
      </c>
      <c r="C38" s="43" t="s">
        <v>25</v>
      </c>
      <c r="D38" s="43" t="s">
        <v>26</v>
      </c>
      <c r="E38" s="45" t="s">
        <v>27</v>
      </c>
      <c r="F38" s="16">
        <v>17.225</v>
      </c>
      <c r="G38" s="18"/>
      <c r="H38" s="18">
        <v>61241.49</v>
      </c>
      <c r="I38" s="18"/>
      <c r="J38" s="18"/>
      <c r="K38" s="57"/>
      <c r="L38" s="57"/>
      <c r="M38" s="57"/>
      <c r="N38" s="57"/>
      <c r="O38" s="57">
        <f>130739.82-1</f>
        <v>130738.82</v>
      </c>
      <c r="P38" s="57"/>
      <c r="Q38" s="57"/>
      <c r="R38" s="57"/>
      <c r="S38" s="55">
        <f t="shared" si="1"/>
        <v>0</v>
      </c>
    </row>
    <row r="39" spans="1:19" s="23" customFormat="1" ht="16.5" hidden="1">
      <c r="A39" s="46" t="s">
        <v>87</v>
      </c>
      <c r="B39" s="17" t="s">
        <v>23</v>
      </c>
      <c r="C39" s="43" t="s">
        <v>25</v>
      </c>
      <c r="D39" s="43" t="s">
        <v>26</v>
      </c>
      <c r="E39" s="45" t="s">
        <v>27</v>
      </c>
      <c r="F39" s="16">
        <v>17.225</v>
      </c>
      <c r="G39" s="18"/>
      <c r="H39" s="18"/>
      <c r="I39" s="18"/>
      <c r="J39" s="18"/>
      <c r="K39" s="57"/>
      <c r="L39" s="57"/>
      <c r="M39" s="57"/>
      <c r="N39" s="57"/>
      <c r="O39" s="57">
        <v>1</v>
      </c>
      <c r="P39" s="57"/>
      <c r="Q39" s="57"/>
      <c r="R39" s="57"/>
      <c r="S39" s="55">
        <f t="shared" si="1"/>
        <v>0</v>
      </c>
    </row>
    <row r="40" spans="1:19" s="26" customFormat="1" ht="15" hidden="1">
      <c r="A40" s="24" t="s">
        <v>34</v>
      </c>
      <c r="B40" s="17" t="s">
        <v>13</v>
      </c>
      <c r="C40" s="48" t="s">
        <v>33</v>
      </c>
      <c r="D40" s="48" t="s">
        <v>32</v>
      </c>
      <c r="E40" s="48" t="s">
        <v>31</v>
      </c>
      <c r="F40" s="17">
        <v>17.285</v>
      </c>
      <c r="G40" s="18"/>
      <c r="H40" s="18"/>
      <c r="I40" s="18">
        <f>250570-2</f>
        <v>250568</v>
      </c>
      <c r="J40" s="18"/>
      <c r="K40" s="57"/>
      <c r="L40" s="57"/>
      <c r="M40" s="57"/>
      <c r="N40" s="57"/>
      <c r="O40" s="57"/>
      <c r="P40" s="57"/>
      <c r="Q40" s="57"/>
      <c r="R40" s="57"/>
      <c r="S40" s="55">
        <f t="shared" si="1"/>
        <v>0</v>
      </c>
    </row>
    <row r="41" spans="1:19" s="26" customFormat="1" ht="15" hidden="1">
      <c r="A41" s="24" t="s">
        <v>34</v>
      </c>
      <c r="B41" s="17" t="s">
        <v>23</v>
      </c>
      <c r="C41" s="48" t="s">
        <v>33</v>
      </c>
      <c r="D41" s="48" t="s">
        <v>32</v>
      </c>
      <c r="E41" s="48" t="s">
        <v>31</v>
      </c>
      <c r="F41" s="17">
        <v>17.285</v>
      </c>
      <c r="G41" s="18"/>
      <c r="H41" s="18"/>
      <c r="I41" s="18">
        <v>1</v>
      </c>
      <c r="J41" s="18"/>
      <c r="K41" s="57"/>
      <c r="L41" s="57"/>
      <c r="M41" s="57"/>
      <c r="N41" s="57"/>
      <c r="O41" s="57"/>
      <c r="P41" s="57"/>
      <c r="Q41" s="57"/>
      <c r="R41" s="57"/>
      <c r="S41" s="55">
        <f t="shared" si="1"/>
        <v>0</v>
      </c>
    </row>
    <row r="42" spans="1:19" s="26" customFormat="1" ht="15" hidden="1">
      <c r="A42" s="24" t="s">
        <v>34</v>
      </c>
      <c r="B42" s="17" t="s">
        <v>24</v>
      </c>
      <c r="C42" s="48" t="s">
        <v>33</v>
      </c>
      <c r="D42" s="48" t="s">
        <v>32</v>
      </c>
      <c r="E42" s="48" t="s">
        <v>31</v>
      </c>
      <c r="F42" s="17">
        <v>17.285</v>
      </c>
      <c r="G42" s="18"/>
      <c r="H42" s="18"/>
      <c r="I42" s="18">
        <v>1</v>
      </c>
      <c r="J42" s="18"/>
      <c r="K42" s="57"/>
      <c r="L42" s="57"/>
      <c r="M42" s="57"/>
      <c r="N42" s="57"/>
      <c r="O42" s="57"/>
      <c r="P42" s="57"/>
      <c r="Q42" s="57"/>
      <c r="R42" s="57"/>
      <c r="S42" s="55">
        <f t="shared" si="1"/>
        <v>0</v>
      </c>
    </row>
    <row r="43" spans="1:19" s="26" customFormat="1" ht="15" hidden="1">
      <c r="A43" s="46" t="s">
        <v>91</v>
      </c>
      <c r="B43" s="17" t="s">
        <v>13</v>
      </c>
      <c r="C43" s="54" t="s">
        <v>92</v>
      </c>
      <c r="D43" s="63" t="s">
        <v>93</v>
      </c>
      <c r="E43" s="54" t="s">
        <v>94</v>
      </c>
      <c r="F43" s="54">
        <v>17.281</v>
      </c>
      <c r="G43" s="18"/>
      <c r="H43" s="18"/>
      <c r="I43" s="18"/>
      <c r="J43" s="18"/>
      <c r="K43" s="57"/>
      <c r="L43" s="57"/>
      <c r="M43" s="57"/>
      <c r="N43" s="57"/>
      <c r="O43" s="57"/>
      <c r="P43" s="57">
        <f>2581.43+1983.68</f>
        <v>4565.11</v>
      </c>
      <c r="Q43" s="57"/>
      <c r="R43" s="57"/>
      <c r="S43" s="55">
        <f t="shared" si="1"/>
        <v>0</v>
      </c>
    </row>
    <row r="44" spans="1:19" s="11" customFormat="1" ht="16.5" hidden="1">
      <c r="A44" s="27"/>
      <c r="B44" s="12"/>
      <c r="C44" s="19"/>
      <c r="D44" s="19"/>
      <c r="E44" s="13"/>
      <c r="F44" s="15"/>
      <c r="G44" s="20"/>
      <c r="H44" s="20"/>
      <c r="I44" s="20"/>
      <c r="J44" s="20"/>
      <c r="K44" s="58"/>
      <c r="L44" s="58"/>
      <c r="M44" s="58"/>
      <c r="N44" s="58"/>
      <c r="O44" s="58"/>
      <c r="P44" s="58"/>
      <c r="Q44" s="58"/>
      <c r="R44" s="58"/>
      <c r="S44" s="55">
        <f t="shared" si="1"/>
        <v>0</v>
      </c>
    </row>
    <row r="45" spans="1:19" s="11" customFormat="1" ht="16.5" hidden="1">
      <c r="A45" s="44" t="s">
        <v>8</v>
      </c>
      <c r="B45" s="12"/>
      <c r="C45" s="19"/>
      <c r="D45" s="19"/>
      <c r="E45" s="13"/>
      <c r="F45" s="15"/>
      <c r="G45" s="20"/>
      <c r="H45" s="20"/>
      <c r="I45" s="20"/>
      <c r="J45" s="20"/>
      <c r="K45" s="58"/>
      <c r="L45" s="58"/>
      <c r="M45" s="58"/>
      <c r="N45" s="58"/>
      <c r="O45" s="58"/>
      <c r="P45" s="58"/>
      <c r="Q45" s="58"/>
      <c r="R45" s="58"/>
      <c r="S45" s="55">
        <f t="shared" si="1"/>
        <v>0</v>
      </c>
    </row>
    <row r="46" spans="1:19" s="23" customFormat="1" ht="16.5" hidden="1">
      <c r="A46" s="16" t="s">
        <v>58</v>
      </c>
      <c r="B46" s="12"/>
      <c r="C46" s="13"/>
      <c r="D46" s="13"/>
      <c r="E46" s="14"/>
      <c r="F46" s="15"/>
      <c r="G46" s="18"/>
      <c r="H46" s="18"/>
      <c r="I46" s="18"/>
      <c r="J46" s="18"/>
      <c r="K46" s="57"/>
      <c r="L46" s="57"/>
      <c r="M46" s="57"/>
      <c r="N46" s="57"/>
      <c r="O46" s="57"/>
      <c r="P46" s="57"/>
      <c r="Q46" s="57"/>
      <c r="R46" s="57"/>
      <c r="S46" s="55">
        <f t="shared" si="1"/>
        <v>0</v>
      </c>
    </row>
    <row r="47" spans="1:19" s="23" customFormat="1" ht="16.5" hidden="1">
      <c r="A47" s="62" t="s">
        <v>61</v>
      </c>
      <c r="B47" s="17" t="s">
        <v>13</v>
      </c>
      <c r="C47" s="43" t="s">
        <v>62</v>
      </c>
      <c r="D47" s="43" t="s">
        <v>63</v>
      </c>
      <c r="E47" s="45" t="s">
        <v>64</v>
      </c>
      <c r="F47" s="17" t="s">
        <v>65</v>
      </c>
      <c r="G47" s="18"/>
      <c r="H47" s="18"/>
      <c r="I47" s="18"/>
      <c r="J47" s="18"/>
      <c r="K47" s="57"/>
      <c r="L47" s="57">
        <f>658610-2</f>
        <v>658608</v>
      </c>
      <c r="M47" s="57"/>
      <c r="N47" s="57"/>
      <c r="O47" s="57"/>
      <c r="P47" s="57"/>
      <c r="Q47" s="57"/>
      <c r="R47" s="57"/>
      <c r="S47" s="55">
        <f t="shared" si="1"/>
        <v>0</v>
      </c>
    </row>
    <row r="48" spans="1:19" s="26" customFormat="1" ht="15" hidden="1">
      <c r="A48" s="62" t="s">
        <v>61</v>
      </c>
      <c r="B48" s="17" t="s">
        <v>23</v>
      </c>
      <c r="C48" s="43" t="s">
        <v>62</v>
      </c>
      <c r="D48" s="43" t="s">
        <v>63</v>
      </c>
      <c r="E48" s="45" t="s">
        <v>64</v>
      </c>
      <c r="F48" s="17" t="s">
        <v>65</v>
      </c>
      <c r="G48" s="20"/>
      <c r="H48" s="20"/>
      <c r="I48" s="20"/>
      <c r="J48" s="20"/>
      <c r="K48" s="58"/>
      <c r="L48" s="58">
        <v>1</v>
      </c>
      <c r="M48" s="58"/>
      <c r="N48" s="58"/>
      <c r="O48" s="58"/>
      <c r="P48" s="58"/>
      <c r="Q48" s="58"/>
      <c r="R48" s="58"/>
      <c r="S48" s="55">
        <f t="shared" si="1"/>
        <v>0</v>
      </c>
    </row>
    <row r="49" spans="1:19" s="26" customFormat="1" ht="15" hidden="1">
      <c r="A49" s="62" t="s">
        <v>61</v>
      </c>
      <c r="B49" s="17" t="s">
        <v>24</v>
      </c>
      <c r="C49" s="43" t="s">
        <v>62</v>
      </c>
      <c r="D49" s="43" t="s">
        <v>63</v>
      </c>
      <c r="E49" s="45" t="s">
        <v>64</v>
      </c>
      <c r="F49" s="17" t="s">
        <v>65</v>
      </c>
      <c r="G49" s="20"/>
      <c r="H49" s="20"/>
      <c r="I49" s="20"/>
      <c r="J49" s="20"/>
      <c r="K49" s="58"/>
      <c r="L49" s="58">
        <v>1</v>
      </c>
      <c r="M49" s="58"/>
      <c r="N49" s="58"/>
      <c r="O49" s="58"/>
      <c r="P49" s="58"/>
      <c r="Q49" s="58"/>
      <c r="R49" s="58"/>
      <c r="S49" s="55">
        <f t="shared" si="1"/>
        <v>0</v>
      </c>
    </row>
    <row r="50" spans="1:19" s="26" customFormat="1" ht="15" hidden="1">
      <c r="A50" s="24" t="s">
        <v>82</v>
      </c>
      <c r="B50" s="17" t="s">
        <v>13</v>
      </c>
      <c r="C50" s="43" t="s">
        <v>62</v>
      </c>
      <c r="D50" s="43" t="s">
        <v>63</v>
      </c>
      <c r="E50" s="45" t="s">
        <v>83</v>
      </c>
      <c r="F50" s="17" t="s">
        <v>65</v>
      </c>
      <c r="G50" s="20"/>
      <c r="H50" s="20"/>
      <c r="I50" s="20"/>
      <c r="J50" s="20"/>
      <c r="K50" s="58"/>
      <c r="L50" s="58"/>
      <c r="M50" s="58"/>
      <c r="N50" s="58">
        <f>56714-2</f>
        <v>56712</v>
      </c>
      <c r="O50" s="58"/>
      <c r="P50" s="58"/>
      <c r="Q50" s="58"/>
      <c r="R50" s="58"/>
      <c r="S50" s="55">
        <f t="shared" si="1"/>
        <v>0</v>
      </c>
    </row>
    <row r="51" spans="1:19" s="26" customFormat="1" ht="15" hidden="1">
      <c r="A51" s="24" t="s">
        <v>82</v>
      </c>
      <c r="B51" s="17" t="s">
        <v>23</v>
      </c>
      <c r="C51" s="43" t="s">
        <v>62</v>
      </c>
      <c r="D51" s="43" t="s">
        <v>63</v>
      </c>
      <c r="E51" s="45" t="s">
        <v>83</v>
      </c>
      <c r="F51" s="17" t="s">
        <v>65</v>
      </c>
      <c r="G51" s="20"/>
      <c r="H51" s="20"/>
      <c r="I51" s="20"/>
      <c r="J51" s="20"/>
      <c r="K51" s="58"/>
      <c r="L51" s="58"/>
      <c r="M51" s="58"/>
      <c r="N51" s="58">
        <v>1</v>
      </c>
      <c r="O51" s="58"/>
      <c r="P51" s="58"/>
      <c r="Q51" s="58"/>
      <c r="R51" s="58"/>
      <c r="S51" s="55">
        <f t="shared" si="1"/>
        <v>0</v>
      </c>
    </row>
    <row r="52" spans="1:19" s="11" customFormat="1" ht="16.5" hidden="1">
      <c r="A52" s="24" t="s">
        <v>82</v>
      </c>
      <c r="B52" s="17" t="s">
        <v>24</v>
      </c>
      <c r="C52" s="43" t="s">
        <v>62</v>
      </c>
      <c r="D52" s="43" t="s">
        <v>63</v>
      </c>
      <c r="E52" s="45" t="s">
        <v>83</v>
      </c>
      <c r="F52" s="17" t="s">
        <v>65</v>
      </c>
      <c r="G52" s="20"/>
      <c r="H52" s="20"/>
      <c r="I52" s="20"/>
      <c r="J52" s="20"/>
      <c r="K52" s="58"/>
      <c r="L52" s="58"/>
      <c r="M52" s="58"/>
      <c r="N52" s="58">
        <v>1</v>
      </c>
      <c r="O52" s="58"/>
      <c r="P52" s="58"/>
      <c r="Q52" s="58"/>
      <c r="R52" s="58"/>
      <c r="S52" s="55">
        <f t="shared" si="1"/>
        <v>0</v>
      </c>
    </row>
    <row r="53" spans="1:19" s="11" customFormat="1" ht="16.5">
      <c r="A53" s="28"/>
      <c r="B53" s="15"/>
      <c r="C53" s="19"/>
      <c r="D53" s="15"/>
      <c r="E53" s="19"/>
      <c r="F53" s="15"/>
      <c r="G53" s="20"/>
      <c r="H53" s="20"/>
      <c r="I53" s="20"/>
      <c r="J53" s="20"/>
      <c r="K53" s="58"/>
      <c r="L53" s="58"/>
      <c r="M53" s="58"/>
      <c r="N53" s="58"/>
      <c r="O53" s="58"/>
      <c r="P53" s="58"/>
      <c r="Q53" s="58"/>
      <c r="R53" s="58"/>
      <c r="S53" s="55">
        <f t="shared" si="1"/>
        <v>0</v>
      </c>
    </row>
    <row r="54" spans="1:19" s="11" customFormat="1" ht="16.5">
      <c r="A54" s="28"/>
      <c r="B54" s="15"/>
      <c r="C54" s="19"/>
      <c r="D54" s="15"/>
      <c r="E54" s="19"/>
      <c r="F54" s="15"/>
      <c r="G54" s="20"/>
      <c r="H54" s="20"/>
      <c r="I54" s="20"/>
      <c r="J54" s="20"/>
      <c r="K54" s="58"/>
      <c r="L54" s="58"/>
      <c r="M54" s="58"/>
      <c r="N54" s="58"/>
      <c r="O54" s="58"/>
      <c r="P54" s="58"/>
      <c r="Q54" s="58"/>
      <c r="R54" s="58"/>
      <c r="S54" s="55">
        <f t="shared" si="1"/>
        <v>0</v>
      </c>
    </row>
    <row r="55" spans="1:19" s="11" customFormat="1" ht="16.5">
      <c r="A55" s="21"/>
      <c r="B55" s="21"/>
      <c r="C55" s="21"/>
      <c r="D55" s="15"/>
      <c r="E55" s="15"/>
      <c r="F55" s="15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47">
        <f>SUM(H55:O55)</f>
        <v>0</v>
      </c>
    </row>
    <row r="56" spans="1:19" s="11" customFormat="1" ht="16.5">
      <c r="A56" s="29" t="s">
        <v>0</v>
      </c>
      <c r="B56" s="29"/>
      <c r="C56" s="30"/>
      <c r="D56" s="30"/>
      <c r="E56" s="30"/>
      <c r="F56" s="31"/>
      <c r="G56" s="32">
        <f>SUM(G27:G53)</f>
        <v>95000</v>
      </c>
      <c r="H56" s="32">
        <f>SUM(H25:H55)</f>
        <v>94312.95</v>
      </c>
      <c r="I56" s="32">
        <f>SUM(I29:I54)</f>
        <v>250570</v>
      </c>
      <c r="J56" s="32">
        <f>SUM(J6:J55)</f>
        <v>1600359</v>
      </c>
      <c r="K56" s="32">
        <f>SUM(K6:K55)</f>
        <v>353698</v>
      </c>
      <c r="L56" s="59">
        <f>SUM(L44:L55)</f>
        <v>658610</v>
      </c>
      <c r="M56" s="59">
        <f>SUM(M24:M55)</f>
        <v>422865</v>
      </c>
      <c r="N56" s="59">
        <f>SUM(N44:N55)</f>
        <v>56714</v>
      </c>
      <c r="O56" s="59">
        <f>SUM(O35:O55)</f>
        <v>130739.82</v>
      </c>
      <c r="P56" s="59">
        <f>SUM(P35:P55)</f>
        <v>4565.11</v>
      </c>
      <c r="Q56" s="59">
        <f>SUM(Q6:Q55)</f>
        <v>30000</v>
      </c>
      <c r="R56" s="59">
        <f>SUM(R14:R55)</f>
        <v>1807752</v>
      </c>
      <c r="S56" s="42">
        <f>SUM(S6:S55)</f>
        <v>3791809</v>
      </c>
    </row>
    <row r="57" spans="1:19" s="11" customFormat="1" ht="16.5">
      <c r="A57" s="33"/>
      <c r="B57" s="33"/>
      <c r="C57" s="34"/>
      <c r="D57" s="34"/>
      <c r="E57" s="34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</row>
    <row r="58" spans="1:18" s="11" customFormat="1" ht="16.5">
      <c r="A58" s="26" t="s">
        <v>9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s="11" customFormat="1" ht="16.5" hidden="1">
      <c r="A59" s="22" t="s">
        <v>15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s="11" customFormat="1" ht="16.5" hidden="1">
      <c r="A60" s="26" t="s">
        <v>16</v>
      </c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s="11" customFormat="1" ht="16.5" hidden="1">
      <c r="A61" s="26" t="s">
        <v>29</v>
      </c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s="11" customFormat="1" ht="16.5" hidden="1">
      <c r="A62" s="26" t="s">
        <v>28</v>
      </c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s="11" customFormat="1" ht="16.5" hidden="1">
      <c r="A63" s="26" t="s">
        <v>35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s="11" customFormat="1" ht="16.5" hidden="1">
      <c r="A64" s="26" t="s">
        <v>36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s="11" customFormat="1" ht="16.5" hidden="1">
      <c r="A65" s="26" t="s">
        <v>43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s="11" customFormat="1" ht="16.5" hidden="1">
      <c r="A66" s="26" t="s">
        <v>44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s="11" customFormat="1" ht="16.5" hidden="1">
      <c r="A67" s="26" t="s">
        <v>57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s="11" customFormat="1" ht="16.5" hidden="1">
      <c r="A68" s="26" t="s">
        <v>56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s="11" customFormat="1" ht="16.5" hidden="1">
      <c r="A69" s="26" t="s">
        <v>66</v>
      </c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s="11" customFormat="1" ht="16.5" hidden="1">
      <c r="A70" s="26" t="s">
        <v>67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s="11" customFormat="1" ht="16.5" hidden="1">
      <c r="A71" s="26" t="s">
        <v>80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s="11" customFormat="1" ht="16.5" hidden="1">
      <c r="A72" s="26" t="s">
        <v>79</v>
      </c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s="11" customFormat="1" ht="16.5" hidden="1">
      <c r="A73" s="26" t="s">
        <v>85</v>
      </c>
      <c r="C73" s="38"/>
      <c r="D73" s="38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s="11" customFormat="1" ht="16.5" hidden="1">
      <c r="A74" s="26" t="s">
        <v>84</v>
      </c>
      <c r="C74" s="38"/>
      <c r="D74" s="38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s="11" customFormat="1" ht="16.5" hidden="1">
      <c r="A75" s="26" t="s">
        <v>89</v>
      </c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s="11" customFormat="1" ht="16.5" hidden="1">
      <c r="A76" s="26" t="s">
        <v>88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ht="15" hidden="1">
      <c r="A77" s="26" t="s">
        <v>95</v>
      </c>
    </row>
    <row r="78" ht="15" hidden="1">
      <c r="A78" s="26" t="s">
        <v>96</v>
      </c>
    </row>
    <row r="79" ht="15" hidden="1">
      <c r="A79" s="26" t="s">
        <v>100</v>
      </c>
    </row>
    <row r="80" ht="15" hidden="1">
      <c r="A80" s="26" t="s">
        <v>99</v>
      </c>
    </row>
    <row r="81" ht="15">
      <c r="A81" s="26" t="s">
        <v>103</v>
      </c>
    </row>
    <row r="82" ht="15">
      <c r="A82" s="26" t="s">
        <v>102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2018-12-04T17:30:40Z</dcterms:modified>
  <cp:category/>
  <cp:version/>
  <cp:contentType/>
  <cp:contentStatus/>
</cp:coreProperties>
</file>