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HAMPDEN" sheetId="1" r:id="rId1"/>
  </sheets>
  <definedNames>
    <definedName name="_xlnm.Print_Area" localSheetId="0">'HAMPDEN'!$A$1:$G$74</definedName>
  </definedNames>
  <calcPr fullCalcOnLoad="1"/>
</workbook>
</file>

<file path=xl/sharedStrings.xml><?xml version="1.0" encoding="utf-8"?>
<sst xmlns="http://schemas.openxmlformats.org/spreadsheetml/2006/main" count="310" uniqueCount="152">
  <si>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</si>
  <si>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</si>
  <si>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</si>
  <si>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</si>
  <si>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</si>
  <si>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</si>
  <si>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</si>
  <si>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</si>
  <si>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</si>
  <si>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</si>
  <si>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</si>
  <si>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</si>
  <si>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</si>
  <si>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</si>
  <si>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HAMPDEN REB</t>
  </si>
  <si>
    <t>INITIAL AWARD AUGUST 21, 2018</t>
  </si>
  <si>
    <t>TO ADD WTF FUNDS</t>
  </si>
  <si>
    <t>BUDGET SHEET #1</t>
  </si>
  <si>
    <t>CT EOL 19CCHAMPTRADE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</si>
  <si>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</si>
  <si>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</si>
  <si>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</si>
  <si>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</si>
  <si>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</si>
  <si>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</si>
  <si>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</si>
  <si>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</si>
  <si>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</si>
  <si>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</si>
  <si>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</si>
  <si>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</si>
  <si>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HB53</t>
  </si>
  <si>
    <t>7003-1785</t>
  </si>
  <si>
    <t>FAPAE18</t>
  </si>
  <si>
    <t>APPRENTICESHIP (11.1.16-10.31.20)</t>
  </si>
  <si>
    <t>BUDGET SHEET #2 AUGUST 28, 2018</t>
  </si>
  <si>
    <t>TO ADD APPRENTICESHIP FUNDS</t>
  </si>
  <si>
    <t>BUDGET SHEET #3</t>
  </si>
  <si>
    <t>7003-1631</t>
  </si>
  <si>
    <t>FY19 YOUTH</t>
  </si>
  <si>
    <t>FWIAYTH19</t>
  </si>
  <si>
    <t>APRIL 1, 2018 - JULY 30, 2019</t>
  </si>
  <si>
    <t>CT EOL 19CCHAMPWIA</t>
  </si>
  <si>
    <t>BUDGET SHEET #3 SEPTEMBER 7, 2018</t>
  </si>
  <si>
    <t>TO ADD FY19 YOUTH</t>
  </si>
  <si>
    <t>BUDGET SHEET #4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</si>
  <si>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</si>
  <si>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</si>
  <si>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</si>
  <si>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</si>
  <si>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</si>
  <si>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</si>
  <si>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</si>
  <si>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</si>
  <si>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</si>
  <si>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</si>
  <si>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</si>
  <si>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</si>
  <si>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CT EOL 19CCHAMPWP</t>
  </si>
  <si>
    <t>CT EOL 19CCHAMPNEGREA</t>
  </si>
  <si>
    <t>BUDGET SHEET #5</t>
  </si>
  <si>
    <t>FY19 WP 90%</t>
  </si>
  <si>
    <t>FES2019</t>
  </si>
  <si>
    <t>7002-6626</t>
  </si>
  <si>
    <t>J305</t>
  </si>
  <si>
    <t>17.207</t>
  </si>
  <si>
    <t>BUDGET SHEET #5 OCTOBER 3, 2018</t>
  </si>
  <si>
    <t xml:space="preserve">TO ADD FY19 WP 90% </t>
  </si>
  <si>
    <t>BUDGET SHEET #6</t>
  </si>
  <si>
    <t>WORKFORCE TRAINING FUND</t>
  </si>
  <si>
    <t>WTRUSTF19</t>
  </si>
  <si>
    <t>7003-0135</t>
  </si>
  <si>
    <t>J364</t>
  </si>
  <si>
    <t>N/A</t>
  </si>
  <si>
    <t>CT EOL 19CCHAMPSOSWTF</t>
  </si>
  <si>
    <t>STATE ONE STOP</t>
  </si>
  <si>
    <t>STOSCC2019</t>
  </si>
  <si>
    <t>7003-0803</t>
  </si>
  <si>
    <t>J384</t>
  </si>
  <si>
    <t>TO ADD FY19 SOS</t>
  </si>
  <si>
    <t>BUDGET SHEET #6 OCTOBER 10, 2018</t>
  </si>
  <si>
    <t>BUDGET SHEET #7</t>
  </si>
  <si>
    <t>WP 10%</t>
  </si>
  <si>
    <t>J307</t>
  </si>
  <si>
    <t>TO ADD FY19 WP</t>
  </si>
  <si>
    <t>BUDGET SHEET #7 OCTOBER 31, 2018</t>
  </si>
  <si>
    <t>BUDGET SHEET #8</t>
  </si>
  <si>
    <t>REA8 (SERVICE DATE 1.1.18-9.30.19)</t>
  </si>
  <si>
    <t>TO ADD REA8  FUNDS</t>
  </si>
  <si>
    <t>BUDGET SHEET #8 NOVEMBER 21, 2018</t>
  </si>
  <si>
    <t>BUDGET SHEET #9</t>
  </si>
  <si>
    <t>PEER TO PEER</t>
  </si>
  <si>
    <t xml:space="preserve"> FNRTATP2P</t>
  </si>
  <si>
    <t>7003-1781</t>
  </si>
  <si>
    <t>HB42</t>
  </si>
  <si>
    <t>BUDGET SHEET #9 NOVEMBER 26, 2018</t>
  </si>
  <si>
    <t>TO ADD PEER TO PEER FUNDS</t>
  </si>
  <si>
    <t>BUDGET SHEET #10</t>
  </si>
  <si>
    <t>INCENTIVE</t>
  </si>
  <si>
    <t>TO ADD INCENTIVE FUNDS</t>
  </si>
  <si>
    <t>BUDGET SHEET #10 NOVEMBER 29, 2018</t>
  </si>
  <si>
    <t>BUDGET SHEET #11</t>
  </si>
  <si>
    <t>TO ADD FY19 WIOA FUNDS</t>
  </si>
  <si>
    <t>BUDGET SHEET #11 DECEMBER 4, 2018</t>
  </si>
  <si>
    <t>OCTOBER 1, 2018- JUNE 30, 2019</t>
  </si>
  <si>
    <t>FWIAADT19B</t>
  </si>
  <si>
    <t>FWIADWK19B</t>
  </si>
  <si>
    <t>BUDGET SHEET #12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</si>
  <si>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</si>
  <si>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</si>
  <si>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</si>
  <si>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</si>
  <si>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</si>
  <si>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</si>
  <si>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19CCHAMPVETSUI</t>
  </si>
  <si>
    <t>DVOP</t>
  </si>
  <si>
    <t>UI WALK IN</t>
  </si>
  <si>
    <t>RAPID RESPONSE</t>
  </si>
  <si>
    <t>6333</t>
  </si>
  <si>
    <t>7002-6628</t>
  </si>
  <si>
    <t>FVETS2019</t>
  </si>
  <si>
    <t>J309</t>
  </si>
  <si>
    <t>FUI2019</t>
  </si>
  <si>
    <t>J330</t>
  </si>
  <si>
    <t>TO ADD VARIOUS FUNDING</t>
  </si>
  <si>
    <t>DTA FUNDING</t>
  </si>
  <si>
    <t>SPSS2019</t>
  </si>
  <si>
    <t xml:space="preserve">4400-1979 </t>
  </si>
  <si>
    <t>J327</t>
  </si>
  <si>
    <t>BUDGET SHEET #12 JANUARY 9, 2019</t>
  </si>
  <si>
    <t>ELDER AFFAIRS</t>
  </si>
  <si>
    <t>SCSEP PY19</t>
  </si>
  <si>
    <t>9110-1178</t>
  </si>
  <si>
    <t>J316</t>
  </si>
  <si>
    <t>BUDGET SHEET #13</t>
  </si>
  <si>
    <t>WIOA DW STAFF ALLOCATION FOR WIOA OH</t>
  </si>
  <si>
    <t>DOE-CAREER PATHWAYS</t>
  </si>
  <si>
    <t>7035-0002</t>
  </si>
  <si>
    <t>J328</t>
  </si>
  <si>
    <t>BUDGET SHEET #13 JANUARY 11, 2019</t>
  </si>
  <si>
    <t>DOE2019B</t>
  </si>
  <si>
    <t>BUDGET SHEET #14</t>
  </si>
  <si>
    <t>BUDGET SHEET #14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</si>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</sst>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4" fontId="9" fillId="0" borderId="10" xfId="44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="98" zoomScaleNormal="98" zoomScalePageLayoutView="0" workbookViewId="0" topLeftCell="A1">
      <selection activeCell="U68" sqref="U68:U6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1" width="19.57421875" style="4" hidden="1" customWidth="1"/>
    <col min="12" max="12" width="18.57421875" style="4" hidden="1" customWidth="1"/>
    <col min="13" max="14" width="19.57421875" style="4" hidden="1" customWidth="1"/>
    <col min="15" max="15" width="20.7109375" style="4" hidden="1" customWidth="1"/>
    <col min="16" max="20" width="19.57421875" style="4" hidden="1" customWidth="1"/>
    <col min="21" max="21" width="19.57421875" style="4" customWidth="1"/>
    <col min="22" max="22" width="15.7109375" style="3" hidden="1" customWidth="1"/>
    <col min="23" max="16384" width="9.140625" style="3" customWidth="1"/>
  </cols>
  <sheetData>
    <row r="1" spans="1:21" ht="20.25">
      <c r="A1" s="3" t="s">
        <v>11</v>
      </c>
      <c r="B1" s="70" t="s">
        <v>10</v>
      </c>
      <c r="C1" s="71"/>
      <c r="D1" s="71"/>
      <c r="E1" s="71"/>
      <c r="F1" s="71"/>
      <c r="G1" s="7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22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17</v>
      </c>
      <c r="I5" s="10" t="s">
        <v>30</v>
      </c>
      <c r="J5" s="10" t="s">
        <v>37</v>
      </c>
      <c r="K5" s="10" t="s">
        <v>45</v>
      </c>
      <c r="L5" s="10" t="s">
        <v>60</v>
      </c>
      <c r="M5" s="10" t="s">
        <v>68</v>
      </c>
      <c r="N5" s="10" t="s">
        <v>81</v>
      </c>
      <c r="O5" s="10" t="s">
        <v>86</v>
      </c>
      <c r="P5" s="10" t="s">
        <v>90</v>
      </c>
      <c r="Q5" s="10" t="s">
        <v>97</v>
      </c>
      <c r="R5" s="10" t="s">
        <v>101</v>
      </c>
      <c r="S5" s="10" t="s">
        <v>107</v>
      </c>
      <c r="T5" s="10" t="s">
        <v>134</v>
      </c>
      <c r="U5" s="10" t="s">
        <v>141</v>
      </c>
      <c r="V5" s="40" t="s">
        <v>6</v>
      </c>
    </row>
    <row r="6" spans="1:22" s="11" customFormat="1" ht="16.5" hidden="1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40"/>
    </row>
    <row r="7" spans="1:22" s="11" customFormat="1" ht="16.5" hidden="1">
      <c r="A7" s="16" t="s">
        <v>42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40"/>
    </row>
    <row r="8" spans="1:22" s="11" customFormat="1" ht="16.5" hidden="1">
      <c r="A8" s="48" t="s">
        <v>39</v>
      </c>
      <c r="B8" s="51" t="s">
        <v>41</v>
      </c>
      <c r="C8" s="50" t="s">
        <v>40</v>
      </c>
      <c r="D8" s="16" t="s">
        <v>38</v>
      </c>
      <c r="E8" s="40">
        <v>6301</v>
      </c>
      <c r="F8" s="17">
        <v>17.259</v>
      </c>
      <c r="G8" s="10"/>
      <c r="H8" s="10"/>
      <c r="I8" s="10"/>
      <c r="J8" s="49">
        <f>1600359-2</f>
        <v>1600357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2">
        <f>SUM(J8)</f>
        <v>1600357</v>
      </c>
    </row>
    <row r="9" spans="1:22" s="11" customFormat="1" ht="16.5" hidden="1">
      <c r="A9" s="48" t="s">
        <v>39</v>
      </c>
      <c r="B9" s="17" t="s">
        <v>23</v>
      </c>
      <c r="C9" s="50" t="s">
        <v>40</v>
      </c>
      <c r="D9" s="16" t="s">
        <v>38</v>
      </c>
      <c r="E9" s="40">
        <v>6301</v>
      </c>
      <c r="F9" s="17">
        <v>17.259</v>
      </c>
      <c r="G9" s="10"/>
      <c r="H9" s="10"/>
      <c r="I9" s="10"/>
      <c r="J9" s="49">
        <v>1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2">
        <f>SUM(J9)</f>
        <v>1</v>
      </c>
    </row>
    <row r="10" spans="1:22" s="11" customFormat="1" ht="16.5" hidden="1">
      <c r="A10" s="48" t="s">
        <v>39</v>
      </c>
      <c r="B10" s="17" t="s">
        <v>24</v>
      </c>
      <c r="C10" s="50" t="s">
        <v>40</v>
      </c>
      <c r="D10" s="16" t="s">
        <v>38</v>
      </c>
      <c r="E10" s="40">
        <v>6301</v>
      </c>
      <c r="F10" s="17">
        <v>17.259</v>
      </c>
      <c r="G10" s="10"/>
      <c r="H10" s="10"/>
      <c r="I10" s="10"/>
      <c r="J10" s="49">
        <v>1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2">
        <f>SUM(J10)</f>
        <v>1</v>
      </c>
    </row>
    <row r="11" spans="1:22" s="11" customFormat="1" ht="16.5" hidden="1">
      <c r="A11" s="45" t="s">
        <v>46</v>
      </c>
      <c r="B11" s="17" t="s">
        <v>47</v>
      </c>
      <c r="C11" s="16" t="s">
        <v>48</v>
      </c>
      <c r="D11" s="53" t="s">
        <v>49</v>
      </c>
      <c r="E11" s="17" t="s">
        <v>50</v>
      </c>
      <c r="F11" s="53">
        <v>17.258</v>
      </c>
      <c r="G11" s="10"/>
      <c r="H11" s="10"/>
      <c r="I11" s="10"/>
      <c r="J11" s="10"/>
      <c r="K11" s="49">
        <f>227454-2</f>
        <v>227452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4">
        <f aca="true" t="shared" si="0" ref="V11:V19">SUM(J11:K11)</f>
        <v>227452</v>
      </c>
    </row>
    <row r="12" spans="1:22" s="11" customFormat="1" ht="16.5" hidden="1">
      <c r="A12" s="45" t="s">
        <v>51</v>
      </c>
      <c r="B12" s="17" t="s">
        <v>23</v>
      </c>
      <c r="C12" s="16" t="s">
        <v>48</v>
      </c>
      <c r="D12" s="53" t="s">
        <v>49</v>
      </c>
      <c r="E12" s="17" t="s">
        <v>50</v>
      </c>
      <c r="F12" s="53">
        <v>17.258</v>
      </c>
      <c r="G12" s="10"/>
      <c r="H12" s="10"/>
      <c r="I12" s="10"/>
      <c r="J12" s="10"/>
      <c r="K12" s="49">
        <v>1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4">
        <f t="shared" si="0"/>
        <v>1</v>
      </c>
    </row>
    <row r="13" spans="1:22" s="11" customFormat="1" ht="16.5" hidden="1">
      <c r="A13" s="45" t="s">
        <v>46</v>
      </c>
      <c r="B13" s="17" t="s">
        <v>24</v>
      </c>
      <c r="C13" s="16" t="s">
        <v>48</v>
      </c>
      <c r="D13" s="53" t="s">
        <v>49</v>
      </c>
      <c r="E13" s="17" t="s">
        <v>50</v>
      </c>
      <c r="F13" s="53">
        <v>17.258</v>
      </c>
      <c r="G13" s="10"/>
      <c r="H13" s="10"/>
      <c r="I13" s="10"/>
      <c r="J13" s="10"/>
      <c r="K13" s="49">
        <v>1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4">
        <f t="shared" si="0"/>
        <v>1</v>
      </c>
    </row>
    <row r="14" spans="1:22" s="11" customFormat="1" ht="16.5" hidden="1">
      <c r="A14" s="45" t="s">
        <v>46</v>
      </c>
      <c r="B14" s="17" t="s">
        <v>104</v>
      </c>
      <c r="C14" s="16" t="s">
        <v>105</v>
      </c>
      <c r="D14" s="53" t="s">
        <v>49</v>
      </c>
      <c r="E14" s="17" t="s">
        <v>50</v>
      </c>
      <c r="F14" s="53">
        <v>17.258</v>
      </c>
      <c r="G14" s="10"/>
      <c r="H14" s="10"/>
      <c r="I14" s="10"/>
      <c r="J14" s="10"/>
      <c r="K14" s="49"/>
      <c r="L14" s="49"/>
      <c r="M14" s="49"/>
      <c r="N14" s="49"/>
      <c r="O14" s="49"/>
      <c r="P14" s="49"/>
      <c r="Q14" s="49"/>
      <c r="R14" s="49">
        <f>1208941-2</f>
        <v>1208939</v>
      </c>
      <c r="S14" s="49"/>
      <c r="T14" s="49"/>
      <c r="U14" s="49"/>
      <c r="V14" s="54">
        <f>SUM(Q14:R14)</f>
        <v>1208939</v>
      </c>
    </row>
    <row r="15" spans="1:22" s="11" customFormat="1" ht="16.5" hidden="1">
      <c r="A15" s="45" t="s">
        <v>46</v>
      </c>
      <c r="B15" s="17" t="s">
        <v>23</v>
      </c>
      <c r="C15" s="16" t="s">
        <v>105</v>
      </c>
      <c r="D15" s="53" t="s">
        <v>49</v>
      </c>
      <c r="E15" s="17" t="s">
        <v>50</v>
      </c>
      <c r="F15" s="53">
        <v>17.258</v>
      </c>
      <c r="G15" s="10"/>
      <c r="H15" s="10"/>
      <c r="I15" s="10"/>
      <c r="J15" s="10"/>
      <c r="K15" s="49"/>
      <c r="L15" s="49"/>
      <c r="M15" s="49"/>
      <c r="N15" s="49"/>
      <c r="O15" s="49"/>
      <c r="P15" s="49"/>
      <c r="Q15" s="49"/>
      <c r="R15" s="49">
        <v>1</v>
      </c>
      <c r="S15" s="49"/>
      <c r="T15" s="49"/>
      <c r="U15" s="49"/>
      <c r="V15" s="54">
        <f>SUM(Q15:R15)</f>
        <v>1</v>
      </c>
    </row>
    <row r="16" spans="1:22" s="11" customFormat="1" ht="16.5" hidden="1">
      <c r="A16" s="45" t="s">
        <v>46</v>
      </c>
      <c r="B16" s="17" t="s">
        <v>24</v>
      </c>
      <c r="C16" s="16" t="s">
        <v>105</v>
      </c>
      <c r="D16" s="53" t="s">
        <v>49</v>
      </c>
      <c r="E16" s="17" t="s">
        <v>50</v>
      </c>
      <c r="F16" s="53">
        <v>17.258</v>
      </c>
      <c r="G16" s="10"/>
      <c r="H16" s="10"/>
      <c r="I16" s="10"/>
      <c r="J16" s="10"/>
      <c r="K16" s="49"/>
      <c r="L16" s="49"/>
      <c r="M16" s="49"/>
      <c r="N16" s="49"/>
      <c r="O16" s="49"/>
      <c r="P16" s="49"/>
      <c r="Q16" s="49"/>
      <c r="R16" s="49">
        <v>1</v>
      </c>
      <c r="S16" s="49"/>
      <c r="T16" s="49"/>
      <c r="U16" s="49"/>
      <c r="V16" s="54">
        <f>SUM(Q16:R16)</f>
        <v>1</v>
      </c>
    </row>
    <row r="17" spans="1:22" s="11" customFormat="1" ht="16.5" hidden="1">
      <c r="A17" s="45" t="s">
        <v>52</v>
      </c>
      <c r="B17" s="17" t="s">
        <v>47</v>
      </c>
      <c r="C17" s="16" t="s">
        <v>53</v>
      </c>
      <c r="D17" s="53" t="s">
        <v>54</v>
      </c>
      <c r="E17" s="17" t="s">
        <v>55</v>
      </c>
      <c r="F17" s="53">
        <v>17.278</v>
      </c>
      <c r="G17" s="10"/>
      <c r="H17" s="10"/>
      <c r="I17" s="10"/>
      <c r="J17" s="10"/>
      <c r="K17" s="49">
        <f>126244-2</f>
        <v>126242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4">
        <f t="shared" si="0"/>
        <v>126242</v>
      </c>
    </row>
    <row r="18" spans="1:22" s="11" customFormat="1" ht="16.5" hidden="1">
      <c r="A18" s="45" t="s">
        <v>52</v>
      </c>
      <c r="B18" s="17" t="s">
        <v>23</v>
      </c>
      <c r="C18" s="16" t="s">
        <v>53</v>
      </c>
      <c r="D18" s="53" t="s">
        <v>54</v>
      </c>
      <c r="E18" s="17" t="s">
        <v>55</v>
      </c>
      <c r="F18" s="53">
        <v>17.278</v>
      </c>
      <c r="G18" s="10"/>
      <c r="H18" s="10"/>
      <c r="I18" s="10"/>
      <c r="J18" s="10"/>
      <c r="K18" s="49">
        <v>1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4">
        <f t="shared" si="0"/>
        <v>1</v>
      </c>
    </row>
    <row r="19" spans="1:22" s="11" customFormat="1" ht="16.5" hidden="1">
      <c r="A19" s="45" t="s">
        <v>52</v>
      </c>
      <c r="B19" s="17" t="s">
        <v>24</v>
      </c>
      <c r="C19" s="16" t="s">
        <v>53</v>
      </c>
      <c r="D19" s="53" t="s">
        <v>54</v>
      </c>
      <c r="E19" s="17" t="s">
        <v>55</v>
      </c>
      <c r="F19" s="53">
        <v>17.278</v>
      </c>
      <c r="G19" s="10"/>
      <c r="H19" s="10"/>
      <c r="I19" s="10"/>
      <c r="J19" s="10"/>
      <c r="K19" s="49">
        <v>1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4">
        <f t="shared" si="0"/>
        <v>1</v>
      </c>
    </row>
    <row r="20" spans="1:22" s="11" customFormat="1" ht="16.5" hidden="1">
      <c r="A20" s="45" t="s">
        <v>52</v>
      </c>
      <c r="B20" s="17" t="s">
        <v>104</v>
      </c>
      <c r="C20" s="16" t="s">
        <v>106</v>
      </c>
      <c r="D20" s="53" t="s">
        <v>54</v>
      </c>
      <c r="E20" s="17" t="s">
        <v>55</v>
      </c>
      <c r="F20" s="53">
        <v>17.278</v>
      </c>
      <c r="G20" s="10"/>
      <c r="H20" s="10"/>
      <c r="I20" s="10"/>
      <c r="J20" s="10"/>
      <c r="K20" s="49"/>
      <c r="L20" s="49"/>
      <c r="M20" s="49"/>
      <c r="N20" s="49"/>
      <c r="O20" s="49"/>
      <c r="P20" s="49"/>
      <c r="Q20" s="49"/>
      <c r="R20" s="49">
        <f>598811-2</f>
        <v>598809</v>
      </c>
      <c r="S20" s="49"/>
      <c r="T20" s="49"/>
      <c r="U20" s="49"/>
      <c r="V20" s="54">
        <f>SUM(Q20:R20)</f>
        <v>598809</v>
      </c>
    </row>
    <row r="21" spans="1:22" s="11" customFormat="1" ht="16.5" hidden="1">
      <c r="A21" s="45" t="s">
        <v>52</v>
      </c>
      <c r="B21" s="17" t="s">
        <v>23</v>
      </c>
      <c r="C21" s="16" t="s">
        <v>106</v>
      </c>
      <c r="D21" s="53" t="s">
        <v>54</v>
      </c>
      <c r="E21" s="17" t="s">
        <v>55</v>
      </c>
      <c r="F21" s="53">
        <v>17.278</v>
      </c>
      <c r="G21" s="10"/>
      <c r="H21" s="10"/>
      <c r="I21" s="10"/>
      <c r="J21" s="10"/>
      <c r="K21" s="49"/>
      <c r="L21" s="49"/>
      <c r="M21" s="49"/>
      <c r="N21" s="49"/>
      <c r="O21" s="49"/>
      <c r="P21" s="49"/>
      <c r="Q21" s="49"/>
      <c r="R21" s="49">
        <v>1</v>
      </c>
      <c r="S21" s="49"/>
      <c r="T21" s="49"/>
      <c r="U21" s="49"/>
      <c r="V21" s="54">
        <f aca="true" t="shared" si="1" ref="V21:V64">SUM(Q21:R21)</f>
        <v>1</v>
      </c>
    </row>
    <row r="22" spans="1:22" s="11" customFormat="1" ht="16.5" hidden="1">
      <c r="A22" s="45" t="s">
        <v>52</v>
      </c>
      <c r="B22" s="17" t="s">
        <v>24</v>
      </c>
      <c r="C22" s="16" t="s">
        <v>106</v>
      </c>
      <c r="D22" s="53" t="s">
        <v>54</v>
      </c>
      <c r="E22" s="17" t="s">
        <v>55</v>
      </c>
      <c r="F22" s="53">
        <v>17.278</v>
      </c>
      <c r="G22" s="10"/>
      <c r="H22" s="10"/>
      <c r="I22" s="10"/>
      <c r="J22" s="10"/>
      <c r="K22" s="49"/>
      <c r="L22" s="49"/>
      <c r="M22" s="49"/>
      <c r="N22" s="49"/>
      <c r="O22" s="49"/>
      <c r="P22" s="49"/>
      <c r="Q22" s="49"/>
      <c r="R22" s="49">
        <v>1</v>
      </c>
      <c r="S22" s="49"/>
      <c r="T22" s="49"/>
      <c r="U22" s="49"/>
      <c r="V22" s="54">
        <f t="shared" si="1"/>
        <v>1</v>
      </c>
    </row>
    <row r="23" spans="1:22" s="11" customFormat="1" ht="16.5" hidden="1">
      <c r="A23" s="45" t="s">
        <v>117</v>
      </c>
      <c r="B23" s="17" t="s">
        <v>47</v>
      </c>
      <c r="C23" s="16" t="s">
        <v>106</v>
      </c>
      <c r="D23" s="53" t="s">
        <v>54</v>
      </c>
      <c r="E23" s="17" t="s">
        <v>118</v>
      </c>
      <c r="F23" s="53">
        <v>17.278</v>
      </c>
      <c r="G23" s="10"/>
      <c r="H23" s="10"/>
      <c r="I23" s="10"/>
      <c r="J23" s="10"/>
      <c r="K23" s="49"/>
      <c r="L23" s="49"/>
      <c r="M23" s="49"/>
      <c r="N23" s="49"/>
      <c r="O23" s="49"/>
      <c r="P23" s="49"/>
      <c r="Q23" s="49"/>
      <c r="R23" s="49"/>
      <c r="S23" s="49">
        <v>45000</v>
      </c>
      <c r="T23" s="49"/>
      <c r="U23" s="49"/>
      <c r="V23" s="54">
        <f>SUM(S23)</f>
        <v>45000</v>
      </c>
    </row>
    <row r="24" spans="1:22" s="11" customFormat="1" ht="16.5" hidden="1">
      <c r="A24" s="45" t="s">
        <v>98</v>
      </c>
      <c r="B24" s="17" t="s">
        <v>47</v>
      </c>
      <c r="C24" s="16" t="s">
        <v>48</v>
      </c>
      <c r="D24" s="53" t="s">
        <v>49</v>
      </c>
      <c r="E24" s="17">
        <v>6318</v>
      </c>
      <c r="F24" s="53">
        <v>17.258</v>
      </c>
      <c r="G24" s="10"/>
      <c r="H24" s="10"/>
      <c r="I24" s="10"/>
      <c r="J24" s="10"/>
      <c r="K24" s="49"/>
      <c r="L24" s="49"/>
      <c r="M24" s="49"/>
      <c r="N24" s="49"/>
      <c r="O24" s="49"/>
      <c r="P24" s="49"/>
      <c r="Q24" s="49">
        <f>30000*0.34</f>
        <v>10200</v>
      </c>
      <c r="R24" s="49"/>
      <c r="S24" s="49"/>
      <c r="T24" s="49"/>
      <c r="U24" s="49"/>
      <c r="V24" s="54">
        <f t="shared" si="1"/>
        <v>10200</v>
      </c>
    </row>
    <row r="25" spans="1:22" s="11" customFormat="1" ht="16.5" hidden="1">
      <c r="A25" s="45" t="s">
        <v>98</v>
      </c>
      <c r="B25" s="17" t="s">
        <v>23</v>
      </c>
      <c r="C25" s="16" t="s">
        <v>48</v>
      </c>
      <c r="D25" s="53" t="s">
        <v>49</v>
      </c>
      <c r="E25" s="17">
        <v>6319</v>
      </c>
      <c r="F25" s="53">
        <v>17.258</v>
      </c>
      <c r="G25" s="10"/>
      <c r="H25" s="10"/>
      <c r="I25" s="10"/>
      <c r="J25" s="10"/>
      <c r="K25" s="49"/>
      <c r="L25" s="49"/>
      <c r="M25" s="49"/>
      <c r="N25" s="49"/>
      <c r="O25" s="49"/>
      <c r="P25" s="49"/>
      <c r="Q25" s="49">
        <f>30000*0.66</f>
        <v>19800</v>
      </c>
      <c r="R25" s="49"/>
      <c r="S25" s="49"/>
      <c r="T25" s="49"/>
      <c r="U25" s="49"/>
      <c r="V25" s="54">
        <f t="shared" si="1"/>
        <v>19800</v>
      </c>
    </row>
    <row r="26" spans="1:22" s="11" customFormat="1" ht="16.5" hidden="1">
      <c r="A26" s="67" t="s">
        <v>135</v>
      </c>
      <c r="B26" s="17" t="s">
        <v>13</v>
      </c>
      <c r="C26" s="68" t="s">
        <v>106</v>
      </c>
      <c r="D26" s="53" t="s">
        <v>54</v>
      </c>
      <c r="E26" s="16">
        <v>6308</v>
      </c>
      <c r="F26" s="53">
        <v>17.278</v>
      </c>
      <c r="G26" s="10"/>
      <c r="H26" s="10"/>
      <c r="I26" s="10"/>
      <c r="J26" s="10"/>
      <c r="K26" s="49"/>
      <c r="L26" s="49"/>
      <c r="M26" s="49"/>
      <c r="N26" s="49"/>
      <c r="O26" s="49"/>
      <c r="P26" s="49"/>
      <c r="Q26" s="49"/>
      <c r="R26" s="49"/>
      <c r="S26" s="49"/>
      <c r="T26" s="49">
        <f>30000*0.34</f>
        <v>10200</v>
      </c>
      <c r="U26" s="49"/>
      <c r="V26" s="54">
        <f>T26</f>
        <v>10200</v>
      </c>
    </row>
    <row r="27" spans="1:22" s="11" customFormat="1" ht="16.5" hidden="1">
      <c r="A27" s="67" t="s">
        <v>135</v>
      </c>
      <c r="B27" s="17" t="s">
        <v>13</v>
      </c>
      <c r="C27" s="68" t="s">
        <v>106</v>
      </c>
      <c r="D27" s="53" t="s">
        <v>54</v>
      </c>
      <c r="E27" s="16">
        <v>6309</v>
      </c>
      <c r="F27" s="53">
        <v>17.278</v>
      </c>
      <c r="G27" s="10"/>
      <c r="H27" s="10"/>
      <c r="I27" s="10"/>
      <c r="J27" s="10"/>
      <c r="K27" s="49"/>
      <c r="L27" s="49"/>
      <c r="M27" s="49"/>
      <c r="N27" s="49"/>
      <c r="O27" s="49"/>
      <c r="P27" s="49"/>
      <c r="Q27" s="49"/>
      <c r="R27" s="49"/>
      <c r="S27" s="49"/>
      <c r="T27" s="49">
        <f>30000*0.66</f>
        <v>19800</v>
      </c>
      <c r="U27" s="49"/>
      <c r="V27" s="54">
        <f>T27</f>
        <v>19800</v>
      </c>
    </row>
    <row r="28" spans="1:22" s="11" customFormat="1" ht="16.5" hidden="1">
      <c r="A28" s="45"/>
      <c r="B28" s="17"/>
      <c r="C28" s="16"/>
      <c r="D28" s="53"/>
      <c r="E28" s="17"/>
      <c r="F28" s="53"/>
      <c r="G28" s="10"/>
      <c r="H28" s="10"/>
      <c r="I28" s="10"/>
      <c r="J28" s="10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4"/>
    </row>
    <row r="29" spans="1:22" s="23" customFormat="1" ht="16.5" hidden="1">
      <c r="A29" s="10" t="s">
        <v>8</v>
      </c>
      <c r="B29" s="17"/>
      <c r="C29" s="16"/>
      <c r="D29" s="53"/>
      <c r="E29" s="17"/>
      <c r="F29" s="53"/>
      <c r="G29" s="15"/>
      <c r="H29" s="15"/>
      <c r="I29" s="15"/>
      <c r="J29" s="1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4">
        <f t="shared" si="1"/>
        <v>0</v>
      </c>
    </row>
    <row r="30" spans="1:22" s="23" customFormat="1" ht="16.5" hidden="1">
      <c r="A30" s="16" t="s">
        <v>74</v>
      </c>
      <c r="B30" s="17"/>
      <c r="C30" s="16"/>
      <c r="D30" s="53"/>
      <c r="E30" s="17"/>
      <c r="F30" s="53"/>
      <c r="G30" s="16"/>
      <c r="H30" s="16"/>
      <c r="I30" s="16"/>
      <c r="J30" s="1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4">
        <f t="shared" si="1"/>
        <v>0</v>
      </c>
    </row>
    <row r="31" spans="1:22" s="23" customFormat="1" ht="16.5" hidden="1">
      <c r="A31" s="59" t="s">
        <v>69</v>
      </c>
      <c r="B31" s="17" t="s">
        <v>13</v>
      </c>
      <c r="C31" s="42" t="s">
        <v>70</v>
      </c>
      <c r="D31" s="42" t="s">
        <v>71</v>
      </c>
      <c r="E31" s="42" t="s">
        <v>72</v>
      </c>
      <c r="F31" s="16" t="s">
        <v>73</v>
      </c>
      <c r="G31" s="20">
        <v>95000</v>
      </c>
      <c r="H31" s="20"/>
      <c r="I31" s="20"/>
      <c r="J31" s="20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4">
        <f t="shared" si="1"/>
        <v>0</v>
      </c>
    </row>
    <row r="32" spans="1:22" s="23" customFormat="1" ht="16.5" hidden="1">
      <c r="A32" s="59" t="s">
        <v>75</v>
      </c>
      <c r="B32" s="17" t="s">
        <v>47</v>
      </c>
      <c r="C32" s="42" t="s">
        <v>76</v>
      </c>
      <c r="D32" s="42" t="s">
        <v>77</v>
      </c>
      <c r="E32" s="42" t="s">
        <v>78</v>
      </c>
      <c r="F32" s="17" t="s">
        <v>73</v>
      </c>
      <c r="G32" s="20"/>
      <c r="H32" s="20"/>
      <c r="I32" s="20"/>
      <c r="J32" s="20"/>
      <c r="K32" s="57"/>
      <c r="L32" s="57"/>
      <c r="M32" s="57">
        <v>422865</v>
      </c>
      <c r="N32" s="57"/>
      <c r="O32" s="57"/>
      <c r="P32" s="57"/>
      <c r="Q32" s="57"/>
      <c r="R32" s="57"/>
      <c r="S32" s="57"/>
      <c r="T32" s="57"/>
      <c r="U32" s="57"/>
      <c r="V32" s="54">
        <f t="shared" si="1"/>
        <v>0</v>
      </c>
    </row>
    <row r="33" spans="1:22" s="23" customFormat="1" ht="16.5" hidden="1">
      <c r="A33" s="59" t="s">
        <v>125</v>
      </c>
      <c r="B33" s="17" t="s">
        <v>13</v>
      </c>
      <c r="C33" s="53" t="s">
        <v>126</v>
      </c>
      <c r="D33" s="53" t="s">
        <v>127</v>
      </c>
      <c r="E33" s="53" t="s">
        <v>128</v>
      </c>
      <c r="F33" s="17" t="s">
        <v>73</v>
      </c>
      <c r="G33" s="20"/>
      <c r="H33" s="20"/>
      <c r="I33" s="20"/>
      <c r="J33" s="20"/>
      <c r="K33" s="57"/>
      <c r="L33" s="57"/>
      <c r="M33" s="57"/>
      <c r="N33" s="57"/>
      <c r="O33" s="57"/>
      <c r="P33" s="57"/>
      <c r="Q33" s="57"/>
      <c r="R33" s="57"/>
      <c r="S33" s="57">
        <v>143855.43</v>
      </c>
      <c r="T33" s="57"/>
      <c r="U33" s="57"/>
      <c r="V33" s="54">
        <f>S33</f>
        <v>143855.43</v>
      </c>
    </row>
    <row r="34" spans="1:22" s="23" customFormat="1" ht="16.5" hidden="1">
      <c r="A34" s="66"/>
      <c r="B34" s="17"/>
      <c r="C34" s="42"/>
      <c r="D34" s="42"/>
      <c r="E34" s="42"/>
      <c r="F34" s="17"/>
      <c r="G34" s="20"/>
      <c r="H34" s="20"/>
      <c r="I34" s="20"/>
      <c r="J34" s="2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4"/>
    </row>
    <row r="35" spans="1:22" s="23" customFormat="1" ht="16.5" hidden="1">
      <c r="A35" s="10" t="s">
        <v>8</v>
      </c>
      <c r="B35" s="17"/>
      <c r="C35" s="42"/>
      <c r="D35" s="42"/>
      <c r="E35" s="42"/>
      <c r="F35" s="17"/>
      <c r="G35" s="20"/>
      <c r="H35" s="20"/>
      <c r="I35" s="20"/>
      <c r="J35" s="20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4"/>
    </row>
    <row r="36" spans="1:22" s="23" customFormat="1" ht="16.5" hidden="1">
      <c r="A36" s="16" t="s">
        <v>114</v>
      </c>
      <c r="B36" s="17"/>
      <c r="C36" s="42"/>
      <c r="D36" s="42"/>
      <c r="E36" s="42"/>
      <c r="F36" s="17"/>
      <c r="G36" s="20"/>
      <c r="H36" s="20"/>
      <c r="I36" s="20"/>
      <c r="J36" s="20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4"/>
    </row>
    <row r="37" spans="1:22" s="23" customFormat="1" ht="16.5" hidden="1">
      <c r="A37" s="66" t="s">
        <v>115</v>
      </c>
      <c r="B37" s="17" t="s">
        <v>47</v>
      </c>
      <c r="C37" s="42" t="s">
        <v>120</v>
      </c>
      <c r="D37" s="42" t="s">
        <v>119</v>
      </c>
      <c r="E37" s="44" t="s">
        <v>121</v>
      </c>
      <c r="F37" s="40">
        <v>17.801</v>
      </c>
      <c r="G37" s="20"/>
      <c r="H37" s="20"/>
      <c r="I37" s="20"/>
      <c r="J37" s="20"/>
      <c r="K37" s="57"/>
      <c r="L37" s="57"/>
      <c r="M37" s="57"/>
      <c r="N37" s="57"/>
      <c r="O37" s="57"/>
      <c r="P37" s="57"/>
      <c r="Q37" s="57"/>
      <c r="R37" s="57"/>
      <c r="S37" s="57">
        <f>20285-2</f>
        <v>20283</v>
      </c>
      <c r="T37" s="57"/>
      <c r="U37" s="57"/>
      <c r="V37" s="54">
        <f>SUM(S37)</f>
        <v>20283</v>
      </c>
    </row>
    <row r="38" spans="1:22" s="23" customFormat="1" ht="16.5" hidden="1">
      <c r="A38" s="66" t="s">
        <v>115</v>
      </c>
      <c r="B38" s="17" t="s">
        <v>23</v>
      </c>
      <c r="C38" s="42" t="s">
        <v>120</v>
      </c>
      <c r="D38" s="42" t="s">
        <v>119</v>
      </c>
      <c r="E38" s="44" t="s">
        <v>121</v>
      </c>
      <c r="F38" s="40">
        <v>17.801</v>
      </c>
      <c r="G38" s="20"/>
      <c r="H38" s="20"/>
      <c r="I38" s="20"/>
      <c r="J38" s="20"/>
      <c r="K38" s="57"/>
      <c r="L38" s="57"/>
      <c r="M38" s="57"/>
      <c r="N38" s="57"/>
      <c r="O38" s="57"/>
      <c r="P38" s="57"/>
      <c r="Q38" s="57"/>
      <c r="R38" s="57"/>
      <c r="S38" s="57">
        <v>1</v>
      </c>
      <c r="T38" s="57"/>
      <c r="U38" s="57"/>
      <c r="V38" s="54">
        <f>SUM(S38)</f>
        <v>1</v>
      </c>
    </row>
    <row r="39" spans="1:22" s="23" customFormat="1" ht="16.5" hidden="1">
      <c r="A39" s="66" t="s">
        <v>115</v>
      </c>
      <c r="B39" s="17" t="s">
        <v>24</v>
      </c>
      <c r="C39" s="42" t="s">
        <v>120</v>
      </c>
      <c r="D39" s="42" t="s">
        <v>119</v>
      </c>
      <c r="E39" s="44" t="s">
        <v>121</v>
      </c>
      <c r="F39" s="40">
        <v>17.801</v>
      </c>
      <c r="G39" s="20"/>
      <c r="H39" s="20"/>
      <c r="I39" s="20"/>
      <c r="J39" s="20"/>
      <c r="K39" s="57"/>
      <c r="L39" s="57"/>
      <c r="M39" s="57"/>
      <c r="N39" s="57"/>
      <c r="O39" s="57"/>
      <c r="P39" s="57"/>
      <c r="Q39" s="57"/>
      <c r="R39" s="57"/>
      <c r="S39" s="57">
        <v>1</v>
      </c>
      <c r="T39" s="57"/>
      <c r="U39" s="57"/>
      <c r="V39" s="54">
        <f>SUM(S39)</f>
        <v>1</v>
      </c>
    </row>
    <row r="40" spans="1:22" s="23" customFormat="1" ht="16.5" hidden="1">
      <c r="A40" s="45" t="s">
        <v>116</v>
      </c>
      <c r="B40" s="17" t="s">
        <v>47</v>
      </c>
      <c r="C40" s="64" t="s">
        <v>122</v>
      </c>
      <c r="D40" s="64" t="s">
        <v>26</v>
      </c>
      <c r="E40" s="64" t="s">
        <v>123</v>
      </c>
      <c r="F40" s="17">
        <v>17.225</v>
      </c>
      <c r="G40" s="20"/>
      <c r="H40" s="20"/>
      <c r="I40" s="20"/>
      <c r="J40" s="2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4">
        <f>SUM(S40)</f>
        <v>0</v>
      </c>
    </row>
    <row r="41" spans="1:22" s="11" customFormat="1" ht="16.5">
      <c r="A41" s="45"/>
      <c r="B41" s="17"/>
      <c r="C41" s="16"/>
      <c r="D41" s="53"/>
      <c r="E41" s="17"/>
      <c r="F41" s="53"/>
      <c r="G41" s="18"/>
      <c r="H41" s="18"/>
      <c r="I41" s="18"/>
      <c r="J41" s="1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4">
        <f>SUM(S41)</f>
        <v>0</v>
      </c>
    </row>
    <row r="42" spans="1:22" s="11" customFormat="1" ht="16.5">
      <c r="A42" s="45"/>
      <c r="B42" s="17"/>
      <c r="C42" s="16"/>
      <c r="D42" s="53"/>
      <c r="E42" s="17"/>
      <c r="F42" s="53"/>
      <c r="G42" s="18"/>
      <c r="H42" s="18"/>
      <c r="I42" s="18"/>
      <c r="J42" s="1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4">
        <f t="shared" si="1"/>
        <v>0</v>
      </c>
    </row>
    <row r="43" spans="1:22" s="26" customFormat="1" ht="15" hidden="1">
      <c r="A43" s="16" t="s">
        <v>18</v>
      </c>
      <c r="B43" s="17"/>
      <c r="C43" s="42"/>
      <c r="D43" s="42"/>
      <c r="E43" s="44"/>
      <c r="F43" s="16"/>
      <c r="G43" s="18"/>
      <c r="H43" s="18"/>
      <c r="I43" s="18"/>
      <c r="J43" s="1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4">
        <f t="shared" si="1"/>
        <v>0</v>
      </c>
    </row>
    <row r="44" spans="1:22" s="11" customFormat="1" ht="16.5" hidden="1">
      <c r="A44" s="45" t="s">
        <v>19</v>
      </c>
      <c r="B44" s="17" t="s">
        <v>13</v>
      </c>
      <c r="C44" s="42" t="s">
        <v>20</v>
      </c>
      <c r="D44" s="42" t="s">
        <v>21</v>
      </c>
      <c r="E44" s="44" t="s">
        <v>22</v>
      </c>
      <c r="F44" s="16">
        <v>17.245</v>
      </c>
      <c r="G44" s="18"/>
      <c r="H44" s="18">
        <f>33071.46-2</f>
        <v>33069.46</v>
      </c>
      <c r="I44" s="18"/>
      <c r="J44" s="1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4">
        <f t="shared" si="1"/>
        <v>0</v>
      </c>
    </row>
    <row r="45" spans="1:22" s="26" customFormat="1" ht="15" hidden="1">
      <c r="A45" s="45" t="s">
        <v>19</v>
      </c>
      <c r="B45" s="17" t="s">
        <v>23</v>
      </c>
      <c r="C45" s="42" t="s">
        <v>20</v>
      </c>
      <c r="D45" s="42" t="s">
        <v>21</v>
      </c>
      <c r="E45" s="44" t="s">
        <v>22</v>
      </c>
      <c r="F45" s="16">
        <v>17.245</v>
      </c>
      <c r="G45" s="18"/>
      <c r="H45" s="18">
        <v>1</v>
      </c>
      <c r="I45" s="18"/>
      <c r="J45" s="1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4">
        <f t="shared" si="1"/>
        <v>0</v>
      </c>
    </row>
    <row r="46" spans="1:22" s="26" customFormat="1" ht="15" hidden="1">
      <c r="A46" s="45" t="s">
        <v>19</v>
      </c>
      <c r="B46" s="17" t="s">
        <v>24</v>
      </c>
      <c r="C46" s="42" t="s">
        <v>20</v>
      </c>
      <c r="D46" s="42" t="s">
        <v>21</v>
      </c>
      <c r="E46" s="44" t="s">
        <v>22</v>
      </c>
      <c r="F46" s="16">
        <v>17.245</v>
      </c>
      <c r="G46" s="18"/>
      <c r="H46" s="18">
        <v>1</v>
      </c>
      <c r="I46" s="18"/>
      <c r="J46" s="1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4">
        <f t="shared" si="1"/>
        <v>0</v>
      </c>
    </row>
    <row r="47" spans="1:22" s="11" customFormat="1" ht="16.5" hidden="1">
      <c r="A47" s="25"/>
      <c r="B47" s="12"/>
      <c r="C47" s="13"/>
      <c r="D47" s="13"/>
      <c r="E47" s="14"/>
      <c r="F47" s="15"/>
      <c r="G47" s="18"/>
      <c r="H47" s="18"/>
      <c r="I47" s="18"/>
      <c r="J47" s="1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4">
        <f t="shared" si="1"/>
        <v>0</v>
      </c>
    </row>
    <row r="48" spans="1:22" s="11" customFormat="1" ht="16.5" hidden="1">
      <c r="A48" s="43" t="s">
        <v>8</v>
      </c>
      <c r="B48" s="17"/>
      <c r="C48" s="42"/>
      <c r="D48" s="42"/>
      <c r="E48" s="44"/>
      <c r="F48" s="16"/>
      <c r="G48" s="18"/>
      <c r="H48" s="18"/>
      <c r="I48" s="18"/>
      <c r="J48" s="1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4">
        <f t="shared" si="1"/>
        <v>0</v>
      </c>
    </row>
    <row r="49" spans="1:22" s="23" customFormat="1" ht="16.5" hidden="1">
      <c r="A49" s="16" t="s">
        <v>59</v>
      </c>
      <c r="B49" s="17"/>
      <c r="C49" s="42"/>
      <c r="D49" s="42"/>
      <c r="E49" s="44"/>
      <c r="F49" s="16"/>
      <c r="G49" s="18"/>
      <c r="H49" s="18"/>
      <c r="I49" s="18"/>
      <c r="J49" s="1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4">
        <f t="shared" si="1"/>
        <v>0</v>
      </c>
    </row>
    <row r="50" spans="1:22" s="23" customFormat="1" ht="16.5" hidden="1">
      <c r="A50" s="45" t="s">
        <v>87</v>
      </c>
      <c r="B50" s="17" t="s">
        <v>13</v>
      </c>
      <c r="C50" s="42" t="s">
        <v>25</v>
      </c>
      <c r="D50" s="42" t="s">
        <v>26</v>
      </c>
      <c r="E50" s="44" t="s">
        <v>27</v>
      </c>
      <c r="F50" s="16">
        <v>17.225</v>
      </c>
      <c r="G50" s="18"/>
      <c r="H50" s="18">
        <v>61241.49</v>
      </c>
      <c r="I50" s="18"/>
      <c r="J50" s="18"/>
      <c r="K50" s="56"/>
      <c r="L50" s="56"/>
      <c r="M50" s="56"/>
      <c r="N50" s="56"/>
      <c r="O50" s="56">
        <f>130739.82-1</f>
        <v>130738.82</v>
      </c>
      <c r="P50" s="56"/>
      <c r="Q50" s="56"/>
      <c r="R50" s="56"/>
      <c r="S50" s="56"/>
      <c r="T50" s="56"/>
      <c r="U50" s="56"/>
      <c r="V50" s="54">
        <f t="shared" si="1"/>
        <v>0</v>
      </c>
    </row>
    <row r="51" spans="1:22" s="23" customFormat="1" ht="16.5" hidden="1">
      <c r="A51" s="45" t="s">
        <v>87</v>
      </c>
      <c r="B51" s="17" t="s">
        <v>23</v>
      </c>
      <c r="C51" s="42" t="s">
        <v>25</v>
      </c>
      <c r="D51" s="42" t="s">
        <v>26</v>
      </c>
      <c r="E51" s="44" t="s">
        <v>27</v>
      </c>
      <c r="F51" s="16">
        <v>17.225</v>
      </c>
      <c r="G51" s="18"/>
      <c r="H51" s="18"/>
      <c r="I51" s="18"/>
      <c r="J51" s="18"/>
      <c r="K51" s="56"/>
      <c r="L51" s="56"/>
      <c r="M51" s="56"/>
      <c r="N51" s="56"/>
      <c r="O51" s="56">
        <v>1</v>
      </c>
      <c r="P51" s="56"/>
      <c r="Q51" s="56"/>
      <c r="R51" s="56"/>
      <c r="S51" s="56"/>
      <c r="T51" s="56"/>
      <c r="U51" s="56"/>
      <c r="V51" s="54">
        <f t="shared" si="1"/>
        <v>0</v>
      </c>
    </row>
    <row r="52" spans="1:22" s="26" customFormat="1" ht="15" hidden="1">
      <c r="A52" s="24" t="s">
        <v>34</v>
      </c>
      <c r="B52" s="17" t="s">
        <v>13</v>
      </c>
      <c r="C52" s="47" t="s">
        <v>33</v>
      </c>
      <c r="D52" s="47" t="s">
        <v>32</v>
      </c>
      <c r="E52" s="47" t="s">
        <v>31</v>
      </c>
      <c r="F52" s="17">
        <v>17.285</v>
      </c>
      <c r="G52" s="18"/>
      <c r="H52" s="18"/>
      <c r="I52" s="18">
        <f>250570-2</f>
        <v>250568</v>
      </c>
      <c r="J52" s="1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4">
        <f t="shared" si="1"/>
        <v>0</v>
      </c>
    </row>
    <row r="53" spans="1:22" s="26" customFormat="1" ht="15" hidden="1">
      <c r="A53" s="24" t="s">
        <v>34</v>
      </c>
      <c r="B53" s="17" t="s">
        <v>23</v>
      </c>
      <c r="C53" s="47" t="s">
        <v>33</v>
      </c>
      <c r="D53" s="47" t="s">
        <v>32</v>
      </c>
      <c r="E53" s="47" t="s">
        <v>31</v>
      </c>
      <c r="F53" s="17">
        <v>17.285</v>
      </c>
      <c r="G53" s="18"/>
      <c r="H53" s="18"/>
      <c r="I53" s="18">
        <v>1</v>
      </c>
      <c r="J53" s="1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4">
        <f t="shared" si="1"/>
        <v>0</v>
      </c>
    </row>
    <row r="54" spans="1:22" s="26" customFormat="1" ht="15" hidden="1">
      <c r="A54" s="24" t="s">
        <v>34</v>
      </c>
      <c r="B54" s="17" t="s">
        <v>24</v>
      </c>
      <c r="C54" s="47" t="s">
        <v>33</v>
      </c>
      <c r="D54" s="47" t="s">
        <v>32</v>
      </c>
      <c r="E54" s="47" t="s">
        <v>31</v>
      </c>
      <c r="F54" s="17">
        <v>17.285</v>
      </c>
      <c r="G54" s="18"/>
      <c r="H54" s="18"/>
      <c r="I54" s="18">
        <v>1</v>
      </c>
      <c r="J54" s="1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4">
        <f t="shared" si="1"/>
        <v>0</v>
      </c>
    </row>
    <row r="55" spans="1:22" s="26" customFormat="1" ht="15" hidden="1">
      <c r="A55" s="45" t="s">
        <v>91</v>
      </c>
      <c r="B55" s="17" t="s">
        <v>13</v>
      </c>
      <c r="C55" s="53" t="s">
        <v>92</v>
      </c>
      <c r="D55" s="61" t="s">
        <v>93</v>
      </c>
      <c r="E55" s="53" t="s">
        <v>94</v>
      </c>
      <c r="F55" s="53">
        <v>17.281</v>
      </c>
      <c r="G55" s="18"/>
      <c r="H55" s="18"/>
      <c r="I55" s="18"/>
      <c r="J55" s="18"/>
      <c r="K55" s="56"/>
      <c r="L55" s="56"/>
      <c r="M55" s="56"/>
      <c r="N55" s="56"/>
      <c r="O55" s="56"/>
      <c r="P55" s="56">
        <f>2581.43+1983.68</f>
        <v>4565.11</v>
      </c>
      <c r="Q55" s="56"/>
      <c r="R55" s="56"/>
      <c r="S55" s="56"/>
      <c r="T55" s="56"/>
      <c r="U55" s="56"/>
      <c r="V55" s="54">
        <f t="shared" si="1"/>
        <v>0</v>
      </c>
    </row>
    <row r="56" spans="1:22" s="11" customFormat="1" ht="16.5" hidden="1">
      <c r="A56" s="27"/>
      <c r="B56" s="12"/>
      <c r="C56" s="19"/>
      <c r="D56" s="19"/>
      <c r="E56" s="13"/>
      <c r="F56" s="15"/>
      <c r="G56" s="20"/>
      <c r="H56" s="20"/>
      <c r="I56" s="20"/>
      <c r="J56" s="20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4">
        <f t="shared" si="1"/>
        <v>0</v>
      </c>
    </row>
    <row r="57" spans="1:22" s="11" customFormat="1" ht="16.5">
      <c r="A57" s="43" t="s">
        <v>8</v>
      </c>
      <c r="B57" s="12"/>
      <c r="C57" s="19"/>
      <c r="D57" s="19"/>
      <c r="E57" s="13"/>
      <c r="F57" s="15"/>
      <c r="G57" s="20"/>
      <c r="H57" s="20"/>
      <c r="I57" s="20"/>
      <c r="J57" s="20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4">
        <f t="shared" si="1"/>
        <v>0</v>
      </c>
    </row>
    <row r="58" spans="1:22" s="23" customFormat="1" ht="16.5">
      <c r="A58" s="16" t="s">
        <v>58</v>
      </c>
      <c r="B58" s="12"/>
      <c r="C58" s="13"/>
      <c r="D58" s="13"/>
      <c r="E58" s="14"/>
      <c r="F58" s="15"/>
      <c r="G58" s="18"/>
      <c r="H58" s="18"/>
      <c r="I58" s="18"/>
      <c r="J58" s="18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4">
        <f t="shared" si="1"/>
        <v>0</v>
      </c>
    </row>
    <row r="59" spans="1:22" s="23" customFormat="1" ht="16.5" hidden="1">
      <c r="A59" s="60" t="s">
        <v>61</v>
      </c>
      <c r="B59" s="17" t="s">
        <v>13</v>
      </c>
      <c r="C59" s="42" t="s">
        <v>62</v>
      </c>
      <c r="D59" s="42" t="s">
        <v>63</v>
      </c>
      <c r="E59" s="44" t="s">
        <v>64</v>
      </c>
      <c r="F59" s="17" t="s">
        <v>65</v>
      </c>
      <c r="G59" s="18"/>
      <c r="H59" s="18"/>
      <c r="I59" s="18"/>
      <c r="J59" s="18"/>
      <c r="K59" s="56"/>
      <c r="L59" s="56">
        <f>658610-2</f>
        <v>658608</v>
      </c>
      <c r="M59" s="56"/>
      <c r="N59" s="56"/>
      <c r="O59" s="56"/>
      <c r="P59" s="56"/>
      <c r="Q59" s="56"/>
      <c r="R59" s="56"/>
      <c r="S59" s="56"/>
      <c r="T59" s="56"/>
      <c r="U59" s="56"/>
      <c r="V59" s="54">
        <f t="shared" si="1"/>
        <v>0</v>
      </c>
    </row>
    <row r="60" spans="1:22" s="26" customFormat="1" ht="15" hidden="1">
      <c r="A60" s="60" t="s">
        <v>61</v>
      </c>
      <c r="B60" s="17" t="s">
        <v>23</v>
      </c>
      <c r="C60" s="42" t="s">
        <v>62</v>
      </c>
      <c r="D60" s="42" t="s">
        <v>63</v>
      </c>
      <c r="E60" s="44" t="s">
        <v>64</v>
      </c>
      <c r="F60" s="17" t="s">
        <v>65</v>
      </c>
      <c r="G60" s="20"/>
      <c r="H60" s="20"/>
      <c r="I60" s="20"/>
      <c r="J60" s="20"/>
      <c r="K60" s="57"/>
      <c r="L60" s="57">
        <v>1</v>
      </c>
      <c r="M60" s="57"/>
      <c r="N60" s="57"/>
      <c r="O60" s="57"/>
      <c r="P60" s="57"/>
      <c r="Q60" s="57"/>
      <c r="R60" s="57"/>
      <c r="S60" s="57"/>
      <c r="T60" s="57"/>
      <c r="U60" s="57"/>
      <c r="V60" s="54">
        <f t="shared" si="1"/>
        <v>0</v>
      </c>
    </row>
    <row r="61" spans="1:22" s="26" customFormat="1" ht="15" hidden="1">
      <c r="A61" s="60" t="s">
        <v>61</v>
      </c>
      <c r="B61" s="17" t="s">
        <v>24</v>
      </c>
      <c r="C61" s="42" t="s">
        <v>62</v>
      </c>
      <c r="D61" s="42" t="s">
        <v>63</v>
      </c>
      <c r="E61" s="44" t="s">
        <v>64</v>
      </c>
      <c r="F61" s="17" t="s">
        <v>65</v>
      </c>
      <c r="G61" s="20"/>
      <c r="H61" s="20"/>
      <c r="I61" s="20"/>
      <c r="J61" s="20"/>
      <c r="K61" s="57"/>
      <c r="L61" s="57">
        <v>1</v>
      </c>
      <c r="M61" s="57"/>
      <c r="N61" s="57"/>
      <c r="O61" s="57"/>
      <c r="P61" s="57"/>
      <c r="Q61" s="57"/>
      <c r="R61" s="57"/>
      <c r="S61" s="57"/>
      <c r="T61" s="57"/>
      <c r="U61" s="57"/>
      <c r="V61" s="54">
        <f t="shared" si="1"/>
        <v>0</v>
      </c>
    </row>
    <row r="62" spans="1:22" s="26" customFormat="1" ht="15" hidden="1">
      <c r="A62" s="24" t="s">
        <v>82</v>
      </c>
      <c r="B62" s="17" t="s">
        <v>13</v>
      </c>
      <c r="C62" s="42" t="s">
        <v>62</v>
      </c>
      <c r="D62" s="42" t="s">
        <v>63</v>
      </c>
      <c r="E62" s="44" t="s">
        <v>83</v>
      </c>
      <c r="F62" s="17" t="s">
        <v>65</v>
      </c>
      <c r="G62" s="20"/>
      <c r="H62" s="20"/>
      <c r="I62" s="20"/>
      <c r="J62" s="20"/>
      <c r="K62" s="57"/>
      <c r="L62" s="57"/>
      <c r="M62" s="57"/>
      <c r="N62" s="57">
        <f>56714-2</f>
        <v>56712</v>
      </c>
      <c r="O62" s="57"/>
      <c r="P62" s="57"/>
      <c r="Q62" s="57"/>
      <c r="R62" s="57"/>
      <c r="S62" s="57"/>
      <c r="T62" s="57"/>
      <c r="U62" s="57"/>
      <c r="V62" s="54">
        <f t="shared" si="1"/>
        <v>0</v>
      </c>
    </row>
    <row r="63" spans="1:22" s="26" customFormat="1" ht="15" hidden="1">
      <c r="A63" s="24" t="s">
        <v>82</v>
      </c>
      <c r="B63" s="17" t="s">
        <v>23</v>
      </c>
      <c r="C63" s="42" t="s">
        <v>62</v>
      </c>
      <c r="D63" s="42" t="s">
        <v>63</v>
      </c>
      <c r="E63" s="44" t="s">
        <v>83</v>
      </c>
      <c r="F63" s="17" t="s">
        <v>65</v>
      </c>
      <c r="G63" s="20"/>
      <c r="H63" s="20"/>
      <c r="I63" s="20"/>
      <c r="J63" s="20"/>
      <c r="K63" s="57"/>
      <c r="L63" s="57"/>
      <c r="M63" s="57"/>
      <c r="N63" s="57">
        <v>1</v>
      </c>
      <c r="O63" s="57"/>
      <c r="P63" s="57"/>
      <c r="Q63" s="57"/>
      <c r="R63" s="57"/>
      <c r="S63" s="57"/>
      <c r="T63" s="57"/>
      <c r="U63" s="57"/>
      <c r="V63" s="54">
        <f t="shared" si="1"/>
        <v>0</v>
      </c>
    </row>
    <row r="64" spans="1:22" s="11" customFormat="1" ht="16.5" hidden="1">
      <c r="A64" s="24" t="s">
        <v>82</v>
      </c>
      <c r="B64" s="17" t="s">
        <v>24</v>
      </c>
      <c r="C64" s="42" t="s">
        <v>62</v>
      </c>
      <c r="D64" s="42" t="s">
        <v>63</v>
      </c>
      <c r="E64" s="44" t="s">
        <v>83</v>
      </c>
      <c r="F64" s="17" t="s">
        <v>65</v>
      </c>
      <c r="G64" s="20"/>
      <c r="H64" s="20"/>
      <c r="I64" s="20"/>
      <c r="J64" s="20"/>
      <c r="K64" s="57"/>
      <c r="L64" s="57"/>
      <c r="M64" s="57"/>
      <c r="N64" s="57">
        <v>1</v>
      </c>
      <c r="O64" s="57"/>
      <c r="P64" s="57"/>
      <c r="Q64" s="57"/>
      <c r="R64" s="57"/>
      <c r="S64" s="57"/>
      <c r="T64" s="57"/>
      <c r="U64" s="57"/>
      <c r="V64" s="54">
        <f t="shared" si="1"/>
        <v>0</v>
      </c>
    </row>
    <row r="65" spans="1:22" s="11" customFormat="1" ht="16.5" hidden="1">
      <c r="A65" s="62" t="s">
        <v>108</v>
      </c>
      <c r="B65" s="63" t="s">
        <v>109</v>
      </c>
      <c r="C65" s="64" t="s">
        <v>110</v>
      </c>
      <c r="D65" s="64" t="s">
        <v>111</v>
      </c>
      <c r="E65" s="65" t="s">
        <v>112</v>
      </c>
      <c r="F65" s="63" t="s">
        <v>113</v>
      </c>
      <c r="G65" s="20"/>
      <c r="H65" s="20"/>
      <c r="I65" s="20"/>
      <c r="J65" s="20"/>
      <c r="K65" s="57"/>
      <c r="L65" s="57"/>
      <c r="M65" s="57"/>
      <c r="N65" s="57"/>
      <c r="O65" s="57"/>
      <c r="P65" s="57"/>
      <c r="Q65" s="57"/>
      <c r="R65" s="57"/>
      <c r="S65" s="57">
        <v>11258.42</v>
      </c>
      <c r="T65" s="57"/>
      <c r="U65" s="57"/>
      <c r="V65" s="54">
        <f>SUM(R65:S65)</f>
        <v>11258.42</v>
      </c>
    </row>
    <row r="66" spans="1:22" s="11" customFormat="1" ht="16.5" hidden="1">
      <c r="A66" s="62" t="s">
        <v>130</v>
      </c>
      <c r="B66" s="17" t="s">
        <v>13</v>
      </c>
      <c r="C66" s="53" t="s">
        <v>131</v>
      </c>
      <c r="D66" s="53" t="s">
        <v>132</v>
      </c>
      <c r="E66" s="53" t="s">
        <v>133</v>
      </c>
      <c r="F66" s="17" t="s">
        <v>73</v>
      </c>
      <c r="G66" s="20"/>
      <c r="H66" s="20"/>
      <c r="I66" s="20"/>
      <c r="J66" s="20"/>
      <c r="K66" s="57"/>
      <c r="L66" s="57"/>
      <c r="M66" s="57"/>
      <c r="N66" s="57"/>
      <c r="O66" s="57"/>
      <c r="P66" s="57"/>
      <c r="Q66" s="57"/>
      <c r="R66" s="57"/>
      <c r="S66" s="57">
        <v>2669.72</v>
      </c>
      <c r="T66" s="57"/>
      <c r="U66" s="57"/>
      <c r="V66" s="54">
        <f>S66</f>
        <v>2669.72</v>
      </c>
    </row>
    <row r="67" spans="1:22" s="11" customFormat="1" ht="16.5" hidden="1">
      <c r="A67" s="62" t="s">
        <v>136</v>
      </c>
      <c r="B67" s="17" t="s">
        <v>13</v>
      </c>
      <c r="C67" s="69" t="s">
        <v>140</v>
      </c>
      <c r="D67" s="69" t="s">
        <v>137</v>
      </c>
      <c r="E67" s="69" t="s">
        <v>138</v>
      </c>
      <c r="F67" s="63" t="s">
        <v>73</v>
      </c>
      <c r="G67" s="20"/>
      <c r="H67" s="20"/>
      <c r="I67" s="20"/>
      <c r="J67" s="20"/>
      <c r="K67" s="57"/>
      <c r="L67" s="57"/>
      <c r="M67" s="57"/>
      <c r="N67" s="57"/>
      <c r="O67" s="57"/>
      <c r="P67" s="57"/>
      <c r="Q67" s="57"/>
      <c r="R67" s="57"/>
      <c r="S67" s="57"/>
      <c r="T67" s="57">
        <v>15011</v>
      </c>
      <c r="U67" s="57"/>
      <c r="V67" s="54">
        <f>T67</f>
        <v>15011</v>
      </c>
    </row>
    <row r="68" spans="1:22" s="11" customFormat="1" ht="16.5">
      <c r="A68" s="62" t="s">
        <v>143</v>
      </c>
      <c r="B68" s="63" t="s">
        <v>144</v>
      </c>
      <c r="C68" s="69" t="s">
        <v>145</v>
      </c>
      <c r="D68" s="69" t="s">
        <v>146</v>
      </c>
      <c r="E68" s="69" t="s">
        <v>147</v>
      </c>
      <c r="F68" s="63" t="s">
        <v>73</v>
      </c>
      <c r="G68" s="20"/>
      <c r="H68" s="20"/>
      <c r="I68" s="20"/>
      <c r="J68" s="20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>
        <v>7475</v>
      </c>
      <c r="V68" s="54">
        <f>U68</f>
        <v>7475</v>
      </c>
    </row>
    <row r="69" spans="1:22" s="11" customFormat="1" ht="16.5">
      <c r="A69" s="62" t="s">
        <v>148</v>
      </c>
      <c r="B69" s="17" t="s">
        <v>13</v>
      </c>
      <c r="C69" s="69" t="s">
        <v>149</v>
      </c>
      <c r="D69" s="69" t="s">
        <v>150</v>
      </c>
      <c r="E69" s="69" t="s">
        <v>151</v>
      </c>
      <c r="F69" s="63" t="s">
        <v>73</v>
      </c>
      <c r="G69" s="20"/>
      <c r="H69" s="20"/>
      <c r="I69" s="20"/>
      <c r="J69" s="20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>
        <v>14020.88</v>
      </c>
      <c r="V69" s="54">
        <f>U69</f>
        <v>14020.88</v>
      </c>
    </row>
    <row r="70" spans="1:22" s="11" customFormat="1" ht="16.5">
      <c r="A70" s="62"/>
      <c r="B70" s="17"/>
      <c r="C70" s="53"/>
      <c r="D70" s="53"/>
      <c r="E70" s="53"/>
      <c r="F70" s="17"/>
      <c r="G70" s="20"/>
      <c r="H70" s="20"/>
      <c r="I70" s="20"/>
      <c r="J70" s="20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4"/>
    </row>
    <row r="71" spans="1:22" s="11" customFormat="1" ht="16.5">
      <c r="A71" s="21"/>
      <c r="B71" s="21"/>
      <c r="C71" s="21"/>
      <c r="D71" s="15"/>
      <c r="E71" s="15"/>
      <c r="F71" s="15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46">
        <f>SUM(H71:O71)</f>
        <v>0</v>
      </c>
    </row>
    <row r="72" spans="1:22" s="11" customFormat="1" ht="16.5">
      <c r="A72" s="28" t="s">
        <v>0</v>
      </c>
      <c r="B72" s="28"/>
      <c r="C72" s="29"/>
      <c r="D72" s="29"/>
      <c r="E72" s="29"/>
      <c r="F72" s="30"/>
      <c r="G72" s="31">
        <f>SUM(G31:G65)</f>
        <v>95000</v>
      </c>
      <c r="H72" s="31">
        <f>SUM(H29:H71)</f>
        <v>94312.95</v>
      </c>
      <c r="I72" s="31">
        <f>SUM(I41:I66)</f>
        <v>250570</v>
      </c>
      <c r="J72" s="31">
        <f>SUM(J6:J71)</f>
        <v>1600359</v>
      </c>
      <c r="K72" s="31">
        <f>SUM(K6:K71)</f>
        <v>353698</v>
      </c>
      <c r="L72" s="58">
        <f>SUM(L56:L71)</f>
        <v>658610</v>
      </c>
      <c r="M72" s="58">
        <f>SUM(M25:M71)</f>
        <v>422865</v>
      </c>
      <c r="N72" s="58">
        <f>SUM(N56:N71)</f>
        <v>56714</v>
      </c>
      <c r="O72" s="58">
        <f>SUM(O47:O71)</f>
        <v>130739.82</v>
      </c>
      <c r="P72" s="58">
        <f>SUM(P47:P71)</f>
        <v>4565.11</v>
      </c>
      <c r="Q72" s="58">
        <f>SUM(Q6:Q71)</f>
        <v>30000</v>
      </c>
      <c r="R72" s="58">
        <f>SUM(R14:R71)</f>
        <v>1807752</v>
      </c>
      <c r="S72" s="58">
        <f>SUM(S6:S71)</f>
        <v>223068.57</v>
      </c>
      <c r="T72" s="58">
        <f>SUM(T6:T71)</f>
        <v>45011</v>
      </c>
      <c r="U72" s="58">
        <f>SUM(U41:U71)</f>
        <v>21495.879999999997</v>
      </c>
      <c r="V72" s="41">
        <f>SUM(V6:V71)</f>
        <v>4081384.45</v>
      </c>
    </row>
    <row r="73" spans="1:22" s="11" customFormat="1" ht="16.5">
      <c r="A73" s="32"/>
      <c r="B73" s="32"/>
      <c r="C73" s="33"/>
      <c r="D73" s="33"/>
      <c r="E73" s="33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6"/>
    </row>
    <row r="74" spans="1:21" s="11" customFormat="1" ht="16.5">
      <c r="A74" s="26" t="s">
        <v>9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</row>
    <row r="75" spans="1:21" s="11" customFormat="1" ht="16.5" hidden="1">
      <c r="A75" s="22" t="s">
        <v>15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</row>
    <row r="76" spans="1:21" s="11" customFormat="1" ht="16.5" hidden="1">
      <c r="A76" s="26" t="s">
        <v>16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s="11" customFormat="1" ht="16.5" hidden="1">
      <c r="A77" s="26" t="s">
        <v>29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</row>
    <row r="78" spans="1:21" s="11" customFormat="1" ht="16.5" hidden="1">
      <c r="A78" s="26" t="s">
        <v>28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1:21" s="11" customFormat="1" ht="16.5" hidden="1">
      <c r="A79" s="26" t="s">
        <v>35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1:21" s="11" customFormat="1" ht="16.5" hidden="1">
      <c r="A80" s="26" t="s">
        <v>36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spans="1:21" s="11" customFormat="1" ht="16.5" hidden="1">
      <c r="A81" s="26" t="s">
        <v>43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1:21" s="11" customFormat="1" ht="16.5" hidden="1">
      <c r="A82" s="26" t="s">
        <v>44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1:21" s="11" customFormat="1" ht="16.5" hidden="1">
      <c r="A83" s="26" t="s">
        <v>57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spans="1:21" s="11" customFormat="1" ht="16.5" hidden="1">
      <c r="A84" s="26" t="s">
        <v>56</v>
      </c>
      <c r="C84" s="37"/>
      <c r="D84" s="37"/>
      <c r="E84" s="3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spans="1:21" s="11" customFormat="1" ht="16.5" hidden="1">
      <c r="A85" s="26" t="s">
        <v>66</v>
      </c>
      <c r="C85" s="37"/>
      <c r="D85" s="37"/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1" s="11" customFormat="1" ht="16.5" hidden="1">
      <c r="A86" s="26" t="s">
        <v>67</v>
      </c>
      <c r="C86" s="37"/>
      <c r="D86" s="37"/>
      <c r="E86" s="37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1:21" s="11" customFormat="1" ht="16.5" hidden="1">
      <c r="A87" s="26" t="s">
        <v>80</v>
      </c>
      <c r="C87" s="37"/>
      <c r="D87" s="37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spans="1:21" s="11" customFormat="1" ht="16.5" hidden="1">
      <c r="A88" s="26" t="s">
        <v>79</v>
      </c>
      <c r="C88" s="37"/>
      <c r="D88" s="37"/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s="11" customFormat="1" ht="16.5" hidden="1">
      <c r="A89" s="26" t="s">
        <v>85</v>
      </c>
      <c r="C89" s="37"/>
      <c r="D89" s="37"/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s="11" customFormat="1" ht="16.5" hidden="1">
      <c r="A90" s="26" t="s">
        <v>84</v>
      </c>
      <c r="C90" s="37"/>
      <c r="D90" s="37"/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21" s="11" customFormat="1" ht="16.5" hidden="1">
      <c r="A91" s="26" t="s">
        <v>89</v>
      </c>
      <c r="C91" s="37"/>
      <c r="D91" s="37"/>
      <c r="E91" s="37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1" s="11" customFormat="1" ht="16.5" hidden="1">
      <c r="A92" s="26" t="s">
        <v>88</v>
      </c>
      <c r="C92" s="37"/>
      <c r="D92" s="37"/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ht="15" hidden="1">
      <c r="A93" s="26" t="s">
        <v>95</v>
      </c>
    </row>
    <row r="94" ht="15" hidden="1">
      <c r="A94" s="26" t="s">
        <v>96</v>
      </c>
    </row>
    <row r="95" ht="15" hidden="1">
      <c r="A95" s="26" t="s">
        <v>100</v>
      </c>
    </row>
    <row r="96" ht="15" hidden="1">
      <c r="A96" s="26" t="s">
        <v>99</v>
      </c>
    </row>
    <row r="97" ht="15" hidden="1">
      <c r="A97" s="26" t="s">
        <v>103</v>
      </c>
    </row>
    <row r="98" ht="15" hidden="1">
      <c r="A98" s="26" t="s">
        <v>102</v>
      </c>
    </row>
    <row r="99" spans="1:21" ht="15" customHeight="1" hidden="1">
      <c r="A99" s="26" t="s">
        <v>129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5" customHeight="1" hidden="1">
      <c r="A100" s="26" t="s">
        <v>124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ht="15" hidden="1">
      <c r="A101" s="26" t="s">
        <v>139</v>
      </c>
    </row>
    <row r="102" ht="15" hidden="1">
      <c r="A102" s="26" t="s">
        <v>124</v>
      </c>
    </row>
    <row r="103" ht="15">
      <c r="A103" s="26" t="s">
        <v>142</v>
      </c>
    </row>
    <row r="104" ht="15">
      <c r="A104" s="26" t="s">
        <v>124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2019-01-09T17:05:16Z</cp:lastPrinted>
  <dcterms:created xsi:type="dcterms:W3CDTF">2000-04-13T13:33:42Z</dcterms:created>
  <dcterms:modified xsi:type="dcterms:W3CDTF">2019-01-30T19:41:08Z</dcterms:modified>
  <cp:category/>
  <cp:version/>
  <cp:contentType/>
  <cp:contentStatus/>
</cp:coreProperties>
</file>