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APE" sheetId="1" r:id="rId1"/>
  </sheets>
  <definedNames>
    <definedName name="_xlnm.Print_Area" localSheetId="0">'CAPE'!$A$1:$G$66</definedName>
  </definedNames>
  <calcPr fullCalcOnLoad="1"/>
</workbook>
</file>

<file path=xl/sharedStrings.xml><?xml version="1.0" encoding="utf-8"?>
<sst xmlns="http://schemas.openxmlformats.org/spreadsheetml/2006/main" count="270" uniqueCount="128">
  <si>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</si>
  <si>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</si>
  <si>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</si>
  <si>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</si>
  <si>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</si>
  <si>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</si>
  <si>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</si>
  <si>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</si>
  <si>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</si>
  <si>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</si>
  <si>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</si>
  <si>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</si>
  <si>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</si>
  <si>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</si>
  <si>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</si>
  <si>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</si>
  <si>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</si>
  <si>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</si>
  <si>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19CCJTECWIA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</si>
  <si>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</si>
  <si>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</si>
  <si>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</si>
  <si>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</si>
  <si>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</si>
  <si>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</si>
  <si>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</si>
  <si>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</si>
  <si>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 D WKR</t>
  </si>
  <si>
    <t>FWIADWK19A</t>
  </si>
  <si>
    <t>6303</t>
  </si>
  <si>
    <t>TO ADD FY19 WIOA FUNDS</t>
  </si>
  <si>
    <t>CT EOL 19CCJTECNEGREA</t>
  </si>
  <si>
    <t>JULY 1, 2018- JUNE 30, 2019</t>
  </si>
  <si>
    <t>FUIREA18</t>
  </si>
  <si>
    <t>7002-6624</t>
  </si>
  <si>
    <t>REA8</t>
  </si>
  <si>
    <t>BUDGET SHEET #1 OCTOBER 1, 2018</t>
  </si>
  <si>
    <t>INITIAL AWARD AUGUST 23, 2018</t>
  </si>
  <si>
    <t>TO ADD REA8 FUNDS</t>
  </si>
  <si>
    <t>BUDGET #1</t>
  </si>
  <si>
    <t>BUDGET #2</t>
  </si>
  <si>
    <t>CT EOL 19CCJTECSOSWTF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</si>
  <si>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</si>
  <si>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</si>
  <si>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</si>
  <si>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</si>
  <si>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</si>
  <si>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</si>
  <si>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</si>
  <si>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#3</t>
  </si>
  <si>
    <t>CT EOL 19CCJTECWP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</si>
  <si>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</si>
  <si>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</si>
  <si>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</si>
  <si>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</si>
  <si>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</si>
  <si>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</si>
  <si>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</si>
  <si>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</si>
  <si>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#4</t>
  </si>
  <si>
    <t>BUDGET SHEET #3 OCTOBER 12, 2018</t>
  </si>
  <si>
    <t>BUDGET SHEET #4 OCTOBER 31, 2018</t>
  </si>
  <si>
    <t>BUDGET #5</t>
  </si>
  <si>
    <t>REA8 (SERVICE DATE 1.1.18-9.30.19)</t>
  </si>
  <si>
    <t>TO ADD REA8  FUNDS</t>
  </si>
  <si>
    <t>BUDGET SHEET #5 NOVEMBER 20, 2018</t>
  </si>
  <si>
    <t>TO ADD INCENTIVE FUNDS</t>
  </si>
  <si>
    <t>INCENTIVE FUNDS</t>
  </si>
  <si>
    <t>BUDGET #6</t>
  </si>
  <si>
    <t>OCTOBER 1, 2018- JUNE 30, 2019</t>
  </si>
  <si>
    <t>FWIADWK19B</t>
  </si>
  <si>
    <t>FWIAADT19B</t>
  </si>
  <si>
    <t>BUDGET SHEET #6 DECEMBER 4, 2018</t>
  </si>
  <si>
    <t>BUDGET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</si>
  <si>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</si>
  <si>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</si>
  <si>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</si>
  <si>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</si>
  <si>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</si>
  <si>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</si>
  <si>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19CCJTECVETSUI</t>
  </si>
  <si>
    <t>DVOP</t>
  </si>
  <si>
    <t>FVETS2019</t>
  </si>
  <si>
    <t>7002-6628</t>
  </si>
  <si>
    <t>J309</t>
  </si>
  <si>
    <t>FUI2019</t>
  </si>
  <si>
    <t>J330</t>
  </si>
  <si>
    <t>DUA  HEARINGS</t>
  </si>
  <si>
    <t>WIOA DW STAFF ALLOCATION FOR UI SVS/WIOA OH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</si>
  <si>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</si>
  <si>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</si>
  <si>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</si>
  <si>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</si>
  <si>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</si>
  <si>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</si>
  <si>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</si>
  <si>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</si>
  <si>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</si>
  <si>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TO ADD VARIOUS FUNDS</t>
  </si>
  <si>
    <t>BUDGET #8</t>
  </si>
  <si>
    <t>DOE-CAREER PATHWAYS</t>
  </si>
  <si>
    <t>7035-0002</t>
  </si>
  <si>
    <t>J328</t>
  </si>
  <si>
    <t>BUDGET SHEET #8 JANUARY 11, 2019</t>
  </si>
  <si>
    <t>TO ADD DOE-CAREER PATHWAYS &amp; UI FUNDS</t>
  </si>
  <si>
    <t>DOE2019B</t>
  </si>
  <si>
    <t>BUDGET #9</t>
  </si>
  <si>
    <t>BUDGET SHEET #9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</si>
  <si>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</si>
  <si>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</si>
  <si>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</si>
  <si>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</si>
  <si>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</si>
  <si>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</si>
  <si>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</si>
  <si>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</si>
  <si>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</si>
  <si>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#10</t>
  </si>
  <si>
    <t>BUDGET SHEET #10 FEBRUARY 27, 2019</t>
  </si>
  <si>
    <t>TO DE-OBLIGATE FUNDS</t>
  </si>
  <si>
    <t>BUDGET #11</t>
  </si>
  <si>
    <t>REA9 (SERVICE DATE JAN 1, 2019-DEC 31, 2019)</t>
  </si>
  <si>
    <t>FUIREA19</t>
  </si>
  <si>
    <t>REA9</t>
  </si>
  <si>
    <t>TO ADD REA9 FUNDS</t>
  </si>
  <si>
    <t>BUDGET SHEET #11, MARCH 26, 2019</t>
  </si>
  <si>
    <t>BUDGET #12</t>
  </si>
  <si>
    <t>BUDGET SHEET #12, MAY 31, 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</si>
</sst>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7" fontId="9" fillId="0" borderId="11" xfId="44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9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S64" sqref="S64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2.00390625" style="4" hidden="1" customWidth="1"/>
    <col min="8" max="11" width="13.7109375" style="4" hidden="1" customWidth="1"/>
    <col min="12" max="14" width="19.57421875" style="4" hidden="1" customWidth="1"/>
    <col min="15" max="17" width="13.7109375" style="4" hidden="1" customWidth="1"/>
    <col min="18" max="18" width="12.140625" style="4" hidden="1" customWidth="1"/>
    <col min="19" max="19" width="13.7109375" style="4" customWidth="1"/>
    <col min="20" max="20" width="15.00390625" style="3" hidden="1" customWidth="1"/>
    <col min="21" max="21" width="10.8515625" style="3" bestFit="1" customWidth="1"/>
    <col min="22" max="16384" width="9.140625" style="3" customWidth="1"/>
  </cols>
  <sheetData>
    <row r="1" spans="1:19" ht="20.25">
      <c r="A1" s="3" t="s">
        <v>12</v>
      </c>
      <c r="B1" s="79" t="s">
        <v>10</v>
      </c>
      <c r="C1" s="80"/>
      <c r="D1" s="80"/>
      <c r="E1" s="80"/>
      <c r="F1" s="80"/>
      <c r="G1" s="80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20" s="11" customFormat="1" ht="30.75" thickBot="1">
      <c r="A5" s="6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13</v>
      </c>
      <c r="H5" s="54" t="s">
        <v>39</v>
      </c>
      <c r="I5" s="54" t="s">
        <v>40</v>
      </c>
      <c r="J5" s="54" t="s">
        <v>49</v>
      </c>
      <c r="K5" s="54" t="s">
        <v>59</v>
      </c>
      <c r="L5" s="54" t="s">
        <v>62</v>
      </c>
      <c r="M5" s="54" t="s">
        <v>68</v>
      </c>
      <c r="N5" s="54" t="s">
        <v>73</v>
      </c>
      <c r="O5" s="54" t="s">
        <v>99</v>
      </c>
      <c r="P5" s="54" t="s">
        <v>106</v>
      </c>
      <c r="Q5" s="54" t="s">
        <v>117</v>
      </c>
      <c r="R5" s="54" t="s">
        <v>120</v>
      </c>
      <c r="S5" s="54" t="s">
        <v>126</v>
      </c>
      <c r="T5" s="10" t="s">
        <v>6</v>
      </c>
    </row>
    <row r="6" spans="1:20" s="25" customFormat="1" ht="16.5" hidden="1">
      <c r="A6" s="62" t="s">
        <v>8</v>
      </c>
      <c r="B6" s="36"/>
      <c r="C6" s="37"/>
      <c r="D6" s="37"/>
      <c r="E6" s="38"/>
      <c r="F6" s="39"/>
      <c r="G6" s="39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40"/>
    </row>
    <row r="7" spans="1:20" s="25" customFormat="1" ht="16.5" hidden="1">
      <c r="A7" s="16" t="s">
        <v>18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7"/>
    </row>
    <row r="8" spans="1:20" s="25" customFormat="1" ht="16.5" hidden="1">
      <c r="A8" s="50" t="s">
        <v>19</v>
      </c>
      <c r="B8" s="51" t="s">
        <v>20</v>
      </c>
      <c r="C8" s="52" t="s">
        <v>21</v>
      </c>
      <c r="D8" s="16" t="s">
        <v>11</v>
      </c>
      <c r="E8" s="48">
        <v>6301</v>
      </c>
      <c r="F8" s="18">
        <v>17.259</v>
      </c>
      <c r="G8" s="22"/>
      <c r="H8" s="19">
        <f>541216-2</f>
        <v>541214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35">
        <f aca="true" t="shared" si="0" ref="T8:T13">SUM(G8:H8)</f>
        <v>541214</v>
      </c>
    </row>
    <row r="9" spans="1:20" s="11" customFormat="1" ht="16.5" hidden="1">
      <c r="A9" s="50" t="s">
        <v>19</v>
      </c>
      <c r="B9" s="18" t="s">
        <v>15</v>
      </c>
      <c r="C9" s="52" t="s">
        <v>21</v>
      </c>
      <c r="D9" s="16" t="s">
        <v>11</v>
      </c>
      <c r="E9" s="48">
        <v>6301</v>
      </c>
      <c r="F9" s="18">
        <v>17.259</v>
      </c>
      <c r="G9" s="59"/>
      <c r="H9" s="19">
        <v>1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35">
        <f t="shared" si="0"/>
        <v>1</v>
      </c>
    </row>
    <row r="10" spans="1:20" s="11" customFormat="1" ht="16.5" hidden="1">
      <c r="A10" s="50" t="s">
        <v>19</v>
      </c>
      <c r="B10" s="18" t="s">
        <v>22</v>
      </c>
      <c r="C10" s="52" t="s">
        <v>21</v>
      </c>
      <c r="D10" s="16" t="s">
        <v>11</v>
      </c>
      <c r="E10" s="48">
        <v>6301</v>
      </c>
      <c r="F10" s="18">
        <v>17.259</v>
      </c>
      <c r="G10" s="59"/>
      <c r="H10" s="19">
        <v>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35">
        <f t="shared" si="0"/>
        <v>1</v>
      </c>
    </row>
    <row r="11" spans="1:20" s="27" customFormat="1" ht="15" hidden="1">
      <c r="A11" s="50" t="s">
        <v>23</v>
      </c>
      <c r="B11" s="18" t="s">
        <v>24</v>
      </c>
      <c r="C11" s="16" t="s">
        <v>25</v>
      </c>
      <c r="D11" s="47" t="s">
        <v>16</v>
      </c>
      <c r="E11" s="18" t="s">
        <v>26</v>
      </c>
      <c r="F11" s="47">
        <v>17.258</v>
      </c>
      <c r="G11" s="60"/>
      <c r="H11" s="19">
        <f>80537-2</f>
        <v>80535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35">
        <f t="shared" si="0"/>
        <v>80535</v>
      </c>
    </row>
    <row r="12" spans="1:20" s="11" customFormat="1" ht="16.5" hidden="1">
      <c r="A12" s="50" t="s">
        <v>23</v>
      </c>
      <c r="B12" s="18" t="s">
        <v>15</v>
      </c>
      <c r="C12" s="16" t="s">
        <v>25</v>
      </c>
      <c r="D12" s="47" t="s">
        <v>16</v>
      </c>
      <c r="E12" s="18" t="s">
        <v>26</v>
      </c>
      <c r="F12" s="47">
        <v>17.258</v>
      </c>
      <c r="G12" s="59"/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35">
        <f t="shared" si="0"/>
        <v>1</v>
      </c>
    </row>
    <row r="13" spans="1:20" s="27" customFormat="1" ht="15" hidden="1">
      <c r="A13" s="50" t="s">
        <v>23</v>
      </c>
      <c r="B13" s="18" t="s">
        <v>22</v>
      </c>
      <c r="C13" s="16" t="s">
        <v>25</v>
      </c>
      <c r="D13" s="47" t="s">
        <v>16</v>
      </c>
      <c r="E13" s="18" t="s">
        <v>26</v>
      </c>
      <c r="F13" s="47">
        <v>17.258</v>
      </c>
      <c r="G13" s="60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5">
        <f t="shared" si="0"/>
        <v>1</v>
      </c>
    </row>
    <row r="14" spans="1:20" s="27" customFormat="1" ht="15" hidden="1">
      <c r="A14" s="50" t="s">
        <v>23</v>
      </c>
      <c r="B14" s="18" t="s">
        <v>69</v>
      </c>
      <c r="C14" s="16" t="s">
        <v>71</v>
      </c>
      <c r="D14" s="47" t="s">
        <v>16</v>
      </c>
      <c r="E14" s="18" t="s">
        <v>26</v>
      </c>
      <c r="F14" s="47">
        <v>17.258</v>
      </c>
      <c r="G14" s="60"/>
      <c r="H14" s="19"/>
      <c r="I14" s="19"/>
      <c r="J14" s="19"/>
      <c r="K14" s="19"/>
      <c r="L14" s="19"/>
      <c r="M14" s="19">
        <f>428062-2</f>
        <v>428060</v>
      </c>
      <c r="N14" s="19"/>
      <c r="O14" s="19"/>
      <c r="P14" s="19"/>
      <c r="Q14" s="19"/>
      <c r="R14" s="19"/>
      <c r="S14" s="19"/>
      <c r="T14" s="35">
        <f>SUM(L14:M14)</f>
        <v>428060</v>
      </c>
    </row>
    <row r="15" spans="1:20" s="27" customFormat="1" ht="15" hidden="1">
      <c r="A15" s="50" t="s">
        <v>23</v>
      </c>
      <c r="B15" s="18" t="s">
        <v>15</v>
      </c>
      <c r="C15" s="16" t="s">
        <v>71</v>
      </c>
      <c r="D15" s="47" t="s">
        <v>16</v>
      </c>
      <c r="E15" s="18" t="s">
        <v>26</v>
      </c>
      <c r="F15" s="47">
        <v>17.258</v>
      </c>
      <c r="G15" s="60"/>
      <c r="H15" s="19"/>
      <c r="I15" s="19"/>
      <c r="J15" s="19"/>
      <c r="K15" s="19"/>
      <c r="L15" s="19"/>
      <c r="M15" s="19">
        <v>1</v>
      </c>
      <c r="N15" s="19"/>
      <c r="O15" s="19"/>
      <c r="P15" s="19"/>
      <c r="Q15" s="19"/>
      <c r="R15" s="19"/>
      <c r="S15" s="19"/>
      <c r="T15" s="35">
        <f aca="true" t="shared" si="1" ref="T15:T62">SUM(L15:M15)</f>
        <v>1</v>
      </c>
    </row>
    <row r="16" spans="1:20" s="27" customFormat="1" ht="15" hidden="1">
      <c r="A16" s="50" t="s">
        <v>23</v>
      </c>
      <c r="B16" s="18" t="s">
        <v>22</v>
      </c>
      <c r="C16" s="16" t="s">
        <v>71</v>
      </c>
      <c r="D16" s="47" t="s">
        <v>16</v>
      </c>
      <c r="E16" s="18" t="s">
        <v>26</v>
      </c>
      <c r="F16" s="47">
        <v>17.258</v>
      </c>
      <c r="G16" s="60"/>
      <c r="H16" s="19"/>
      <c r="I16" s="19"/>
      <c r="J16" s="19"/>
      <c r="K16" s="19"/>
      <c r="L16" s="19"/>
      <c r="M16" s="19">
        <v>1</v>
      </c>
      <c r="N16" s="19"/>
      <c r="O16" s="19"/>
      <c r="P16" s="19"/>
      <c r="Q16" s="19"/>
      <c r="R16" s="19"/>
      <c r="S16" s="19"/>
      <c r="T16" s="35">
        <f t="shared" si="1"/>
        <v>1</v>
      </c>
    </row>
    <row r="17" spans="1:20" s="27" customFormat="1" ht="15" hidden="1">
      <c r="A17" s="50" t="s">
        <v>27</v>
      </c>
      <c r="B17" s="18" t="s">
        <v>24</v>
      </c>
      <c r="C17" s="16" t="s">
        <v>28</v>
      </c>
      <c r="D17" s="47" t="s">
        <v>17</v>
      </c>
      <c r="E17" s="18" t="s">
        <v>29</v>
      </c>
      <c r="F17" s="47">
        <v>17.278</v>
      </c>
      <c r="G17" s="60"/>
      <c r="H17" s="19">
        <f>77408-2</f>
        <v>77406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35">
        <f t="shared" si="1"/>
        <v>0</v>
      </c>
    </row>
    <row r="18" spans="1:20" s="11" customFormat="1" ht="16.5" hidden="1">
      <c r="A18" s="50" t="s">
        <v>27</v>
      </c>
      <c r="B18" s="18" t="s">
        <v>15</v>
      </c>
      <c r="C18" s="16" t="s">
        <v>28</v>
      </c>
      <c r="D18" s="47" t="s">
        <v>17</v>
      </c>
      <c r="E18" s="18" t="s">
        <v>29</v>
      </c>
      <c r="F18" s="47">
        <v>17.278</v>
      </c>
      <c r="G18" s="5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35">
        <f t="shared" si="1"/>
        <v>0</v>
      </c>
    </row>
    <row r="19" spans="1:20" s="11" customFormat="1" ht="16.5" hidden="1">
      <c r="A19" s="50" t="s">
        <v>27</v>
      </c>
      <c r="B19" s="18" t="s">
        <v>22</v>
      </c>
      <c r="C19" s="16" t="s">
        <v>28</v>
      </c>
      <c r="D19" s="47" t="s">
        <v>17</v>
      </c>
      <c r="E19" s="18" t="s">
        <v>29</v>
      </c>
      <c r="F19" s="47">
        <v>17.278</v>
      </c>
      <c r="G19" s="59"/>
      <c r="H19" s="19">
        <v>1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35">
        <f t="shared" si="1"/>
        <v>0</v>
      </c>
    </row>
    <row r="20" spans="1:20" s="11" customFormat="1" ht="16.5" hidden="1">
      <c r="A20" s="50" t="s">
        <v>27</v>
      </c>
      <c r="B20" s="18" t="s">
        <v>69</v>
      </c>
      <c r="C20" s="16" t="s">
        <v>70</v>
      </c>
      <c r="D20" s="47" t="s">
        <v>17</v>
      </c>
      <c r="E20" s="18" t="s">
        <v>29</v>
      </c>
      <c r="F20" s="47">
        <v>17.278</v>
      </c>
      <c r="G20" s="59"/>
      <c r="H20" s="19"/>
      <c r="I20" s="19"/>
      <c r="J20" s="19"/>
      <c r="K20" s="19"/>
      <c r="L20" s="19"/>
      <c r="M20" s="19">
        <f>367165-2</f>
        <v>367163</v>
      </c>
      <c r="N20" s="19"/>
      <c r="O20" s="19"/>
      <c r="P20" s="19"/>
      <c r="Q20" s="19"/>
      <c r="R20" s="19"/>
      <c r="S20" s="19"/>
      <c r="T20" s="35">
        <f t="shared" si="1"/>
        <v>367163</v>
      </c>
    </row>
    <row r="21" spans="1:20" s="11" customFormat="1" ht="16.5" hidden="1">
      <c r="A21" s="50" t="s">
        <v>27</v>
      </c>
      <c r="B21" s="18" t="s">
        <v>15</v>
      </c>
      <c r="C21" s="16" t="s">
        <v>70</v>
      </c>
      <c r="D21" s="47" t="s">
        <v>17</v>
      </c>
      <c r="E21" s="18" t="s">
        <v>29</v>
      </c>
      <c r="F21" s="47">
        <v>17.278</v>
      </c>
      <c r="G21" s="59"/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/>
      <c r="T21" s="35">
        <f t="shared" si="1"/>
        <v>1</v>
      </c>
    </row>
    <row r="22" spans="1:20" s="11" customFormat="1" ht="16.5" hidden="1">
      <c r="A22" s="50" t="s">
        <v>27</v>
      </c>
      <c r="B22" s="18" t="s">
        <v>22</v>
      </c>
      <c r="C22" s="16" t="s">
        <v>70</v>
      </c>
      <c r="D22" s="47" t="s">
        <v>17</v>
      </c>
      <c r="E22" s="18" t="s">
        <v>29</v>
      </c>
      <c r="F22" s="47">
        <v>17.278</v>
      </c>
      <c r="G22" s="5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35">
        <f t="shared" si="1"/>
        <v>1</v>
      </c>
    </row>
    <row r="23" spans="1:20" s="25" customFormat="1" ht="16.5" hidden="1">
      <c r="A23" s="67" t="s">
        <v>67</v>
      </c>
      <c r="B23" s="68" t="s">
        <v>32</v>
      </c>
      <c r="C23" s="16" t="s">
        <v>25</v>
      </c>
      <c r="D23" s="47" t="s">
        <v>16</v>
      </c>
      <c r="E23" s="18">
        <v>6318</v>
      </c>
      <c r="F23" s="47">
        <v>17.258</v>
      </c>
      <c r="G23" s="19"/>
      <c r="H23" s="19"/>
      <c r="I23" s="19"/>
      <c r="J23" s="19">
        <v>6120</v>
      </c>
      <c r="K23" s="19"/>
      <c r="L23" s="19"/>
      <c r="M23" s="19"/>
      <c r="N23" s="19"/>
      <c r="O23" s="19"/>
      <c r="P23" s="19"/>
      <c r="Q23" s="19"/>
      <c r="R23" s="19"/>
      <c r="S23" s="19"/>
      <c r="T23" s="35">
        <f t="shared" si="1"/>
        <v>0</v>
      </c>
    </row>
    <row r="24" spans="1:20" s="25" customFormat="1" ht="16.5" hidden="1">
      <c r="A24" s="65" t="s">
        <v>67</v>
      </c>
      <c r="B24" s="66" t="s">
        <v>32</v>
      </c>
      <c r="C24" s="16" t="s">
        <v>25</v>
      </c>
      <c r="D24" s="47" t="s">
        <v>16</v>
      </c>
      <c r="E24" s="18">
        <v>6319</v>
      </c>
      <c r="F24" s="47">
        <v>17.258</v>
      </c>
      <c r="G24" s="19"/>
      <c r="H24" s="19"/>
      <c r="I24" s="19"/>
      <c r="J24" s="19">
        <v>11880</v>
      </c>
      <c r="K24" s="19"/>
      <c r="L24" s="19"/>
      <c r="M24" s="19"/>
      <c r="N24" s="19"/>
      <c r="O24" s="19"/>
      <c r="P24" s="19"/>
      <c r="Q24" s="19"/>
      <c r="R24" s="19"/>
      <c r="S24" s="19"/>
      <c r="T24" s="35">
        <f t="shared" si="1"/>
        <v>0</v>
      </c>
    </row>
    <row r="25" spans="1:20" s="25" customFormat="1" ht="16.5" hidden="1">
      <c r="A25" s="75" t="s">
        <v>88</v>
      </c>
      <c r="B25" s="18" t="s">
        <v>32</v>
      </c>
      <c r="C25" s="76" t="s">
        <v>70</v>
      </c>
      <c r="D25" s="47" t="s">
        <v>17</v>
      </c>
      <c r="E25" s="16">
        <v>6308</v>
      </c>
      <c r="F25" s="47">
        <v>17.278</v>
      </c>
      <c r="G25" s="19"/>
      <c r="H25" s="19"/>
      <c r="I25" s="19"/>
      <c r="J25" s="19"/>
      <c r="K25" s="19"/>
      <c r="L25" s="19"/>
      <c r="M25" s="19"/>
      <c r="N25" s="19">
        <f>10155*0.34</f>
        <v>3452.7000000000003</v>
      </c>
      <c r="O25" s="19"/>
      <c r="P25" s="19"/>
      <c r="Q25" s="19"/>
      <c r="R25" s="19"/>
      <c r="S25" s="19"/>
      <c r="T25" s="35">
        <f>SUM(N25)</f>
        <v>3452.7000000000003</v>
      </c>
    </row>
    <row r="26" spans="1:20" s="25" customFormat="1" ht="16.5" hidden="1">
      <c r="A26" s="75" t="s">
        <v>88</v>
      </c>
      <c r="B26" s="18" t="s">
        <v>32</v>
      </c>
      <c r="C26" s="76" t="s">
        <v>70</v>
      </c>
      <c r="D26" s="47" t="s">
        <v>17</v>
      </c>
      <c r="E26" s="16">
        <v>6309</v>
      </c>
      <c r="F26" s="47">
        <v>17.278</v>
      </c>
      <c r="G26" s="19"/>
      <c r="H26" s="19"/>
      <c r="I26" s="19"/>
      <c r="J26" s="19"/>
      <c r="K26" s="19"/>
      <c r="L26" s="19"/>
      <c r="M26" s="19"/>
      <c r="N26" s="19">
        <f>10155*0.66</f>
        <v>6702.3</v>
      </c>
      <c r="O26" s="19"/>
      <c r="P26" s="19"/>
      <c r="Q26" s="19"/>
      <c r="R26" s="19"/>
      <c r="S26" s="19"/>
      <c r="T26" s="35">
        <f>N26</f>
        <v>6702.3</v>
      </c>
    </row>
    <row r="27" spans="1:20" s="25" customFormat="1" ht="16.5">
      <c r="A27" s="78"/>
      <c r="B27" s="18"/>
      <c r="C27" s="76"/>
      <c r="D27" s="47"/>
      <c r="E27" s="16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35"/>
    </row>
    <row r="28" spans="1:20" s="25" customFormat="1" ht="16.5">
      <c r="A28" s="9" t="s">
        <v>8</v>
      </c>
      <c r="B28" s="12"/>
      <c r="C28" s="13"/>
      <c r="D28" s="13"/>
      <c r="E28" s="14"/>
      <c r="F28" s="15"/>
      <c r="G28" s="1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35">
        <f t="shared" si="1"/>
        <v>0</v>
      </c>
    </row>
    <row r="29" spans="1:20" s="25" customFormat="1" ht="16.5">
      <c r="A29" s="16" t="s">
        <v>31</v>
      </c>
      <c r="B29" s="12"/>
      <c r="C29" s="13"/>
      <c r="D29" s="13"/>
      <c r="E29" s="14"/>
      <c r="F29" s="15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35">
        <f t="shared" si="1"/>
        <v>0</v>
      </c>
    </row>
    <row r="30" spans="1:20" s="25" customFormat="1" ht="16.5" hidden="1">
      <c r="A30" s="50" t="s">
        <v>63</v>
      </c>
      <c r="B30" s="18" t="s">
        <v>32</v>
      </c>
      <c r="C30" s="57" t="s">
        <v>33</v>
      </c>
      <c r="D30" s="57" t="s">
        <v>34</v>
      </c>
      <c r="E30" s="58" t="s">
        <v>35</v>
      </c>
      <c r="F30" s="16">
        <v>17.225</v>
      </c>
      <c r="G30" s="19">
        <v>16880.24</v>
      </c>
      <c r="H30" s="19"/>
      <c r="I30" s="19"/>
      <c r="J30" s="19"/>
      <c r="K30" s="19"/>
      <c r="L30" s="19">
        <f>1967.09-1</f>
        <v>1966.09</v>
      </c>
      <c r="M30" s="19"/>
      <c r="N30" s="19"/>
      <c r="O30" s="19"/>
      <c r="P30" s="19"/>
      <c r="Q30" s="19"/>
      <c r="R30" s="19"/>
      <c r="S30" s="19"/>
      <c r="T30" s="35">
        <f t="shared" si="1"/>
        <v>1966.09</v>
      </c>
    </row>
    <row r="31" spans="1:20" s="25" customFormat="1" ht="16.5" hidden="1">
      <c r="A31" s="50" t="s">
        <v>63</v>
      </c>
      <c r="B31" s="18" t="s">
        <v>15</v>
      </c>
      <c r="C31" s="57" t="s">
        <v>33</v>
      </c>
      <c r="D31" s="57" t="s">
        <v>34</v>
      </c>
      <c r="E31" s="58" t="s">
        <v>35</v>
      </c>
      <c r="F31" s="16">
        <v>17.225</v>
      </c>
      <c r="G31" s="19"/>
      <c r="H31" s="19"/>
      <c r="I31" s="19"/>
      <c r="J31" s="19"/>
      <c r="K31" s="19"/>
      <c r="L31" s="19">
        <v>1</v>
      </c>
      <c r="M31" s="19"/>
      <c r="N31" s="19"/>
      <c r="O31" s="19"/>
      <c r="P31" s="19"/>
      <c r="Q31" s="19"/>
      <c r="R31" s="19"/>
      <c r="S31" s="19"/>
      <c r="T31" s="35">
        <f t="shared" si="1"/>
        <v>1</v>
      </c>
    </row>
    <row r="32" spans="1:20" s="25" customFormat="1" ht="16.5">
      <c r="A32" s="26" t="s">
        <v>121</v>
      </c>
      <c r="B32" s="18" t="s">
        <v>32</v>
      </c>
      <c r="C32" s="16" t="s">
        <v>122</v>
      </c>
      <c r="D32" s="16" t="s">
        <v>34</v>
      </c>
      <c r="E32" s="16" t="s">
        <v>123</v>
      </c>
      <c r="F32" s="16">
        <v>17.225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>
        <f>4542.35-1</f>
        <v>4541.35</v>
      </c>
      <c r="S32" s="19">
        <v>16774.48387507726</v>
      </c>
      <c r="T32" s="35">
        <f>SUM(R32:S32)</f>
        <v>21315.83387507726</v>
      </c>
    </row>
    <row r="33" spans="1:20" s="25" customFormat="1" ht="16.5" hidden="1">
      <c r="A33" s="26" t="s">
        <v>121</v>
      </c>
      <c r="B33" s="18" t="s">
        <v>15</v>
      </c>
      <c r="C33" s="16" t="s">
        <v>122</v>
      </c>
      <c r="D33" s="16" t="s">
        <v>34</v>
      </c>
      <c r="E33" s="16" t="s">
        <v>123</v>
      </c>
      <c r="F33" s="16">
        <v>17.225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>
        <v>1</v>
      </c>
      <c r="S33" s="19"/>
      <c r="T33" s="35">
        <f>SUM(R33:S33)</f>
        <v>1</v>
      </c>
    </row>
    <row r="34" spans="1:20" s="25" customFormat="1" ht="16.5">
      <c r="A34" s="50"/>
      <c r="B34" s="18"/>
      <c r="C34" s="57"/>
      <c r="D34" s="57"/>
      <c r="E34" s="58"/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35">
        <f>SUM(R34:S34)</f>
        <v>0</v>
      </c>
    </row>
    <row r="35" spans="1:20" s="25" customFormat="1" ht="16.5" hidden="1">
      <c r="A35" s="9" t="s">
        <v>8</v>
      </c>
      <c r="B35" s="18"/>
      <c r="C35" s="57"/>
      <c r="D35" s="57"/>
      <c r="E35" s="58"/>
      <c r="F35" s="1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35">
        <f t="shared" si="1"/>
        <v>0</v>
      </c>
    </row>
    <row r="36" spans="1:20" s="25" customFormat="1" ht="16.5" hidden="1">
      <c r="A36" s="16" t="s">
        <v>41</v>
      </c>
      <c r="B36" s="18"/>
      <c r="C36" s="47"/>
      <c r="D36" s="47"/>
      <c r="E36" s="47"/>
      <c r="F36" s="47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35">
        <f t="shared" si="1"/>
        <v>0</v>
      </c>
    </row>
    <row r="37" spans="1:20" s="25" customFormat="1" ht="16.5" hidden="1">
      <c r="A37" s="61" t="s">
        <v>42</v>
      </c>
      <c r="B37" s="18" t="s">
        <v>24</v>
      </c>
      <c r="C37" s="57" t="s">
        <v>43</v>
      </c>
      <c r="D37" s="57" t="s">
        <v>44</v>
      </c>
      <c r="E37" s="57" t="s">
        <v>45</v>
      </c>
      <c r="F37" s="18" t="s">
        <v>46</v>
      </c>
      <c r="G37" s="19"/>
      <c r="H37" s="19"/>
      <c r="I37" s="19">
        <v>132855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35">
        <f t="shared" si="1"/>
        <v>0</v>
      </c>
    </row>
    <row r="38" spans="1:20" s="25" customFormat="1" ht="16.5" hidden="1">
      <c r="A38" s="61" t="s">
        <v>93</v>
      </c>
      <c r="B38" s="18" t="s">
        <v>32</v>
      </c>
      <c r="C38" s="47" t="s">
        <v>94</v>
      </c>
      <c r="D38" s="47" t="s">
        <v>95</v>
      </c>
      <c r="E38" s="47" t="s">
        <v>96</v>
      </c>
      <c r="F38" s="18" t="s">
        <v>46</v>
      </c>
      <c r="G38" s="19"/>
      <c r="H38" s="19"/>
      <c r="I38" s="19"/>
      <c r="J38" s="19"/>
      <c r="K38" s="19"/>
      <c r="L38" s="19"/>
      <c r="M38" s="19"/>
      <c r="N38" s="19">
        <v>31025.68</v>
      </c>
      <c r="O38" s="19"/>
      <c r="P38" s="19"/>
      <c r="Q38" s="19"/>
      <c r="R38" s="19"/>
      <c r="S38" s="19"/>
      <c r="T38" s="35">
        <f>N38</f>
        <v>31025.68</v>
      </c>
    </row>
    <row r="39" spans="1:20" s="25" customFormat="1" ht="16.5" hidden="1">
      <c r="A39" s="61"/>
      <c r="B39" s="18"/>
      <c r="C39" s="57"/>
      <c r="D39" s="57"/>
      <c r="E39" s="57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35">
        <f t="shared" si="1"/>
        <v>0</v>
      </c>
    </row>
    <row r="40" spans="1:20" s="25" customFormat="1" ht="16.5" hidden="1">
      <c r="A40" s="9" t="s">
        <v>8</v>
      </c>
      <c r="B40" s="18"/>
      <c r="C40" s="57"/>
      <c r="D40" s="57"/>
      <c r="E40" s="57"/>
      <c r="F40" s="18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35">
        <f t="shared" si="1"/>
        <v>0</v>
      </c>
    </row>
    <row r="41" spans="1:20" s="25" customFormat="1" ht="16.5" hidden="1">
      <c r="A41" s="16" t="s">
        <v>50</v>
      </c>
      <c r="B41" s="18"/>
      <c r="C41" s="57"/>
      <c r="D41" s="57"/>
      <c r="E41" s="57"/>
      <c r="F41" s="18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35">
        <f t="shared" si="1"/>
        <v>0</v>
      </c>
    </row>
    <row r="42" spans="1:20" s="25" customFormat="1" ht="16.5" hidden="1">
      <c r="A42" s="26" t="s">
        <v>51</v>
      </c>
      <c r="B42" s="18" t="s">
        <v>32</v>
      </c>
      <c r="C42" s="57" t="s">
        <v>52</v>
      </c>
      <c r="D42" s="57" t="s">
        <v>53</v>
      </c>
      <c r="E42" s="58" t="s">
        <v>54</v>
      </c>
      <c r="F42" s="18">
        <v>17.207</v>
      </c>
      <c r="G42" s="19"/>
      <c r="H42" s="19"/>
      <c r="I42" s="19"/>
      <c r="J42" s="22"/>
      <c r="K42" s="19">
        <f>220121-2</f>
        <v>220119</v>
      </c>
      <c r="L42" s="19"/>
      <c r="M42" s="19"/>
      <c r="N42" s="19"/>
      <c r="O42" s="19"/>
      <c r="P42" s="19"/>
      <c r="Q42" s="19"/>
      <c r="R42" s="19"/>
      <c r="S42" s="19"/>
      <c r="T42" s="35">
        <f t="shared" si="1"/>
        <v>0</v>
      </c>
    </row>
    <row r="43" spans="1:20" s="25" customFormat="1" ht="16.5" hidden="1">
      <c r="A43" s="26" t="s">
        <v>51</v>
      </c>
      <c r="B43" s="18" t="s">
        <v>15</v>
      </c>
      <c r="C43" s="57" t="s">
        <v>52</v>
      </c>
      <c r="D43" s="57" t="s">
        <v>53</v>
      </c>
      <c r="E43" s="58" t="s">
        <v>54</v>
      </c>
      <c r="F43" s="18">
        <v>17.207</v>
      </c>
      <c r="G43" s="19"/>
      <c r="H43" s="19"/>
      <c r="I43" s="19"/>
      <c r="J43" s="22"/>
      <c r="K43" s="19">
        <v>1</v>
      </c>
      <c r="L43" s="19"/>
      <c r="M43" s="19"/>
      <c r="N43" s="19"/>
      <c r="O43" s="19"/>
      <c r="P43" s="19"/>
      <c r="Q43" s="19"/>
      <c r="R43" s="19"/>
      <c r="S43" s="19"/>
      <c r="T43" s="35">
        <f t="shared" si="1"/>
        <v>0</v>
      </c>
    </row>
    <row r="44" spans="1:20" s="25" customFormat="1" ht="16.5" hidden="1">
      <c r="A44" s="26" t="s">
        <v>51</v>
      </c>
      <c r="B44" s="18" t="s">
        <v>22</v>
      </c>
      <c r="C44" s="57" t="s">
        <v>52</v>
      </c>
      <c r="D44" s="57" t="s">
        <v>53</v>
      </c>
      <c r="E44" s="58" t="s">
        <v>54</v>
      </c>
      <c r="F44" s="18">
        <v>17.207</v>
      </c>
      <c r="G44" s="19"/>
      <c r="H44" s="19"/>
      <c r="I44" s="19"/>
      <c r="J44" s="22"/>
      <c r="K44" s="19">
        <v>1</v>
      </c>
      <c r="L44" s="19"/>
      <c r="M44" s="19"/>
      <c r="N44" s="19"/>
      <c r="O44" s="19"/>
      <c r="P44" s="19"/>
      <c r="Q44" s="19"/>
      <c r="R44" s="19"/>
      <c r="S44" s="19"/>
      <c r="T44" s="35">
        <f t="shared" si="1"/>
        <v>0</v>
      </c>
    </row>
    <row r="45" spans="1:20" s="25" customFormat="1" ht="16.5" hidden="1">
      <c r="A45" s="26" t="s">
        <v>55</v>
      </c>
      <c r="B45" s="18" t="s">
        <v>32</v>
      </c>
      <c r="C45" s="57" t="s">
        <v>52</v>
      </c>
      <c r="D45" s="57" t="s">
        <v>53</v>
      </c>
      <c r="E45" s="58" t="s">
        <v>56</v>
      </c>
      <c r="F45" s="18" t="s">
        <v>57</v>
      </c>
      <c r="G45" s="19"/>
      <c r="H45" s="19"/>
      <c r="I45" s="19"/>
      <c r="J45" s="22"/>
      <c r="K45" s="19">
        <f>31849-2</f>
        <v>31847</v>
      </c>
      <c r="L45" s="19"/>
      <c r="M45" s="19"/>
      <c r="N45" s="19"/>
      <c r="O45" s="19"/>
      <c r="P45" s="19"/>
      <c r="Q45" s="19"/>
      <c r="R45" s="19"/>
      <c r="S45" s="19"/>
      <c r="T45" s="35">
        <f t="shared" si="1"/>
        <v>0</v>
      </c>
    </row>
    <row r="46" spans="1:20" s="25" customFormat="1" ht="16.5" hidden="1">
      <c r="A46" s="26" t="s">
        <v>55</v>
      </c>
      <c r="B46" s="18" t="s">
        <v>15</v>
      </c>
      <c r="C46" s="57" t="s">
        <v>52</v>
      </c>
      <c r="D46" s="57" t="s">
        <v>53</v>
      </c>
      <c r="E46" s="58" t="s">
        <v>56</v>
      </c>
      <c r="F46" s="18" t="s">
        <v>57</v>
      </c>
      <c r="G46" s="19"/>
      <c r="H46" s="19"/>
      <c r="I46" s="19"/>
      <c r="J46" s="22"/>
      <c r="K46" s="19">
        <v>1</v>
      </c>
      <c r="L46" s="19"/>
      <c r="M46" s="19"/>
      <c r="N46" s="19"/>
      <c r="O46" s="19"/>
      <c r="P46" s="19"/>
      <c r="Q46" s="19"/>
      <c r="R46" s="19"/>
      <c r="S46" s="19"/>
      <c r="T46" s="35">
        <f t="shared" si="1"/>
        <v>0</v>
      </c>
    </row>
    <row r="47" spans="1:20" s="25" customFormat="1" ht="16.5" hidden="1">
      <c r="A47" s="26" t="s">
        <v>55</v>
      </c>
      <c r="B47" s="18" t="s">
        <v>22</v>
      </c>
      <c r="C47" s="57" t="s">
        <v>52</v>
      </c>
      <c r="D47" s="57" t="s">
        <v>53</v>
      </c>
      <c r="E47" s="58" t="s">
        <v>56</v>
      </c>
      <c r="F47" s="18" t="s">
        <v>57</v>
      </c>
      <c r="G47" s="19"/>
      <c r="H47" s="19"/>
      <c r="I47" s="19"/>
      <c r="J47" s="22"/>
      <c r="K47" s="19">
        <v>1</v>
      </c>
      <c r="L47" s="19"/>
      <c r="M47" s="19"/>
      <c r="N47" s="19"/>
      <c r="O47" s="19"/>
      <c r="P47" s="19"/>
      <c r="Q47" s="19"/>
      <c r="R47" s="19"/>
      <c r="S47" s="19"/>
      <c r="T47" s="35">
        <f t="shared" si="1"/>
        <v>0</v>
      </c>
    </row>
    <row r="48" spans="1:20" s="25" customFormat="1" ht="16.5" hidden="1">
      <c r="A48" s="69" t="s">
        <v>74</v>
      </c>
      <c r="B48" s="70" t="s">
        <v>75</v>
      </c>
      <c r="C48" s="71" t="s">
        <v>76</v>
      </c>
      <c r="D48" s="71" t="s">
        <v>77</v>
      </c>
      <c r="E48" s="72" t="s">
        <v>78</v>
      </c>
      <c r="F48" s="70" t="s">
        <v>79</v>
      </c>
      <c r="G48" s="19"/>
      <c r="H48" s="19"/>
      <c r="I48" s="19"/>
      <c r="J48" s="19"/>
      <c r="K48" s="19"/>
      <c r="L48" s="19"/>
      <c r="M48" s="19"/>
      <c r="N48" s="19">
        <v>5292.42</v>
      </c>
      <c r="O48" s="19"/>
      <c r="P48" s="19"/>
      <c r="Q48" s="19"/>
      <c r="R48" s="19"/>
      <c r="S48" s="19"/>
      <c r="T48" s="35">
        <f>SUM(M48:N48)</f>
        <v>5292.42</v>
      </c>
    </row>
    <row r="49" spans="1:20" s="25" customFormat="1" ht="16.5" hidden="1">
      <c r="A49" s="69" t="s">
        <v>89</v>
      </c>
      <c r="B49" s="18" t="s">
        <v>32</v>
      </c>
      <c r="C49" s="47" t="s">
        <v>90</v>
      </c>
      <c r="D49" s="47" t="s">
        <v>91</v>
      </c>
      <c r="E49" s="47" t="s">
        <v>92</v>
      </c>
      <c r="F49" s="18" t="s">
        <v>46</v>
      </c>
      <c r="G49" s="19"/>
      <c r="H49" s="19"/>
      <c r="I49" s="19"/>
      <c r="J49" s="19"/>
      <c r="K49" s="19"/>
      <c r="L49" s="19"/>
      <c r="M49" s="19"/>
      <c r="N49" s="19">
        <v>0</v>
      </c>
      <c r="O49" s="19"/>
      <c r="P49" s="19"/>
      <c r="Q49" s="19"/>
      <c r="R49" s="19"/>
      <c r="S49" s="19"/>
      <c r="T49" s="35"/>
    </row>
    <row r="50" spans="1:20" s="25" customFormat="1" ht="16.5" hidden="1">
      <c r="A50" s="69" t="s">
        <v>100</v>
      </c>
      <c r="B50" s="18" t="s">
        <v>32</v>
      </c>
      <c r="C50" s="77" t="s">
        <v>105</v>
      </c>
      <c r="D50" s="77" t="s">
        <v>101</v>
      </c>
      <c r="E50" s="77" t="s">
        <v>102</v>
      </c>
      <c r="F50" s="70" t="s">
        <v>46</v>
      </c>
      <c r="G50" s="19"/>
      <c r="H50" s="19"/>
      <c r="I50" s="19"/>
      <c r="J50" s="19"/>
      <c r="K50" s="19"/>
      <c r="L50" s="19"/>
      <c r="M50" s="19"/>
      <c r="N50" s="19"/>
      <c r="O50" s="19">
        <v>7056</v>
      </c>
      <c r="Q50" s="19">
        <v>-7056</v>
      </c>
      <c r="R50" s="19"/>
      <c r="S50" s="19"/>
      <c r="T50" s="35">
        <f>SUM(O50:Q50)</f>
        <v>0</v>
      </c>
    </row>
    <row r="51" spans="1:20" s="25" customFormat="1" ht="16.5" hidden="1">
      <c r="A51" s="69" t="s">
        <v>108</v>
      </c>
      <c r="B51" s="70" t="s">
        <v>109</v>
      </c>
      <c r="C51" s="77" t="s">
        <v>110</v>
      </c>
      <c r="D51" s="77" t="s">
        <v>111</v>
      </c>
      <c r="E51" s="77" t="s">
        <v>112</v>
      </c>
      <c r="F51" s="70" t="s">
        <v>46</v>
      </c>
      <c r="G51" s="19"/>
      <c r="H51" s="19"/>
      <c r="I51" s="19"/>
      <c r="J51" s="19"/>
      <c r="K51" s="19"/>
      <c r="L51" s="19"/>
      <c r="M51" s="19"/>
      <c r="N51" s="19"/>
      <c r="O51" s="19"/>
      <c r="P51" s="19">
        <v>1300</v>
      </c>
      <c r="Q51" s="19"/>
      <c r="R51" s="19"/>
      <c r="S51" s="19"/>
      <c r="T51" s="35">
        <f>SUM(P51)</f>
        <v>1300</v>
      </c>
    </row>
    <row r="52" spans="1:20" s="25" customFormat="1" ht="16.5" hidden="1">
      <c r="A52" s="69" t="s">
        <v>113</v>
      </c>
      <c r="B52" s="18" t="s">
        <v>32</v>
      </c>
      <c r="C52" s="77" t="s">
        <v>114</v>
      </c>
      <c r="D52" s="77" t="s">
        <v>115</v>
      </c>
      <c r="E52" s="77" t="s">
        <v>116</v>
      </c>
      <c r="F52" s="70" t="s">
        <v>46</v>
      </c>
      <c r="G52" s="19"/>
      <c r="H52" s="19"/>
      <c r="I52" s="19"/>
      <c r="J52" s="19"/>
      <c r="K52" s="19"/>
      <c r="L52" s="19"/>
      <c r="M52" s="19"/>
      <c r="N52" s="19"/>
      <c r="O52" s="19"/>
      <c r="P52" s="19">
        <v>2261.43</v>
      </c>
      <c r="Q52" s="19"/>
      <c r="R52" s="19"/>
      <c r="S52" s="19"/>
      <c r="T52" s="35">
        <f>SUM(P52)</f>
        <v>2261.43</v>
      </c>
    </row>
    <row r="53" spans="1:20" s="25" customFormat="1" ht="16.5" hidden="1">
      <c r="A53" s="69"/>
      <c r="B53" s="70"/>
      <c r="C53" s="77"/>
      <c r="D53" s="77"/>
      <c r="E53" s="77"/>
      <c r="F53" s="7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35"/>
    </row>
    <row r="54" spans="1:20" s="25" customFormat="1" ht="16.5" hidden="1">
      <c r="A54" s="69"/>
      <c r="B54" s="70"/>
      <c r="C54" s="77"/>
      <c r="D54" s="77"/>
      <c r="E54" s="77"/>
      <c r="F54" s="7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35"/>
    </row>
    <row r="55" spans="1:20" s="25" customFormat="1" ht="16.5" hidden="1">
      <c r="A55" s="9" t="s">
        <v>8</v>
      </c>
      <c r="B55" s="70"/>
      <c r="C55" s="71"/>
      <c r="D55" s="71"/>
      <c r="E55" s="72"/>
      <c r="F55" s="70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35"/>
    </row>
    <row r="56" spans="1:20" s="25" customFormat="1" ht="16.5" hidden="1">
      <c r="A56" s="16" t="s">
        <v>80</v>
      </c>
      <c r="B56" s="70"/>
      <c r="C56" s="71"/>
      <c r="D56" s="71"/>
      <c r="E56" s="72"/>
      <c r="F56" s="70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35"/>
    </row>
    <row r="57" spans="1:20" s="25" customFormat="1" ht="16.5" hidden="1">
      <c r="A57" s="73" t="s">
        <v>81</v>
      </c>
      <c r="B57" s="18" t="s">
        <v>24</v>
      </c>
      <c r="C57" s="57" t="s">
        <v>82</v>
      </c>
      <c r="D57" s="57" t="s">
        <v>83</v>
      </c>
      <c r="E57" s="58" t="s">
        <v>84</v>
      </c>
      <c r="F57" s="48">
        <v>17.801</v>
      </c>
      <c r="G57" s="19"/>
      <c r="H57" s="19"/>
      <c r="I57" s="19"/>
      <c r="J57" s="19"/>
      <c r="K57" s="19"/>
      <c r="L57" s="19"/>
      <c r="M57" s="19"/>
      <c r="N57" s="19">
        <f>7765-2</f>
        <v>7763</v>
      </c>
      <c r="O57" s="19"/>
      <c r="P57" s="19"/>
      <c r="Q57" s="19"/>
      <c r="R57" s="19"/>
      <c r="S57" s="19"/>
      <c r="T57" s="35">
        <f>SUM(N57)</f>
        <v>7763</v>
      </c>
    </row>
    <row r="58" spans="1:20" s="25" customFormat="1" ht="16.5" hidden="1">
      <c r="A58" s="73" t="s">
        <v>81</v>
      </c>
      <c r="B58" s="18" t="s">
        <v>15</v>
      </c>
      <c r="C58" s="57" t="s">
        <v>82</v>
      </c>
      <c r="D58" s="57" t="s">
        <v>83</v>
      </c>
      <c r="E58" s="58" t="s">
        <v>84</v>
      </c>
      <c r="F58" s="48">
        <v>17.801</v>
      </c>
      <c r="G58" s="19"/>
      <c r="H58" s="19"/>
      <c r="I58" s="19"/>
      <c r="J58" s="19"/>
      <c r="K58" s="19"/>
      <c r="L58" s="19"/>
      <c r="M58" s="19"/>
      <c r="N58" s="19">
        <v>1</v>
      </c>
      <c r="O58" s="19"/>
      <c r="P58" s="19"/>
      <c r="Q58" s="19"/>
      <c r="R58" s="19"/>
      <c r="S58" s="19"/>
      <c r="T58" s="35">
        <f>SUM(N58)</f>
        <v>1</v>
      </c>
    </row>
    <row r="59" spans="1:21" s="25" customFormat="1" ht="16.5" hidden="1">
      <c r="A59" s="73" t="s">
        <v>81</v>
      </c>
      <c r="B59" s="18" t="s">
        <v>22</v>
      </c>
      <c r="C59" s="57" t="s">
        <v>82</v>
      </c>
      <c r="D59" s="57" t="s">
        <v>83</v>
      </c>
      <c r="E59" s="58" t="s">
        <v>84</v>
      </c>
      <c r="F59" s="48">
        <v>17.801</v>
      </c>
      <c r="G59" s="19"/>
      <c r="H59" s="19"/>
      <c r="I59" s="19"/>
      <c r="J59" s="19"/>
      <c r="K59" s="19"/>
      <c r="L59" s="19"/>
      <c r="M59" s="19"/>
      <c r="N59" s="19">
        <v>1</v>
      </c>
      <c r="O59" s="19"/>
      <c r="P59" s="19"/>
      <c r="Q59" s="19"/>
      <c r="R59" s="19"/>
      <c r="S59" s="19"/>
      <c r="T59" s="35">
        <f>SUM(N59)</f>
        <v>1</v>
      </c>
      <c r="U59" s="74"/>
    </row>
    <row r="60" spans="1:20" s="25" customFormat="1" ht="16.5" hidden="1">
      <c r="A60" s="50" t="s">
        <v>87</v>
      </c>
      <c r="B60" s="18" t="s">
        <v>24</v>
      </c>
      <c r="C60" s="71" t="s">
        <v>85</v>
      </c>
      <c r="D60" s="71" t="s">
        <v>34</v>
      </c>
      <c r="E60" s="71" t="s">
        <v>86</v>
      </c>
      <c r="F60" s="48">
        <v>17225</v>
      </c>
      <c r="G60" s="19"/>
      <c r="H60" s="19"/>
      <c r="I60" s="19"/>
      <c r="J60" s="19"/>
      <c r="K60" s="19"/>
      <c r="L60" s="19"/>
      <c r="M60" s="19"/>
      <c r="N60" s="19"/>
      <c r="O60" s="19">
        <v>16000</v>
      </c>
      <c r="P60" s="19"/>
      <c r="Q60" s="19"/>
      <c r="R60" s="19"/>
      <c r="S60" s="19"/>
      <c r="T60" s="35">
        <f>SUM(N60)</f>
        <v>0</v>
      </c>
    </row>
    <row r="61" spans="1:20" s="25" customFormat="1" ht="16.5" hidden="1">
      <c r="A61" s="61"/>
      <c r="B61" s="18"/>
      <c r="C61" s="57"/>
      <c r="D61" s="57"/>
      <c r="E61" s="57"/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35">
        <f>SUM(N61)</f>
        <v>0</v>
      </c>
    </row>
    <row r="62" spans="1:20" s="25" customFormat="1" ht="16.5" hidden="1">
      <c r="A62" s="61"/>
      <c r="B62" s="18"/>
      <c r="C62" s="57"/>
      <c r="D62" s="57"/>
      <c r="E62" s="57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35">
        <f t="shared" si="1"/>
        <v>0</v>
      </c>
    </row>
    <row r="63" spans="1:20" s="27" customFormat="1" ht="17.25" thickBot="1">
      <c r="A63" s="22"/>
      <c r="B63" s="12"/>
      <c r="C63" s="20"/>
      <c r="D63" s="20"/>
      <c r="E63" s="15"/>
      <c r="F63" s="13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35">
        <f>SUM(G63:G63)</f>
        <v>0</v>
      </c>
    </row>
    <row r="64" spans="1:20" s="11" customFormat="1" ht="17.25" thickBot="1">
      <c r="A64" s="42" t="s">
        <v>0</v>
      </c>
      <c r="B64" s="43"/>
      <c r="C64" s="44"/>
      <c r="D64" s="44"/>
      <c r="E64" s="44"/>
      <c r="F64" s="45"/>
      <c r="G64" s="46">
        <f>SUM(G8:G63)</f>
        <v>16880.24</v>
      </c>
      <c r="H64" s="56">
        <f>SUM(H8:H63)</f>
        <v>699161</v>
      </c>
      <c r="I64" s="56">
        <f>SUM(I34:I63)</f>
        <v>132855</v>
      </c>
      <c r="J64" s="56">
        <f>SUM(J23:J62)</f>
        <v>18000</v>
      </c>
      <c r="K64" s="56">
        <f>SUM(K40:K62)</f>
        <v>251970</v>
      </c>
      <c r="L64" s="56">
        <f>SUM(L26:L63)</f>
        <v>1967.09</v>
      </c>
      <c r="M64" s="56">
        <f>SUM(M6:M63)</f>
        <v>795227</v>
      </c>
      <c r="N64" s="56">
        <f>SUM(N6:N63)</f>
        <v>54238.1</v>
      </c>
      <c r="O64" s="56">
        <f>SUM(O39:O63)</f>
        <v>23056</v>
      </c>
      <c r="P64" s="56">
        <f>SUM(P39:P63)</f>
        <v>3561.43</v>
      </c>
      <c r="Q64" s="56">
        <f>SUM(Q39:Q63)</f>
        <v>-7056</v>
      </c>
      <c r="R64" s="56">
        <f>SUM(R27:R63)</f>
        <v>4542.35</v>
      </c>
      <c r="S64" s="56">
        <f>SUM(S27:S63)</f>
        <v>16774.48387507726</v>
      </c>
      <c r="T64" s="53">
        <f>SUM(T8:T63)</f>
        <v>1498063.4538750772</v>
      </c>
    </row>
    <row r="65" spans="1:20" s="11" customFormat="1" ht="16.5">
      <c r="A65" s="28"/>
      <c r="B65" s="28"/>
      <c r="C65" s="29"/>
      <c r="D65" s="29"/>
      <c r="E65" s="29"/>
      <c r="F65" s="30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</row>
    <row r="66" spans="1:19" s="11" customFormat="1" ht="16.5">
      <c r="A66" s="27" t="s">
        <v>9</v>
      </c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</row>
    <row r="67" spans="1:19" s="11" customFormat="1" ht="16.5" hidden="1">
      <c r="A67" s="23" t="s">
        <v>37</v>
      </c>
      <c r="C67" s="33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</row>
    <row r="68" spans="1:19" s="11" customFormat="1" ht="16.5" hidden="1">
      <c r="A68" s="24" t="s">
        <v>38</v>
      </c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1:19" s="11" customFormat="1" ht="16.5" hidden="1">
      <c r="A69" s="23" t="s">
        <v>36</v>
      </c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  <row r="70" spans="1:19" s="11" customFormat="1" ht="16.5" hidden="1">
      <c r="A70" s="24" t="s">
        <v>30</v>
      </c>
      <c r="C70" s="3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</row>
    <row r="71" ht="15" hidden="1">
      <c r="A71" s="27" t="s">
        <v>48</v>
      </c>
    </row>
    <row r="72" ht="15" hidden="1">
      <c r="A72" s="27" t="s">
        <v>47</v>
      </c>
    </row>
    <row r="73" ht="15" hidden="1">
      <c r="A73" s="64" t="s">
        <v>37</v>
      </c>
    </row>
    <row r="74" ht="15" hidden="1">
      <c r="A74" s="64" t="s">
        <v>38</v>
      </c>
    </row>
    <row r="75" ht="15" hidden="1">
      <c r="A75" s="64" t="s">
        <v>36</v>
      </c>
    </row>
    <row r="76" ht="15" hidden="1">
      <c r="A76" s="64" t="s">
        <v>30</v>
      </c>
    </row>
    <row r="77" ht="15" hidden="1">
      <c r="A77" s="64" t="s">
        <v>48</v>
      </c>
    </row>
    <row r="78" ht="15" hidden="1">
      <c r="A78" s="64" t="s">
        <v>47</v>
      </c>
    </row>
    <row r="79" ht="15" hidden="1">
      <c r="A79" s="64" t="s">
        <v>60</v>
      </c>
    </row>
    <row r="80" ht="15" hidden="1">
      <c r="A80" s="64" t="s">
        <v>66</v>
      </c>
    </row>
    <row r="81" ht="15" hidden="1">
      <c r="A81" s="27" t="s">
        <v>61</v>
      </c>
    </row>
    <row r="82" ht="15" hidden="1">
      <c r="A82" s="27" t="s">
        <v>58</v>
      </c>
    </row>
    <row r="83" ht="15" hidden="1">
      <c r="A83" s="27" t="s">
        <v>65</v>
      </c>
    </row>
    <row r="84" ht="15" hidden="1">
      <c r="A84" s="27" t="s">
        <v>64</v>
      </c>
    </row>
    <row r="85" ht="15" hidden="1">
      <c r="A85" s="27" t="s">
        <v>72</v>
      </c>
    </row>
    <row r="86" ht="15" hidden="1">
      <c r="A86" s="27" t="s">
        <v>30</v>
      </c>
    </row>
    <row r="87" ht="15" hidden="1">
      <c r="A87" s="27" t="s">
        <v>97</v>
      </c>
    </row>
    <row r="88" ht="15" hidden="1">
      <c r="A88" s="27" t="s">
        <v>98</v>
      </c>
    </row>
    <row r="89" ht="15" hidden="1">
      <c r="A89" s="27" t="s">
        <v>103</v>
      </c>
    </row>
    <row r="90" ht="15" hidden="1">
      <c r="A90" s="27" t="s">
        <v>104</v>
      </c>
    </row>
    <row r="91" ht="15" hidden="1">
      <c r="A91" s="27" t="s">
        <v>107</v>
      </c>
    </row>
    <row r="92" ht="15" hidden="1">
      <c r="A92" s="27" t="s">
        <v>98</v>
      </c>
    </row>
    <row r="93" ht="15" hidden="1">
      <c r="A93" s="27" t="s">
        <v>118</v>
      </c>
    </row>
    <row r="94" ht="15" hidden="1">
      <c r="A94" s="27" t="s">
        <v>119</v>
      </c>
    </row>
    <row r="95" ht="15" hidden="1">
      <c r="A95" s="27" t="s">
        <v>125</v>
      </c>
    </row>
    <row r="96" ht="15" hidden="1">
      <c r="A96" s="27" t="s">
        <v>124</v>
      </c>
    </row>
    <row r="97" ht="15">
      <c r="A97" s="27" t="s">
        <v>127</v>
      </c>
    </row>
    <row r="98" ht="15">
      <c r="A98" s="27" t="s">
        <v>124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2019-01-09T16:21:41Z</cp:lastPrinted>
  <dcterms:created xsi:type="dcterms:W3CDTF">2000-04-13T13:33:42Z</dcterms:created>
  <dcterms:modified xsi:type="dcterms:W3CDTF">2019-07-29T14:31:13Z</dcterms:modified>
  <cp:category/>
  <cp:version/>
  <cp:contentType/>
  <cp:contentStatus/>
</cp:coreProperties>
</file>