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CAPE" sheetId="1" r:id="rId1"/>
  </sheets>
  <definedNames>
    <definedName name="_xlnm.Print_Area" localSheetId="0">'CAPE'!$A$1:$G$70</definedName>
  </definedNames>
  <calcPr fullCalcOnLoad="1"/>
</workbook>
</file>

<file path=xl/sharedStrings.xml><?xml version="1.0" encoding="utf-8"?>
<sst xmlns="http://schemas.openxmlformats.org/spreadsheetml/2006/main" count="290" uniqueCount="136">
  <si>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</si>
  <si>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</si>
  <si>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</si>
  <si>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</si>
  <si>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</si>
  <si>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</si>
  <si>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</si>
  <si>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</si>
  <si>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</si>
  <si>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</si>
  <si>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</si>
  <si>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</si>
  <si>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</si>
  <si>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</si>
  <si>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CAPE  JTEC</t>
  </si>
  <si>
    <t>JULY 1, 2019- JUNE 30, 2020</t>
  </si>
  <si>
    <t>7003-1630</t>
  </si>
  <si>
    <t>7003-1778</t>
  </si>
  <si>
    <t>CT EOL 19CCJTECWIA</t>
  </si>
  <si>
    <t>FY19 YOUTH</t>
  </si>
  <si>
    <t>FWIAYTH19</t>
  </si>
  <si>
    <t>JULY 1, 2020- JUNE 30, 2021</t>
  </si>
  <si>
    <t>FY19 ADULT</t>
  </si>
  <si>
    <t>JULY 1, 2018 - JUNE 30, 2019</t>
  </si>
  <si>
    <t>FWIAADT19A</t>
  </si>
  <si>
    <t>6302</t>
  </si>
  <si>
    <t>FY19 D WKR</t>
  </si>
  <si>
    <t>FWIADWK19A</t>
  </si>
  <si>
    <t>6303</t>
  </si>
  <si>
    <t>TO ADD FY19 WIOA FUNDS</t>
  </si>
  <si>
    <t>CT EOL 19CCJTECNEGREA</t>
  </si>
  <si>
    <t>JULY 1, 2018- JUNE 30, 2019</t>
  </si>
  <si>
    <t>FUIREA18</t>
  </si>
  <si>
    <t>7002-6624</t>
  </si>
  <si>
    <t>REA8</t>
  </si>
  <si>
    <t>BUDGET SHEET #1 OCTOBER 1, 2018</t>
  </si>
  <si>
    <t>INITIAL AWARD AUGUST 23, 2018</t>
  </si>
  <si>
    <t>TO ADD REA8 FUNDS</t>
  </si>
  <si>
    <t>BUDGET #1</t>
  </si>
  <si>
    <t>BUDGET #2</t>
  </si>
  <si>
    <t>CT EOL 19CCJTECSOSWTF</t>
  </si>
  <si>
    <t>STATE ONE STOP</t>
  </si>
  <si>
    <t>STOSCC2019</t>
  </si>
  <si>
    <t>7003-0803</t>
  </si>
  <si>
    <t>J384</t>
  </si>
  <si>
    <t>N/A</t>
  </si>
  <si>
    <t>TO ADD FY19 SOS</t>
  </si>
  <si>
    <t>BUDGET SHEET #2 OCTOBER 10, 2018</t>
  </si>
  <si>
    <t>BUDGET #3</t>
  </si>
  <si>
    <t>CT EOL 19CCJTECWP</t>
  </si>
  <si>
    <t>WP 90%</t>
  </si>
  <si>
    <t>FES2019</t>
  </si>
  <si>
    <t>7002-6626</t>
  </si>
  <si>
    <t>J305</t>
  </si>
  <si>
    <t>WP 10%</t>
  </si>
  <si>
    <t>J307</t>
  </si>
  <si>
    <t>17.207</t>
  </si>
  <si>
    <t>TO ADD FY19 WP</t>
  </si>
  <si>
    <t>BUDGET #4</t>
  </si>
  <si>
    <t>BUDGET SHEET #3 OCTOBER 12, 2018</t>
  </si>
  <si>
    <t>BUDGET SHEET #4 OCTOBER 31, 2018</t>
  </si>
  <si>
    <t>BUDGET #5</t>
  </si>
  <si>
    <t>REA8 (SERVICE DATE 1.1.18-9.30.19)</t>
  </si>
  <si>
    <t>TO ADD REA8  FUNDS</t>
  </si>
  <si>
    <t>BUDGET SHEET #5 NOVEMBER 20, 2018</t>
  </si>
  <si>
    <t>TO ADD INCENTIVE FUNDS</t>
  </si>
  <si>
    <t>INCENTIVE FUNDS</t>
  </si>
  <si>
    <t>BUDGET #6</t>
  </si>
  <si>
    <t>OCTOBER 1, 2018- JUNE 30, 2019</t>
  </si>
  <si>
    <t>FWIADWK19B</t>
  </si>
  <si>
    <t>FWIAADT19B</t>
  </si>
  <si>
    <t>BUDGET SHEET #6 DECEMBER 4, 2018</t>
  </si>
  <si>
    <t>BUDGET #7</t>
  </si>
  <si>
    <t>DOE -ELEMENTARY &amp; SECONDARY ED</t>
  </si>
  <si>
    <t>OCTOBER 1, 2018 - JUNE 30, 2019</t>
  </si>
  <si>
    <t>FV002A1822</t>
  </si>
  <si>
    <t>7038-0107</t>
  </si>
  <si>
    <t>J323</t>
  </si>
  <si>
    <t>84.002A</t>
  </si>
  <si>
    <t>CT EOL 19CCJTECVETSUI</t>
  </si>
  <si>
    <t>DVOP</t>
  </si>
  <si>
    <t>FVETS2019</t>
  </si>
  <si>
    <t>7002-6628</t>
  </si>
  <si>
    <t>J309</t>
  </si>
  <si>
    <t>FUI2019</t>
  </si>
  <si>
    <t>J330</t>
  </si>
  <si>
    <t>DUA  HEARINGS</t>
  </si>
  <si>
    <t>WIOA DW STAFF ALLOCATION FOR UI SVS/WIOA OH</t>
  </si>
  <si>
    <t>ELDER AFFAIRS</t>
  </si>
  <si>
    <t>SCSEP PY19</t>
  </si>
  <si>
    <t>9110-1178</t>
  </si>
  <si>
    <t>J316</t>
  </si>
  <si>
    <t>DTA FUNDING</t>
  </si>
  <si>
    <t>SPSS2019</t>
  </si>
  <si>
    <t xml:space="preserve">4400-1979 </t>
  </si>
  <si>
    <t>J327</t>
  </si>
  <si>
    <t>BUDGET SHEET #7 JANUARY 9, 2019</t>
  </si>
  <si>
    <t>TO ADD VARIOUS FUNDS</t>
  </si>
  <si>
    <t>BUDGET #8</t>
  </si>
  <si>
    <t>DOE-CAREER PATHWAYS</t>
  </si>
  <si>
    <t>7035-0002</t>
  </si>
  <si>
    <t>J328</t>
  </si>
  <si>
    <t>BUDGET SHEET #8 JANUARY 11, 2019</t>
  </si>
  <si>
    <t>TO ADD DOE-CAREER PATHWAYS &amp; UI FUNDS</t>
  </si>
  <si>
    <t>DOE2019B</t>
  </si>
  <si>
    <t>BUDGET #9</t>
  </si>
  <si>
    <t>BUDGET SHEET #9 JANUARY 28, 2019</t>
  </si>
  <si>
    <t>MA COMMISSION FOR THE BLIND</t>
  </si>
  <si>
    <t>JAN 2, 2019-JUNE 30, 2019</t>
  </si>
  <si>
    <t>FH126A18VR</t>
  </si>
  <si>
    <t>4110-3021</t>
  </si>
  <si>
    <t>J322</t>
  </si>
  <si>
    <t>MA REHAB COMMISSION</t>
  </si>
  <si>
    <t>F100VR0018</t>
  </si>
  <si>
    <t>4120-0020</t>
  </si>
  <si>
    <t>J321</t>
  </si>
  <si>
    <t>BUDGET #10</t>
  </si>
  <si>
    <t>BUDGET SHEET #10 FEBRUARY 27, 2019</t>
  </si>
  <si>
    <t>TO DE-OBLIGATE FUNDS</t>
  </si>
  <si>
    <t>BUDGET #11</t>
  </si>
  <si>
    <t>REA9 (SERVICE DATE JAN 1, 2019-DEC 31, 2019)</t>
  </si>
  <si>
    <t>FUIREA19</t>
  </si>
  <si>
    <t>REA9</t>
  </si>
  <si>
    <t>TO ADD REA9 FUNDS</t>
  </si>
  <si>
    <t>BUDGET SHEET #11, MARCH 26, 2019</t>
  </si>
  <si>
    <t>BUDGET #12</t>
  </si>
  <si>
    <t>BUDGET SHEET #12, MAY 31, 2019</t>
  </si>
  <si>
    <t>BUDGET #13</t>
  </si>
  <si>
    <t>APRIL 1, 2018 - JUNE 30, 2019</t>
  </si>
  <si>
    <t>BUDGET SHEET #13 JUNE 21, 2019</t>
  </si>
  <si>
    <t>TO MOVE FUNDS TO FY20 LINE</t>
  </si>
  <si>
    <t>BUDGET #14</t>
  </si>
  <si>
    <t>TO ADD ADDITIONAL WIOA &amp; WP FUNDS</t>
  </si>
  <si>
    <t>BUDGET SHEET #14 SEPTEMBER 6, 2019</t>
  </si>
  <si>
    <t>FWIAYTH19R</t>
  </si>
  <si>
    <t>FES2019R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</si>
</sst>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8"/>
      <name val="Book Antiqua"/>
      <family val="1"/>
    </font>
    <font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2" xfId="0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/>
    </xf>
    <xf numFmtId="44" fontId="9" fillId="0" borderId="13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43" fontId="9" fillId="0" borderId="14" xfId="0" applyNumberFormat="1" applyFont="1" applyBorder="1" applyAlignment="1">
      <alignment horizontal="center"/>
    </xf>
    <xf numFmtId="43" fontId="9" fillId="0" borderId="14" xfId="0" applyNumberFormat="1" applyFont="1" applyFill="1" applyBorder="1" applyAlignment="1">
      <alignment horizontal="center"/>
    </xf>
    <xf numFmtId="7" fontId="9" fillId="0" borderId="14" xfId="44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10" xfId="0" applyFont="1" applyFill="1" applyBorder="1" applyAlignment="1" quotePrefix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7" fontId="9" fillId="0" borderId="16" xfId="44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7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9" fillId="0" borderId="19" xfId="0" applyFont="1" applyFill="1" applyBorder="1" applyAlignment="1">
      <alignment horizontal="left"/>
    </xf>
    <xf numFmtId="0" fontId="9" fillId="0" borderId="19" xfId="0" applyFont="1" applyFill="1" applyBorder="1" applyAlignment="1" quotePrefix="1">
      <alignment horizontal="center"/>
    </xf>
    <xf numFmtId="0" fontId="9" fillId="0" borderId="19" xfId="0" applyFont="1" applyFill="1" applyBorder="1" applyAlignment="1">
      <alignment horizontal="center" wrapText="1"/>
    </xf>
    <xf numFmtId="49" fontId="9" fillId="0" borderId="19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wrapText="1"/>
    </xf>
    <xf numFmtId="7" fontId="8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left"/>
    </xf>
    <xf numFmtId="0" fontId="9" fillId="0" borderId="10" xfId="0" applyNumberFormat="1" applyFont="1" applyFill="1" applyBorder="1" applyAlignment="1">
      <alignment horizontal="center" vertical="top" readingOrder="1"/>
    </xf>
    <xf numFmtId="0" fontId="9" fillId="0" borderId="19" xfId="0" applyFont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44" fontId="9" fillId="0" borderId="10" xfId="44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6"/>
  <sheetViews>
    <sheetView tabSelected="1" zoomScalePageLayoutView="0" workbookViewId="0" topLeftCell="A1">
      <selection activeCell="A44" sqref="A44:IV48"/>
    </sheetView>
  </sheetViews>
  <sheetFormatPr defaultColWidth="9.140625" defaultRowHeight="12.75"/>
  <cols>
    <col min="1" max="1" width="51.8515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2.00390625" style="4" hidden="1" customWidth="1"/>
    <col min="8" max="11" width="13.7109375" style="4" hidden="1" customWidth="1"/>
    <col min="12" max="14" width="19.57421875" style="4" hidden="1" customWidth="1"/>
    <col min="15" max="16" width="13.7109375" style="4" hidden="1" customWidth="1"/>
    <col min="17" max="17" width="11.57421875" style="4" hidden="1" customWidth="1"/>
    <col min="18" max="18" width="10.8515625" style="4" hidden="1" customWidth="1"/>
    <col min="19" max="20" width="13.7109375" style="4" hidden="1" customWidth="1"/>
    <col min="21" max="21" width="13.7109375" style="4" customWidth="1"/>
    <col min="22" max="22" width="15.7109375" style="3" hidden="1" customWidth="1"/>
    <col min="23" max="23" width="10.8515625" style="3" bestFit="1" customWidth="1"/>
    <col min="24" max="16384" width="9.140625" style="3" customWidth="1"/>
  </cols>
  <sheetData>
    <row r="1" spans="1:21" ht="20.25">
      <c r="A1" s="3" t="s">
        <v>12</v>
      </c>
      <c r="B1" s="79" t="s">
        <v>10</v>
      </c>
      <c r="C1" s="80"/>
      <c r="D1" s="80"/>
      <c r="E1" s="80"/>
      <c r="F1" s="80"/>
      <c r="G1" s="80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2:6" ht="20.25">
      <c r="B2" s="7"/>
      <c r="C2" s="7"/>
      <c r="D2" s="7"/>
      <c r="E2" s="8"/>
      <c r="F2" s="8"/>
    </row>
    <row r="3" spans="1:3" ht="20.25">
      <c r="A3" s="5" t="s">
        <v>14</v>
      </c>
      <c r="B3" s="7" t="s">
        <v>7</v>
      </c>
      <c r="C3" s="1"/>
    </row>
    <row r="4" spans="1:3" ht="21" thickBot="1">
      <c r="A4" s="5"/>
      <c r="B4" s="6"/>
      <c r="C4" s="1"/>
    </row>
    <row r="5" spans="1:22" s="11" customFormat="1" ht="30.75" thickBot="1">
      <c r="A5" s="61"/>
      <c r="B5" s="40" t="s">
        <v>2</v>
      </c>
      <c r="C5" s="40" t="s">
        <v>3</v>
      </c>
      <c r="D5" s="40" t="s">
        <v>4</v>
      </c>
      <c r="E5" s="40" t="s">
        <v>5</v>
      </c>
      <c r="F5" s="40" t="s">
        <v>1</v>
      </c>
      <c r="G5" s="40" t="s">
        <v>13</v>
      </c>
      <c r="H5" s="52" t="s">
        <v>38</v>
      </c>
      <c r="I5" s="52" t="s">
        <v>39</v>
      </c>
      <c r="J5" s="52" t="s">
        <v>48</v>
      </c>
      <c r="K5" s="52" t="s">
        <v>58</v>
      </c>
      <c r="L5" s="52" t="s">
        <v>61</v>
      </c>
      <c r="M5" s="52" t="s">
        <v>67</v>
      </c>
      <c r="N5" s="52" t="s">
        <v>72</v>
      </c>
      <c r="O5" s="52" t="s">
        <v>98</v>
      </c>
      <c r="P5" s="52" t="s">
        <v>105</v>
      </c>
      <c r="Q5" s="52" t="s">
        <v>116</v>
      </c>
      <c r="R5" s="52" t="s">
        <v>119</v>
      </c>
      <c r="S5" s="52" t="s">
        <v>125</v>
      </c>
      <c r="T5" s="52" t="s">
        <v>127</v>
      </c>
      <c r="U5" s="52" t="s">
        <v>131</v>
      </c>
      <c r="V5" s="10" t="s">
        <v>6</v>
      </c>
    </row>
    <row r="6" spans="1:22" s="25" customFormat="1" ht="16.5">
      <c r="A6" s="60" t="s">
        <v>8</v>
      </c>
      <c r="B6" s="35"/>
      <c r="C6" s="36"/>
      <c r="D6" s="36"/>
      <c r="E6" s="37"/>
      <c r="F6" s="38"/>
      <c r="G6" s="38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39"/>
    </row>
    <row r="7" spans="1:22" s="25" customFormat="1" ht="16.5">
      <c r="A7" s="16" t="s">
        <v>18</v>
      </c>
      <c r="B7" s="12"/>
      <c r="C7" s="13"/>
      <c r="D7" s="13"/>
      <c r="E7" s="14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7"/>
    </row>
    <row r="8" spans="1:22" s="25" customFormat="1" ht="16.5">
      <c r="A8" s="49" t="s">
        <v>19</v>
      </c>
      <c r="B8" s="18" t="s">
        <v>15</v>
      </c>
      <c r="C8" s="77" t="s">
        <v>134</v>
      </c>
      <c r="D8" s="16" t="s">
        <v>11</v>
      </c>
      <c r="E8" s="47">
        <v>6301</v>
      </c>
      <c r="F8" s="18">
        <v>17.259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78">
        <v>1655</v>
      </c>
      <c r="V8" s="17">
        <f>SUM(G8:U8)</f>
        <v>1655</v>
      </c>
    </row>
    <row r="9" spans="1:22" s="25" customFormat="1" ht="16.5" hidden="1">
      <c r="A9" s="49" t="s">
        <v>19</v>
      </c>
      <c r="B9" s="50" t="s">
        <v>128</v>
      </c>
      <c r="C9" s="51" t="s">
        <v>20</v>
      </c>
      <c r="D9" s="16" t="s">
        <v>11</v>
      </c>
      <c r="E9" s="47">
        <v>6301</v>
      </c>
      <c r="F9" s="18">
        <v>17.259</v>
      </c>
      <c r="G9" s="22"/>
      <c r="H9" s="19">
        <f>541216-2</f>
        <v>541214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>
        <v>-141651.86</v>
      </c>
      <c r="U9" s="78"/>
      <c r="V9" s="17">
        <f aca="true" t="shared" si="0" ref="V9:V68">SUM(G9:U9)</f>
        <v>399562.14</v>
      </c>
    </row>
    <row r="10" spans="1:22" s="11" customFormat="1" ht="16.5" hidden="1">
      <c r="A10" s="49" t="s">
        <v>19</v>
      </c>
      <c r="B10" s="18" t="s">
        <v>15</v>
      </c>
      <c r="C10" s="51" t="s">
        <v>20</v>
      </c>
      <c r="D10" s="16" t="s">
        <v>11</v>
      </c>
      <c r="E10" s="47">
        <v>6301</v>
      </c>
      <c r="F10" s="18">
        <v>17.259</v>
      </c>
      <c r="G10" s="57"/>
      <c r="H10" s="19">
        <v>1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>
        <v>141651.86</v>
      </c>
      <c r="U10" s="78"/>
      <c r="V10" s="17">
        <f t="shared" si="0"/>
        <v>141652.86</v>
      </c>
    </row>
    <row r="11" spans="1:22" s="11" customFormat="1" ht="16.5" hidden="1">
      <c r="A11" s="49" t="s">
        <v>19</v>
      </c>
      <c r="B11" s="18" t="s">
        <v>21</v>
      </c>
      <c r="C11" s="51" t="s">
        <v>20</v>
      </c>
      <c r="D11" s="16" t="s">
        <v>11</v>
      </c>
      <c r="E11" s="47">
        <v>6301</v>
      </c>
      <c r="F11" s="18">
        <v>17.259</v>
      </c>
      <c r="G11" s="57"/>
      <c r="H11" s="19">
        <v>1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78"/>
      <c r="V11" s="17">
        <f t="shared" si="0"/>
        <v>1</v>
      </c>
    </row>
    <row r="12" spans="1:22" s="27" customFormat="1" ht="15" hidden="1">
      <c r="A12" s="49" t="s">
        <v>22</v>
      </c>
      <c r="B12" s="18" t="s">
        <v>23</v>
      </c>
      <c r="C12" s="16" t="s">
        <v>24</v>
      </c>
      <c r="D12" s="46" t="s">
        <v>16</v>
      </c>
      <c r="E12" s="18" t="s">
        <v>25</v>
      </c>
      <c r="F12" s="46">
        <v>17.258</v>
      </c>
      <c r="G12" s="58"/>
      <c r="H12" s="19">
        <f>80537-2</f>
        <v>80535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78"/>
      <c r="V12" s="17">
        <f t="shared" si="0"/>
        <v>80535</v>
      </c>
    </row>
    <row r="13" spans="1:22" s="11" customFormat="1" ht="16.5" hidden="1">
      <c r="A13" s="49" t="s">
        <v>22</v>
      </c>
      <c r="B13" s="18" t="s">
        <v>15</v>
      </c>
      <c r="C13" s="16" t="s">
        <v>24</v>
      </c>
      <c r="D13" s="46" t="s">
        <v>16</v>
      </c>
      <c r="E13" s="18" t="s">
        <v>25</v>
      </c>
      <c r="F13" s="46">
        <v>17.258</v>
      </c>
      <c r="G13" s="57"/>
      <c r="H13" s="19">
        <v>1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78"/>
      <c r="V13" s="17">
        <f t="shared" si="0"/>
        <v>1</v>
      </c>
    </row>
    <row r="14" spans="1:22" s="27" customFormat="1" ht="15" hidden="1">
      <c r="A14" s="49" t="s">
        <v>22</v>
      </c>
      <c r="B14" s="18" t="s">
        <v>21</v>
      </c>
      <c r="C14" s="16" t="s">
        <v>24</v>
      </c>
      <c r="D14" s="46" t="s">
        <v>16</v>
      </c>
      <c r="E14" s="18" t="s">
        <v>25</v>
      </c>
      <c r="F14" s="46">
        <v>17.258</v>
      </c>
      <c r="G14" s="58"/>
      <c r="H14" s="19">
        <v>1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78"/>
      <c r="V14" s="17">
        <f t="shared" si="0"/>
        <v>1</v>
      </c>
    </row>
    <row r="15" spans="1:22" s="27" customFormat="1" ht="15" hidden="1">
      <c r="A15" s="49" t="s">
        <v>22</v>
      </c>
      <c r="B15" s="18" t="s">
        <v>68</v>
      </c>
      <c r="C15" s="16" t="s">
        <v>70</v>
      </c>
      <c r="D15" s="46" t="s">
        <v>16</v>
      </c>
      <c r="E15" s="18" t="s">
        <v>25</v>
      </c>
      <c r="F15" s="46">
        <v>17.258</v>
      </c>
      <c r="G15" s="58"/>
      <c r="H15" s="19"/>
      <c r="I15" s="19"/>
      <c r="J15" s="19"/>
      <c r="K15" s="19"/>
      <c r="L15" s="19"/>
      <c r="M15" s="19">
        <f>428062-2</f>
        <v>428060</v>
      </c>
      <c r="N15" s="19"/>
      <c r="O15" s="19"/>
      <c r="P15" s="19"/>
      <c r="Q15" s="19"/>
      <c r="R15" s="19"/>
      <c r="S15" s="19"/>
      <c r="T15" s="19">
        <v>-135809.28</v>
      </c>
      <c r="U15" s="78"/>
      <c r="V15" s="17">
        <f t="shared" si="0"/>
        <v>292250.72</v>
      </c>
    </row>
    <row r="16" spans="1:22" s="27" customFormat="1" ht="15">
      <c r="A16" s="49" t="s">
        <v>22</v>
      </c>
      <c r="B16" s="18" t="s">
        <v>15</v>
      </c>
      <c r="C16" s="16" t="s">
        <v>70</v>
      </c>
      <c r="D16" s="46" t="s">
        <v>16</v>
      </c>
      <c r="E16" s="18" t="s">
        <v>25</v>
      </c>
      <c r="F16" s="46">
        <v>17.258</v>
      </c>
      <c r="G16" s="58"/>
      <c r="H16" s="19"/>
      <c r="I16" s="19"/>
      <c r="J16" s="19"/>
      <c r="K16" s="19"/>
      <c r="L16" s="19"/>
      <c r="M16" s="19">
        <v>1</v>
      </c>
      <c r="N16" s="19"/>
      <c r="O16" s="19"/>
      <c r="P16" s="19"/>
      <c r="Q16" s="19"/>
      <c r="R16" s="19"/>
      <c r="S16" s="19"/>
      <c r="T16" s="19">
        <v>135809.28000000003</v>
      </c>
      <c r="U16" s="78">
        <v>1288</v>
      </c>
      <c r="V16" s="17">
        <f t="shared" si="0"/>
        <v>137098.28000000003</v>
      </c>
    </row>
    <row r="17" spans="1:22" s="27" customFormat="1" ht="15" hidden="1">
      <c r="A17" s="49" t="s">
        <v>22</v>
      </c>
      <c r="B17" s="18" t="s">
        <v>21</v>
      </c>
      <c r="C17" s="16" t="s">
        <v>70</v>
      </c>
      <c r="D17" s="46" t="s">
        <v>16</v>
      </c>
      <c r="E17" s="18" t="s">
        <v>25</v>
      </c>
      <c r="F17" s="46">
        <v>17.258</v>
      </c>
      <c r="G17" s="58"/>
      <c r="H17" s="19"/>
      <c r="I17" s="19"/>
      <c r="J17" s="19"/>
      <c r="K17" s="19"/>
      <c r="L17" s="19"/>
      <c r="M17" s="19">
        <v>1</v>
      </c>
      <c r="N17" s="19"/>
      <c r="O17" s="19"/>
      <c r="P17" s="19"/>
      <c r="Q17" s="19"/>
      <c r="R17" s="19"/>
      <c r="S17" s="19"/>
      <c r="T17" s="19"/>
      <c r="U17" s="78"/>
      <c r="V17" s="17">
        <f t="shared" si="0"/>
        <v>1</v>
      </c>
    </row>
    <row r="18" spans="1:22" s="27" customFormat="1" ht="15" hidden="1">
      <c r="A18" s="49" t="s">
        <v>26</v>
      </c>
      <c r="B18" s="18" t="s">
        <v>23</v>
      </c>
      <c r="C18" s="16" t="s">
        <v>27</v>
      </c>
      <c r="D18" s="46" t="s">
        <v>17</v>
      </c>
      <c r="E18" s="18" t="s">
        <v>28</v>
      </c>
      <c r="F18" s="46">
        <v>17.278</v>
      </c>
      <c r="G18" s="58"/>
      <c r="H18" s="19">
        <f>77408-2</f>
        <v>77406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78"/>
      <c r="V18" s="17">
        <f t="shared" si="0"/>
        <v>77406</v>
      </c>
    </row>
    <row r="19" spans="1:22" s="11" customFormat="1" ht="16.5" hidden="1">
      <c r="A19" s="49" t="s">
        <v>26</v>
      </c>
      <c r="B19" s="18" t="s">
        <v>15</v>
      </c>
      <c r="C19" s="16" t="s">
        <v>27</v>
      </c>
      <c r="D19" s="46" t="s">
        <v>17</v>
      </c>
      <c r="E19" s="18" t="s">
        <v>28</v>
      </c>
      <c r="F19" s="46">
        <v>17.278</v>
      </c>
      <c r="G19" s="57"/>
      <c r="H19" s="19">
        <v>1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78"/>
      <c r="V19" s="17">
        <f t="shared" si="0"/>
        <v>1</v>
      </c>
    </row>
    <row r="20" spans="1:22" s="11" customFormat="1" ht="16.5" hidden="1">
      <c r="A20" s="49" t="s">
        <v>26</v>
      </c>
      <c r="B20" s="18" t="s">
        <v>21</v>
      </c>
      <c r="C20" s="16" t="s">
        <v>27</v>
      </c>
      <c r="D20" s="46" t="s">
        <v>17</v>
      </c>
      <c r="E20" s="18" t="s">
        <v>28</v>
      </c>
      <c r="F20" s="46">
        <v>17.278</v>
      </c>
      <c r="G20" s="57"/>
      <c r="H20" s="19">
        <v>1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78"/>
      <c r="V20" s="17">
        <f t="shared" si="0"/>
        <v>1</v>
      </c>
    </row>
    <row r="21" spans="1:22" s="11" customFormat="1" ht="16.5" hidden="1">
      <c r="A21" s="49" t="s">
        <v>26</v>
      </c>
      <c r="B21" s="18" t="s">
        <v>68</v>
      </c>
      <c r="C21" s="16" t="s">
        <v>69</v>
      </c>
      <c r="D21" s="46" t="s">
        <v>17</v>
      </c>
      <c r="E21" s="18" t="s">
        <v>28</v>
      </c>
      <c r="F21" s="46">
        <v>17.278</v>
      </c>
      <c r="G21" s="57"/>
      <c r="H21" s="19"/>
      <c r="I21" s="19"/>
      <c r="J21" s="19"/>
      <c r="K21" s="19"/>
      <c r="L21" s="19"/>
      <c r="M21" s="19">
        <f>367165-2</f>
        <v>367163</v>
      </c>
      <c r="N21" s="19"/>
      <c r="O21" s="19"/>
      <c r="P21" s="19"/>
      <c r="Q21" s="19"/>
      <c r="R21" s="19"/>
      <c r="S21" s="19"/>
      <c r="T21" s="19">
        <v>-104018.84</v>
      </c>
      <c r="U21" s="78"/>
      <c r="V21" s="17">
        <f t="shared" si="0"/>
        <v>263144.16000000003</v>
      </c>
    </row>
    <row r="22" spans="1:22" s="11" customFormat="1" ht="16.5">
      <c r="A22" s="49" t="s">
        <v>26</v>
      </c>
      <c r="B22" s="18" t="s">
        <v>15</v>
      </c>
      <c r="C22" s="16" t="s">
        <v>69</v>
      </c>
      <c r="D22" s="46" t="s">
        <v>17</v>
      </c>
      <c r="E22" s="18" t="s">
        <v>28</v>
      </c>
      <c r="F22" s="46">
        <v>17.278</v>
      </c>
      <c r="G22" s="57"/>
      <c r="H22" s="19"/>
      <c r="I22" s="19"/>
      <c r="J22" s="19"/>
      <c r="K22" s="19"/>
      <c r="L22" s="19"/>
      <c r="M22" s="19">
        <v>1</v>
      </c>
      <c r="N22" s="19"/>
      <c r="O22" s="19"/>
      <c r="P22" s="19"/>
      <c r="Q22" s="19"/>
      <c r="R22" s="19"/>
      <c r="S22" s="19"/>
      <c r="T22" s="19">
        <v>104018.84</v>
      </c>
      <c r="U22" s="78">
        <v>913</v>
      </c>
      <c r="V22" s="17">
        <f t="shared" si="0"/>
        <v>104932.84</v>
      </c>
    </row>
    <row r="23" spans="1:22" s="11" customFormat="1" ht="16.5" hidden="1">
      <c r="A23" s="49" t="s">
        <v>26</v>
      </c>
      <c r="B23" s="18" t="s">
        <v>21</v>
      </c>
      <c r="C23" s="16" t="s">
        <v>69</v>
      </c>
      <c r="D23" s="46" t="s">
        <v>17</v>
      </c>
      <c r="E23" s="18" t="s">
        <v>28</v>
      </c>
      <c r="F23" s="46">
        <v>17.278</v>
      </c>
      <c r="G23" s="57"/>
      <c r="H23" s="19"/>
      <c r="I23" s="19"/>
      <c r="J23" s="19"/>
      <c r="K23" s="19"/>
      <c r="L23" s="19"/>
      <c r="M23" s="19">
        <v>1</v>
      </c>
      <c r="N23" s="19"/>
      <c r="O23" s="19"/>
      <c r="P23" s="19"/>
      <c r="Q23" s="19"/>
      <c r="R23" s="19"/>
      <c r="S23" s="19"/>
      <c r="T23" s="19"/>
      <c r="U23" s="78"/>
      <c r="V23" s="17">
        <f t="shared" si="0"/>
        <v>1</v>
      </c>
    </row>
    <row r="24" spans="1:22" s="25" customFormat="1" ht="16.5" hidden="1">
      <c r="A24" s="65" t="s">
        <v>66</v>
      </c>
      <c r="B24" s="66" t="s">
        <v>31</v>
      </c>
      <c r="C24" s="16" t="s">
        <v>24</v>
      </c>
      <c r="D24" s="46" t="s">
        <v>16</v>
      </c>
      <c r="E24" s="18">
        <v>6318</v>
      </c>
      <c r="F24" s="46">
        <v>17.258</v>
      </c>
      <c r="G24" s="19"/>
      <c r="H24" s="19"/>
      <c r="I24" s="19"/>
      <c r="J24" s="19">
        <v>6120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78"/>
      <c r="V24" s="17">
        <f t="shared" si="0"/>
        <v>6120</v>
      </c>
    </row>
    <row r="25" spans="1:22" s="25" customFormat="1" ht="16.5" hidden="1">
      <c r="A25" s="63" t="s">
        <v>66</v>
      </c>
      <c r="B25" s="64" t="s">
        <v>31</v>
      </c>
      <c r="C25" s="16" t="s">
        <v>24</v>
      </c>
      <c r="D25" s="46" t="s">
        <v>16</v>
      </c>
      <c r="E25" s="18">
        <v>6319</v>
      </c>
      <c r="F25" s="46">
        <v>17.258</v>
      </c>
      <c r="G25" s="19"/>
      <c r="H25" s="19"/>
      <c r="I25" s="19"/>
      <c r="J25" s="19">
        <v>11880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78"/>
      <c r="V25" s="17">
        <f t="shared" si="0"/>
        <v>11880</v>
      </c>
    </row>
    <row r="26" spans="1:22" s="25" customFormat="1" ht="16.5" hidden="1">
      <c r="A26" s="73" t="s">
        <v>87</v>
      </c>
      <c r="B26" s="18" t="s">
        <v>31</v>
      </c>
      <c r="C26" s="74" t="s">
        <v>69</v>
      </c>
      <c r="D26" s="46" t="s">
        <v>17</v>
      </c>
      <c r="E26" s="16">
        <v>6308</v>
      </c>
      <c r="F26" s="46">
        <v>17.278</v>
      </c>
      <c r="G26" s="19"/>
      <c r="H26" s="19"/>
      <c r="I26" s="19"/>
      <c r="J26" s="19"/>
      <c r="K26" s="19"/>
      <c r="L26" s="19"/>
      <c r="M26" s="19"/>
      <c r="N26" s="19">
        <f>10155*0.34</f>
        <v>3452.7000000000003</v>
      </c>
      <c r="O26" s="19"/>
      <c r="P26" s="19"/>
      <c r="Q26" s="19"/>
      <c r="R26" s="19"/>
      <c r="S26" s="19"/>
      <c r="T26" s="19"/>
      <c r="U26" s="78"/>
      <c r="V26" s="17">
        <f t="shared" si="0"/>
        <v>3452.7000000000003</v>
      </c>
    </row>
    <row r="27" spans="1:22" s="25" customFormat="1" ht="16.5" hidden="1">
      <c r="A27" s="73" t="s">
        <v>87</v>
      </c>
      <c r="B27" s="18" t="s">
        <v>31</v>
      </c>
      <c r="C27" s="74" t="s">
        <v>69</v>
      </c>
      <c r="D27" s="46" t="s">
        <v>17</v>
      </c>
      <c r="E27" s="16">
        <v>6309</v>
      </c>
      <c r="F27" s="46">
        <v>17.278</v>
      </c>
      <c r="G27" s="19"/>
      <c r="H27" s="19"/>
      <c r="I27" s="19"/>
      <c r="J27" s="19"/>
      <c r="K27" s="19"/>
      <c r="L27" s="19"/>
      <c r="M27" s="19"/>
      <c r="N27" s="19">
        <f>10155*0.66</f>
        <v>6702.3</v>
      </c>
      <c r="O27" s="19"/>
      <c r="P27" s="19"/>
      <c r="Q27" s="19"/>
      <c r="R27" s="19"/>
      <c r="S27" s="19"/>
      <c r="T27" s="19"/>
      <c r="U27" s="78"/>
      <c r="V27" s="17">
        <f t="shared" si="0"/>
        <v>6702.3</v>
      </c>
    </row>
    <row r="28" spans="1:22" s="25" customFormat="1" ht="16.5" hidden="1">
      <c r="A28" s="76"/>
      <c r="B28" s="18"/>
      <c r="C28" s="74"/>
      <c r="D28" s="46"/>
      <c r="E28" s="16"/>
      <c r="F28" s="46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78"/>
      <c r="V28" s="17">
        <f t="shared" si="0"/>
        <v>0</v>
      </c>
    </row>
    <row r="29" spans="1:22" s="25" customFormat="1" ht="16.5" hidden="1">
      <c r="A29" s="9" t="s">
        <v>8</v>
      </c>
      <c r="B29" s="12"/>
      <c r="C29" s="13"/>
      <c r="D29" s="13"/>
      <c r="E29" s="14"/>
      <c r="F29" s="15"/>
      <c r="G29" s="15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78"/>
      <c r="V29" s="17">
        <f t="shared" si="0"/>
        <v>0</v>
      </c>
    </row>
    <row r="30" spans="1:22" s="25" customFormat="1" ht="16.5" hidden="1">
      <c r="A30" s="16" t="s">
        <v>30</v>
      </c>
      <c r="B30" s="12"/>
      <c r="C30" s="13"/>
      <c r="D30" s="13"/>
      <c r="E30" s="14"/>
      <c r="F30" s="15"/>
      <c r="G30" s="16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78"/>
      <c r="V30" s="17">
        <f t="shared" si="0"/>
        <v>0</v>
      </c>
    </row>
    <row r="31" spans="1:22" s="25" customFormat="1" ht="16.5" hidden="1">
      <c r="A31" s="49" t="s">
        <v>62</v>
      </c>
      <c r="B31" s="18" t="s">
        <v>31</v>
      </c>
      <c r="C31" s="55" t="s">
        <v>32</v>
      </c>
      <c r="D31" s="55" t="s">
        <v>33</v>
      </c>
      <c r="E31" s="56" t="s">
        <v>34</v>
      </c>
      <c r="F31" s="16">
        <v>17.225</v>
      </c>
      <c r="G31" s="19">
        <v>16880.24</v>
      </c>
      <c r="H31" s="19"/>
      <c r="I31" s="19"/>
      <c r="J31" s="19"/>
      <c r="K31" s="19"/>
      <c r="L31" s="19">
        <f>1967.09-1</f>
        <v>1966.09</v>
      </c>
      <c r="M31" s="19"/>
      <c r="N31" s="19"/>
      <c r="O31" s="19"/>
      <c r="P31" s="19"/>
      <c r="Q31" s="19"/>
      <c r="R31" s="19"/>
      <c r="S31" s="19"/>
      <c r="T31" s="19"/>
      <c r="U31" s="78"/>
      <c r="V31" s="17">
        <f t="shared" si="0"/>
        <v>18846.33</v>
      </c>
    </row>
    <row r="32" spans="1:22" s="25" customFormat="1" ht="16.5" hidden="1">
      <c r="A32" s="49" t="s">
        <v>62</v>
      </c>
      <c r="B32" s="18" t="s">
        <v>15</v>
      </c>
      <c r="C32" s="55" t="s">
        <v>32</v>
      </c>
      <c r="D32" s="55" t="s">
        <v>33</v>
      </c>
      <c r="E32" s="56" t="s">
        <v>34</v>
      </c>
      <c r="F32" s="16">
        <v>17.225</v>
      </c>
      <c r="G32" s="19"/>
      <c r="H32" s="19"/>
      <c r="I32" s="19"/>
      <c r="J32" s="19"/>
      <c r="K32" s="19"/>
      <c r="L32" s="19">
        <v>1</v>
      </c>
      <c r="M32" s="19"/>
      <c r="N32" s="19"/>
      <c r="O32" s="19"/>
      <c r="P32" s="19"/>
      <c r="Q32" s="19"/>
      <c r="R32" s="19"/>
      <c r="S32" s="19"/>
      <c r="T32" s="19"/>
      <c r="U32" s="78"/>
      <c r="V32" s="17">
        <f t="shared" si="0"/>
        <v>1</v>
      </c>
    </row>
    <row r="33" spans="1:22" s="25" customFormat="1" ht="16.5" hidden="1">
      <c r="A33" s="26" t="s">
        <v>120</v>
      </c>
      <c r="B33" s="18" t="s">
        <v>31</v>
      </c>
      <c r="C33" s="16" t="s">
        <v>121</v>
      </c>
      <c r="D33" s="16" t="s">
        <v>33</v>
      </c>
      <c r="E33" s="16" t="s">
        <v>122</v>
      </c>
      <c r="F33" s="16">
        <v>17.225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>
        <f>4542.35-1</f>
        <v>4541.35</v>
      </c>
      <c r="S33" s="19">
        <v>16774.48387507726</v>
      </c>
      <c r="T33" s="19">
        <v>-16774.48</v>
      </c>
      <c r="U33" s="78"/>
      <c r="V33" s="17">
        <f t="shared" si="0"/>
        <v>4541.35387507726</v>
      </c>
    </row>
    <row r="34" spans="1:22" s="25" customFormat="1" ht="16.5" hidden="1">
      <c r="A34" s="26" t="s">
        <v>120</v>
      </c>
      <c r="B34" s="18" t="s">
        <v>15</v>
      </c>
      <c r="C34" s="16" t="s">
        <v>121</v>
      </c>
      <c r="D34" s="16" t="s">
        <v>33</v>
      </c>
      <c r="E34" s="16" t="s">
        <v>122</v>
      </c>
      <c r="F34" s="16">
        <v>17.225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>
        <v>1</v>
      </c>
      <c r="S34" s="19"/>
      <c r="T34" s="19">
        <v>16774.48</v>
      </c>
      <c r="U34" s="78"/>
      <c r="V34" s="17">
        <f t="shared" si="0"/>
        <v>16775.48</v>
      </c>
    </row>
    <row r="35" spans="1:22" s="25" customFormat="1" ht="16.5" hidden="1">
      <c r="A35" s="49"/>
      <c r="B35" s="18"/>
      <c r="C35" s="55"/>
      <c r="D35" s="55"/>
      <c r="E35" s="56"/>
      <c r="F35" s="16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78"/>
      <c r="V35" s="17">
        <f t="shared" si="0"/>
        <v>0</v>
      </c>
    </row>
    <row r="36" spans="1:22" s="25" customFormat="1" ht="16.5" hidden="1">
      <c r="A36" s="9" t="s">
        <v>8</v>
      </c>
      <c r="B36" s="18"/>
      <c r="C36" s="55"/>
      <c r="D36" s="55"/>
      <c r="E36" s="56"/>
      <c r="F36" s="16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78"/>
      <c r="V36" s="17">
        <f t="shared" si="0"/>
        <v>0</v>
      </c>
    </row>
    <row r="37" spans="1:22" s="25" customFormat="1" ht="16.5" hidden="1">
      <c r="A37" s="16" t="s">
        <v>40</v>
      </c>
      <c r="B37" s="18"/>
      <c r="C37" s="46"/>
      <c r="D37" s="46"/>
      <c r="E37" s="46"/>
      <c r="F37" s="46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78"/>
      <c r="V37" s="17">
        <f t="shared" si="0"/>
        <v>0</v>
      </c>
    </row>
    <row r="38" spans="1:22" s="25" customFormat="1" ht="16.5" hidden="1">
      <c r="A38" s="59" t="s">
        <v>41</v>
      </c>
      <c r="B38" s="18" t="s">
        <v>23</v>
      </c>
      <c r="C38" s="55" t="s">
        <v>42</v>
      </c>
      <c r="D38" s="55" t="s">
        <v>43</v>
      </c>
      <c r="E38" s="55" t="s">
        <v>44</v>
      </c>
      <c r="F38" s="18" t="s">
        <v>45</v>
      </c>
      <c r="G38" s="19"/>
      <c r="H38" s="19"/>
      <c r="I38" s="19">
        <v>132855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78"/>
      <c r="V38" s="17">
        <f t="shared" si="0"/>
        <v>132855</v>
      </c>
    </row>
    <row r="39" spans="1:22" s="25" customFormat="1" ht="16.5" hidden="1">
      <c r="A39" s="59" t="s">
        <v>92</v>
      </c>
      <c r="B39" s="18" t="s">
        <v>31</v>
      </c>
      <c r="C39" s="46" t="s">
        <v>93</v>
      </c>
      <c r="D39" s="46" t="s">
        <v>94</v>
      </c>
      <c r="E39" s="46" t="s">
        <v>95</v>
      </c>
      <c r="F39" s="18" t="s">
        <v>45</v>
      </c>
      <c r="G39" s="19"/>
      <c r="H39" s="19"/>
      <c r="I39" s="19"/>
      <c r="J39" s="19"/>
      <c r="K39" s="19"/>
      <c r="L39" s="19"/>
      <c r="M39" s="19"/>
      <c r="N39" s="19">
        <v>31025.68</v>
      </c>
      <c r="O39" s="19"/>
      <c r="P39" s="19"/>
      <c r="Q39" s="19"/>
      <c r="R39" s="19"/>
      <c r="S39" s="19"/>
      <c r="T39" s="19"/>
      <c r="U39" s="78"/>
      <c r="V39" s="17">
        <f t="shared" si="0"/>
        <v>31025.68</v>
      </c>
    </row>
    <row r="40" spans="1:22" s="25" customFormat="1" ht="16.5" hidden="1">
      <c r="A40" s="59"/>
      <c r="B40" s="18"/>
      <c r="C40" s="55"/>
      <c r="D40" s="55"/>
      <c r="E40" s="55"/>
      <c r="F40" s="18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78"/>
      <c r="V40" s="17">
        <f t="shared" si="0"/>
        <v>0</v>
      </c>
    </row>
    <row r="41" spans="1:22" s="25" customFormat="1" ht="16.5">
      <c r="A41" s="9" t="s">
        <v>8</v>
      </c>
      <c r="B41" s="18"/>
      <c r="C41" s="55"/>
      <c r="D41" s="55"/>
      <c r="E41" s="55"/>
      <c r="F41" s="18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78"/>
      <c r="V41" s="17">
        <f t="shared" si="0"/>
        <v>0</v>
      </c>
    </row>
    <row r="42" spans="1:22" s="25" customFormat="1" ht="16.5">
      <c r="A42" s="16" t="s">
        <v>49</v>
      </c>
      <c r="B42" s="18"/>
      <c r="C42" s="55"/>
      <c r="D42" s="55"/>
      <c r="E42" s="55"/>
      <c r="F42" s="18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78"/>
      <c r="V42" s="17">
        <f t="shared" si="0"/>
        <v>0</v>
      </c>
    </row>
    <row r="43" spans="1:22" s="25" customFormat="1" ht="16.5" hidden="1">
      <c r="A43" s="26" t="s">
        <v>50</v>
      </c>
      <c r="B43" s="18" t="s">
        <v>31</v>
      </c>
      <c r="C43" s="55" t="s">
        <v>51</v>
      </c>
      <c r="D43" s="55" t="s">
        <v>52</v>
      </c>
      <c r="E43" s="56" t="s">
        <v>53</v>
      </c>
      <c r="F43" s="18">
        <v>17.207</v>
      </c>
      <c r="G43" s="19"/>
      <c r="H43" s="19"/>
      <c r="I43" s="19"/>
      <c r="J43" s="22"/>
      <c r="K43" s="19">
        <f>220121-2</f>
        <v>220119</v>
      </c>
      <c r="L43" s="19"/>
      <c r="M43" s="19"/>
      <c r="N43" s="19"/>
      <c r="O43" s="19"/>
      <c r="P43" s="19"/>
      <c r="Q43" s="19"/>
      <c r="R43" s="19"/>
      <c r="S43" s="19"/>
      <c r="T43" s="19">
        <v>-75030.83</v>
      </c>
      <c r="U43" s="78"/>
      <c r="V43" s="17">
        <f t="shared" si="0"/>
        <v>145088.16999999998</v>
      </c>
    </row>
    <row r="44" spans="1:22" s="25" customFormat="1" ht="16.5" hidden="1">
      <c r="A44" s="26" t="s">
        <v>50</v>
      </c>
      <c r="B44" s="18" t="s">
        <v>15</v>
      </c>
      <c r="C44" s="55" t="s">
        <v>51</v>
      </c>
      <c r="D44" s="55" t="s">
        <v>52</v>
      </c>
      <c r="E44" s="56" t="s">
        <v>53</v>
      </c>
      <c r="F44" s="18">
        <v>17.207</v>
      </c>
      <c r="G44" s="19"/>
      <c r="H44" s="19"/>
      <c r="I44" s="19"/>
      <c r="J44" s="22"/>
      <c r="K44" s="19">
        <v>1</v>
      </c>
      <c r="L44" s="19"/>
      <c r="M44" s="19"/>
      <c r="N44" s="19"/>
      <c r="O44" s="19"/>
      <c r="P44" s="19"/>
      <c r="Q44" s="19"/>
      <c r="R44" s="19"/>
      <c r="S44" s="19"/>
      <c r="T44" s="19">
        <v>75030.83</v>
      </c>
      <c r="U44" s="78"/>
      <c r="V44" s="17">
        <f t="shared" si="0"/>
        <v>75031.83</v>
      </c>
    </row>
    <row r="45" spans="1:22" s="25" customFormat="1" ht="16.5" hidden="1">
      <c r="A45" s="26" t="s">
        <v>50</v>
      </c>
      <c r="B45" s="18" t="s">
        <v>21</v>
      </c>
      <c r="C45" s="55" t="s">
        <v>51</v>
      </c>
      <c r="D45" s="55" t="s">
        <v>52</v>
      </c>
      <c r="E45" s="56" t="s">
        <v>53</v>
      </c>
      <c r="F45" s="18">
        <v>17.207</v>
      </c>
      <c r="G45" s="19"/>
      <c r="H45" s="19"/>
      <c r="I45" s="19"/>
      <c r="J45" s="22"/>
      <c r="K45" s="19">
        <v>1</v>
      </c>
      <c r="L45" s="19"/>
      <c r="M45" s="19"/>
      <c r="N45" s="19"/>
      <c r="O45" s="19"/>
      <c r="P45" s="19"/>
      <c r="Q45" s="19"/>
      <c r="R45" s="19"/>
      <c r="S45" s="19"/>
      <c r="T45" s="19"/>
      <c r="U45" s="78"/>
      <c r="V45" s="17">
        <f t="shared" si="0"/>
        <v>1</v>
      </c>
    </row>
    <row r="46" spans="1:22" s="25" customFormat="1" ht="16.5" hidden="1">
      <c r="A46" s="26" t="s">
        <v>54</v>
      </c>
      <c r="B46" s="18" t="s">
        <v>31</v>
      </c>
      <c r="C46" s="55" t="s">
        <v>51</v>
      </c>
      <c r="D46" s="55" t="s">
        <v>52</v>
      </c>
      <c r="E46" s="56" t="s">
        <v>55</v>
      </c>
      <c r="F46" s="18" t="s">
        <v>56</v>
      </c>
      <c r="G46" s="19"/>
      <c r="H46" s="19"/>
      <c r="I46" s="19"/>
      <c r="J46" s="22"/>
      <c r="K46" s="19">
        <f>31849-2</f>
        <v>31847</v>
      </c>
      <c r="L46" s="19"/>
      <c r="M46" s="19"/>
      <c r="N46" s="19"/>
      <c r="O46" s="19"/>
      <c r="P46" s="19"/>
      <c r="Q46" s="19"/>
      <c r="R46" s="19"/>
      <c r="S46" s="19"/>
      <c r="T46" s="19"/>
      <c r="U46" s="78"/>
      <c r="V46" s="17">
        <f t="shared" si="0"/>
        <v>31847</v>
      </c>
    </row>
    <row r="47" spans="1:22" s="25" customFormat="1" ht="16.5" hidden="1">
      <c r="A47" s="26" t="s">
        <v>54</v>
      </c>
      <c r="B47" s="18" t="s">
        <v>15</v>
      </c>
      <c r="C47" s="55" t="s">
        <v>51</v>
      </c>
      <c r="D47" s="55" t="s">
        <v>52</v>
      </c>
      <c r="E47" s="56" t="s">
        <v>55</v>
      </c>
      <c r="F47" s="18" t="s">
        <v>56</v>
      </c>
      <c r="G47" s="19"/>
      <c r="H47" s="19"/>
      <c r="I47" s="19"/>
      <c r="J47" s="22"/>
      <c r="K47" s="19">
        <v>1</v>
      </c>
      <c r="L47" s="19"/>
      <c r="M47" s="19"/>
      <c r="N47" s="19"/>
      <c r="O47" s="19"/>
      <c r="P47" s="19"/>
      <c r="Q47" s="19"/>
      <c r="R47" s="19"/>
      <c r="S47" s="19"/>
      <c r="T47" s="19"/>
      <c r="U47" s="78"/>
      <c r="V47" s="17">
        <f t="shared" si="0"/>
        <v>1</v>
      </c>
    </row>
    <row r="48" spans="1:22" s="25" customFormat="1" ht="16.5" hidden="1">
      <c r="A48" s="26" t="s">
        <v>54</v>
      </c>
      <c r="B48" s="18" t="s">
        <v>21</v>
      </c>
      <c r="C48" s="55" t="s">
        <v>51</v>
      </c>
      <c r="D48" s="55" t="s">
        <v>52</v>
      </c>
      <c r="E48" s="56" t="s">
        <v>55</v>
      </c>
      <c r="F48" s="18" t="s">
        <v>56</v>
      </c>
      <c r="G48" s="19"/>
      <c r="H48" s="19"/>
      <c r="I48" s="19"/>
      <c r="J48" s="22"/>
      <c r="K48" s="19">
        <v>1</v>
      </c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7">
        <f t="shared" si="0"/>
        <v>1</v>
      </c>
    </row>
    <row r="49" spans="1:22" s="25" customFormat="1" ht="16.5">
      <c r="A49" s="26" t="s">
        <v>50</v>
      </c>
      <c r="B49" s="18" t="s">
        <v>15</v>
      </c>
      <c r="C49" s="55" t="s">
        <v>135</v>
      </c>
      <c r="D49" s="55" t="s">
        <v>52</v>
      </c>
      <c r="E49" s="56" t="s">
        <v>53</v>
      </c>
      <c r="F49" s="18">
        <v>17.207</v>
      </c>
      <c r="G49" s="19"/>
      <c r="H49" s="19"/>
      <c r="I49" s="19"/>
      <c r="J49" s="22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78">
        <v>1114</v>
      </c>
      <c r="V49" s="17"/>
    </row>
    <row r="50" spans="1:22" s="25" customFormat="1" ht="16.5">
      <c r="A50" s="26" t="s">
        <v>54</v>
      </c>
      <c r="B50" s="18" t="s">
        <v>15</v>
      </c>
      <c r="C50" s="55" t="s">
        <v>135</v>
      </c>
      <c r="D50" s="55" t="s">
        <v>52</v>
      </c>
      <c r="E50" s="56" t="s">
        <v>55</v>
      </c>
      <c r="F50" s="18">
        <v>17.207</v>
      </c>
      <c r="G50" s="19"/>
      <c r="H50" s="19"/>
      <c r="I50" s="19"/>
      <c r="J50" s="22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78">
        <v>96</v>
      </c>
      <c r="V50" s="17"/>
    </row>
    <row r="51" spans="1:22" s="25" customFormat="1" ht="16.5">
      <c r="A51" s="67"/>
      <c r="B51" s="68"/>
      <c r="C51" s="69"/>
      <c r="D51" s="69"/>
      <c r="E51" s="70"/>
      <c r="F51" s="68"/>
      <c r="G51" s="19"/>
      <c r="H51" s="19"/>
      <c r="I51" s="19"/>
      <c r="J51" s="22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7"/>
    </row>
    <row r="52" spans="1:22" s="25" customFormat="1" ht="16.5" hidden="1">
      <c r="A52" s="67" t="s">
        <v>73</v>
      </c>
      <c r="B52" s="68" t="s">
        <v>74</v>
      </c>
      <c r="C52" s="69" t="s">
        <v>75</v>
      </c>
      <c r="D52" s="69" t="s">
        <v>76</v>
      </c>
      <c r="E52" s="70" t="s">
        <v>77</v>
      </c>
      <c r="F52" s="68" t="s">
        <v>78</v>
      </c>
      <c r="G52" s="19"/>
      <c r="H52" s="19"/>
      <c r="I52" s="19"/>
      <c r="J52" s="19"/>
      <c r="K52" s="19"/>
      <c r="L52" s="19"/>
      <c r="M52" s="19"/>
      <c r="N52" s="19">
        <v>5292.42</v>
      </c>
      <c r="O52" s="19"/>
      <c r="P52" s="19"/>
      <c r="Q52" s="19"/>
      <c r="R52" s="19"/>
      <c r="S52" s="19"/>
      <c r="T52" s="19"/>
      <c r="U52" s="19"/>
      <c r="V52" s="17">
        <f t="shared" si="0"/>
        <v>5292.42</v>
      </c>
    </row>
    <row r="53" spans="1:22" s="25" customFormat="1" ht="16.5" hidden="1">
      <c r="A53" s="67" t="s">
        <v>88</v>
      </c>
      <c r="B53" s="18" t="s">
        <v>31</v>
      </c>
      <c r="C53" s="46" t="s">
        <v>89</v>
      </c>
      <c r="D53" s="46" t="s">
        <v>90</v>
      </c>
      <c r="E53" s="46" t="s">
        <v>91</v>
      </c>
      <c r="F53" s="18" t="s">
        <v>45</v>
      </c>
      <c r="G53" s="19"/>
      <c r="H53" s="19"/>
      <c r="I53" s="19"/>
      <c r="J53" s="19"/>
      <c r="K53" s="19"/>
      <c r="L53" s="19"/>
      <c r="M53" s="19"/>
      <c r="N53" s="19">
        <v>0</v>
      </c>
      <c r="O53" s="19"/>
      <c r="P53" s="19"/>
      <c r="Q53" s="19"/>
      <c r="R53" s="19"/>
      <c r="S53" s="19"/>
      <c r="T53" s="19"/>
      <c r="U53" s="19"/>
      <c r="V53" s="17">
        <f t="shared" si="0"/>
        <v>0</v>
      </c>
    </row>
    <row r="54" spans="1:22" s="25" customFormat="1" ht="16.5" hidden="1">
      <c r="A54" s="67" t="s">
        <v>99</v>
      </c>
      <c r="B54" s="18" t="s">
        <v>31</v>
      </c>
      <c r="C54" s="75" t="s">
        <v>104</v>
      </c>
      <c r="D54" s="75" t="s">
        <v>100</v>
      </c>
      <c r="E54" s="75" t="s">
        <v>101</v>
      </c>
      <c r="F54" s="68" t="s">
        <v>45</v>
      </c>
      <c r="G54" s="19"/>
      <c r="H54" s="19"/>
      <c r="I54" s="19"/>
      <c r="J54" s="19"/>
      <c r="K54" s="19"/>
      <c r="L54" s="19"/>
      <c r="M54" s="19"/>
      <c r="N54" s="19"/>
      <c r="O54" s="19">
        <v>7056</v>
      </c>
      <c r="Q54" s="19">
        <v>-7056</v>
      </c>
      <c r="R54" s="19"/>
      <c r="S54" s="19"/>
      <c r="T54" s="19"/>
      <c r="U54" s="19"/>
      <c r="V54" s="17">
        <f t="shared" si="0"/>
        <v>0</v>
      </c>
    </row>
    <row r="55" spans="1:22" s="25" customFormat="1" ht="16.5" hidden="1">
      <c r="A55" s="67" t="s">
        <v>107</v>
      </c>
      <c r="B55" s="68" t="s">
        <v>108</v>
      </c>
      <c r="C55" s="75" t="s">
        <v>109</v>
      </c>
      <c r="D55" s="75" t="s">
        <v>110</v>
      </c>
      <c r="E55" s="75" t="s">
        <v>111</v>
      </c>
      <c r="F55" s="68" t="s">
        <v>45</v>
      </c>
      <c r="G55" s="19"/>
      <c r="H55" s="19"/>
      <c r="I55" s="19"/>
      <c r="J55" s="19"/>
      <c r="K55" s="19"/>
      <c r="L55" s="19"/>
      <c r="M55" s="19"/>
      <c r="N55" s="19"/>
      <c r="O55" s="19"/>
      <c r="P55" s="19">
        <v>1300</v>
      </c>
      <c r="Q55" s="19"/>
      <c r="R55" s="19"/>
      <c r="S55" s="19"/>
      <c r="T55" s="19"/>
      <c r="U55" s="19"/>
      <c r="V55" s="17">
        <f t="shared" si="0"/>
        <v>1300</v>
      </c>
    </row>
    <row r="56" spans="1:22" s="25" customFormat="1" ht="16.5" hidden="1">
      <c r="A56" s="67" t="s">
        <v>112</v>
      </c>
      <c r="B56" s="18" t="s">
        <v>31</v>
      </c>
      <c r="C56" s="75" t="s">
        <v>113</v>
      </c>
      <c r="D56" s="75" t="s">
        <v>114</v>
      </c>
      <c r="E56" s="75" t="s">
        <v>115</v>
      </c>
      <c r="F56" s="68" t="s">
        <v>45</v>
      </c>
      <c r="G56" s="19"/>
      <c r="H56" s="19"/>
      <c r="I56" s="19"/>
      <c r="J56" s="19"/>
      <c r="K56" s="19"/>
      <c r="L56" s="19"/>
      <c r="M56" s="19"/>
      <c r="N56" s="19"/>
      <c r="O56" s="19"/>
      <c r="P56" s="19">
        <v>2261.43</v>
      </c>
      <c r="Q56" s="19"/>
      <c r="R56" s="19"/>
      <c r="S56" s="19"/>
      <c r="T56" s="19"/>
      <c r="U56" s="19"/>
      <c r="V56" s="17">
        <f t="shared" si="0"/>
        <v>2261.43</v>
      </c>
    </row>
    <row r="57" spans="1:22" s="25" customFormat="1" ht="16.5" hidden="1">
      <c r="A57" s="67"/>
      <c r="B57" s="68"/>
      <c r="C57" s="75"/>
      <c r="D57" s="75"/>
      <c r="E57" s="75"/>
      <c r="F57" s="68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7">
        <f t="shared" si="0"/>
        <v>0</v>
      </c>
    </row>
    <row r="58" spans="1:22" s="25" customFormat="1" ht="16.5" hidden="1">
      <c r="A58" s="67"/>
      <c r="B58" s="68"/>
      <c r="C58" s="75"/>
      <c r="D58" s="75"/>
      <c r="E58" s="75"/>
      <c r="F58" s="68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7">
        <f t="shared" si="0"/>
        <v>0</v>
      </c>
    </row>
    <row r="59" spans="1:22" s="25" customFormat="1" ht="16.5" hidden="1">
      <c r="A59" s="9" t="s">
        <v>8</v>
      </c>
      <c r="B59" s="68"/>
      <c r="C59" s="69"/>
      <c r="D59" s="69"/>
      <c r="E59" s="70"/>
      <c r="F59" s="68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7">
        <f t="shared" si="0"/>
        <v>0</v>
      </c>
    </row>
    <row r="60" spans="1:22" s="25" customFormat="1" ht="16.5" hidden="1">
      <c r="A60" s="16" t="s">
        <v>79</v>
      </c>
      <c r="B60" s="68"/>
      <c r="C60" s="69"/>
      <c r="D60" s="69"/>
      <c r="E60" s="70"/>
      <c r="F60" s="68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7">
        <f t="shared" si="0"/>
        <v>0</v>
      </c>
    </row>
    <row r="61" spans="1:22" s="25" customFormat="1" ht="16.5" hidden="1">
      <c r="A61" s="71" t="s">
        <v>80</v>
      </c>
      <c r="B61" s="18" t="s">
        <v>23</v>
      </c>
      <c r="C61" s="55" t="s">
        <v>81</v>
      </c>
      <c r="D61" s="55" t="s">
        <v>82</v>
      </c>
      <c r="E61" s="56" t="s">
        <v>83</v>
      </c>
      <c r="F61" s="47">
        <v>17.801</v>
      </c>
      <c r="G61" s="19"/>
      <c r="H61" s="19"/>
      <c r="I61" s="19"/>
      <c r="J61" s="19"/>
      <c r="K61" s="19"/>
      <c r="L61" s="19"/>
      <c r="M61" s="19"/>
      <c r="N61" s="19">
        <f>7765-2</f>
        <v>7763</v>
      </c>
      <c r="O61" s="19"/>
      <c r="P61" s="19"/>
      <c r="Q61" s="19"/>
      <c r="R61" s="19"/>
      <c r="S61" s="19"/>
      <c r="T61" s="19"/>
      <c r="U61" s="19"/>
      <c r="V61" s="17">
        <f t="shared" si="0"/>
        <v>7763</v>
      </c>
    </row>
    <row r="62" spans="1:22" s="25" customFormat="1" ht="16.5" hidden="1">
      <c r="A62" s="71" t="s">
        <v>80</v>
      </c>
      <c r="B62" s="18" t="s">
        <v>15</v>
      </c>
      <c r="C62" s="55" t="s">
        <v>81</v>
      </c>
      <c r="D62" s="55" t="s">
        <v>82</v>
      </c>
      <c r="E62" s="56" t="s">
        <v>83</v>
      </c>
      <c r="F62" s="47">
        <v>17.801</v>
      </c>
      <c r="G62" s="19"/>
      <c r="H62" s="19"/>
      <c r="I62" s="19"/>
      <c r="J62" s="19"/>
      <c r="K62" s="19"/>
      <c r="L62" s="19"/>
      <c r="M62" s="19"/>
      <c r="N62" s="19">
        <v>1</v>
      </c>
      <c r="O62" s="19"/>
      <c r="P62" s="19"/>
      <c r="Q62" s="19"/>
      <c r="R62" s="19"/>
      <c r="S62" s="19"/>
      <c r="T62" s="19"/>
      <c r="U62" s="19"/>
      <c r="V62" s="17">
        <f t="shared" si="0"/>
        <v>1</v>
      </c>
    </row>
    <row r="63" spans="1:23" s="25" customFormat="1" ht="16.5" hidden="1">
      <c r="A63" s="71" t="s">
        <v>80</v>
      </c>
      <c r="B63" s="18" t="s">
        <v>21</v>
      </c>
      <c r="C63" s="55" t="s">
        <v>81</v>
      </c>
      <c r="D63" s="55" t="s">
        <v>82</v>
      </c>
      <c r="E63" s="56" t="s">
        <v>83</v>
      </c>
      <c r="F63" s="47">
        <v>17.801</v>
      </c>
      <c r="G63" s="19"/>
      <c r="H63" s="19"/>
      <c r="I63" s="19"/>
      <c r="J63" s="19"/>
      <c r="K63" s="19"/>
      <c r="L63" s="19"/>
      <c r="M63" s="19"/>
      <c r="N63" s="19">
        <v>1</v>
      </c>
      <c r="O63" s="19"/>
      <c r="P63" s="19"/>
      <c r="Q63" s="19"/>
      <c r="R63" s="19"/>
      <c r="S63" s="19"/>
      <c r="T63" s="19"/>
      <c r="U63" s="19"/>
      <c r="V63" s="17">
        <f t="shared" si="0"/>
        <v>1</v>
      </c>
      <c r="W63" s="72"/>
    </row>
    <row r="64" spans="1:22" s="25" customFormat="1" ht="16.5" hidden="1">
      <c r="A64" s="49" t="s">
        <v>86</v>
      </c>
      <c r="B64" s="18" t="s">
        <v>23</v>
      </c>
      <c r="C64" s="69" t="s">
        <v>84</v>
      </c>
      <c r="D64" s="69" t="s">
        <v>33</v>
      </c>
      <c r="E64" s="69" t="s">
        <v>85</v>
      </c>
      <c r="F64" s="47">
        <v>17225</v>
      </c>
      <c r="G64" s="19"/>
      <c r="H64" s="19"/>
      <c r="I64" s="19"/>
      <c r="J64" s="19"/>
      <c r="K64" s="19"/>
      <c r="L64" s="19"/>
      <c r="M64" s="19"/>
      <c r="N64" s="19"/>
      <c r="O64" s="19">
        <v>16000</v>
      </c>
      <c r="P64" s="19"/>
      <c r="Q64" s="19"/>
      <c r="R64" s="19"/>
      <c r="S64" s="19"/>
      <c r="T64" s="19"/>
      <c r="U64" s="19"/>
      <c r="V64" s="17">
        <f t="shared" si="0"/>
        <v>16000</v>
      </c>
    </row>
    <row r="65" spans="1:22" s="25" customFormat="1" ht="16.5" hidden="1">
      <c r="A65" s="59"/>
      <c r="B65" s="18"/>
      <c r="C65" s="55"/>
      <c r="D65" s="55"/>
      <c r="E65" s="55"/>
      <c r="F65" s="18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7">
        <f t="shared" si="0"/>
        <v>0</v>
      </c>
    </row>
    <row r="66" spans="1:22" s="25" customFormat="1" ht="16.5">
      <c r="A66" s="59"/>
      <c r="B66" s="18"/>
      <c r="C66" s="55"/>
      <c r="D66" s="55"/>
      <c r="E66" s="55"/>
      <c r="F66" s="18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7">
        <f t="shared" si="0"/>
        <v>0</v>
      </c>
    </row>
    <row r="67" spans="1:22" s="27" customFormat="1" ht="17.25" thickBot="1">
      <c r="A67" s="22"/>
      <c r="B67" s="12"/>
      <c r="C67" s="20"/>
      <c r="D67" s="20"/>
      <c r="E67" s="15"/>
      <c r="F67" s="13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17">
        <f t="shared" si="0"/>
        <v>0</v>
      </c>
    </row>
    <row r="68" spans="1:22" s="11" customFormat="1" ht="17.25" thickBot="1">
      <c r="A68" s="41" t="s">
        <v>0</v>
      </c>
      <c r="B68" s="42"/>
      <c r="C68" s="43"/>
      <c r="D68" s="43"/>
      <c r="E68" s="43"/>
      <c r="F68" s="44"/>
      <c r="G68" s="45">
        <f>SUM(G9:G67)</f>
        <v>16880.24</v>
      </c>
      <c r="H68" s="54">
        <f>SUM(H9:H67)</f>
        <v>699161</v>
      </c>
      <c r="I68" s="54">
        <f>SUM(I35:I67)</f>
        <v>132855</v>
      </c>
      <c r="J68" s="54">
        <f>SUM(J24:J66)</f>
        <v>18000</v>
      </c>
      <c r="K68" s="54">
        <f>SUM(K41:K66)</f>
        <v>251970</v>
      </c>
      <c r="L68" s="54">
        <f>SUM(L27:L67)</f>
        <v>1967.09</v>
      </c>
      <c r="M68" s="54">
        <f>SUM(M6:M67)</f>
        <v>795227</v>
      </c>
      <c r="N68" s="54">
        <f>SUM(N6:N67)</f>
        <v>54238.1</v>
      </c>
      <c r="O68" s="54">
        <f>SUM(O40:O67)</f>
        <v>23056</v>
      </c>
      <c r="P68" s="54">
        <f>SUM(P40:P67)</f>
        <v>3561.43</v>
      </c>
      <c r="Q68" s="54">
        <f>SUM(Q40:Q67)</f>
        <v>-7056</v>
      </c>
      <c r="R68" s="54">
        <f>SUM(R28:R67)</f>
        <v>4542.35</v>
      </c>
      <c r="S68" s="54">
        <f>SUM(S28:S67)</f>
        <v>16774.48387507726</v>
      </c>
      <c r="T68" s="54">
        <f>SUM(T6:T67)</f>
        <v>0</v>
      </c>
      <c r="U68" s="54">
        <f>SUM(U7:U67)</f>
        <v>5066</v>
      </c>
      <c r="V68" s="17">
        <f t="shared" si="0"/>
        <v>2016242.6938750774</v>
      </c>
    </row>
    <row r="69" spans="1:22" s="11" customFormat="1" ht="16.5">
      <c r="A69" s="28"/>
      <c r="B69" s="28"/>
      <c r="C69" s="29"/>
      <c r="D69" s="29"/>
      <c r="E69" s="29"/>
      <c r="F69" s="30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2"/>
    </row>
    <row r="70" spans="1:21" s="11" customFormat="1" ht="16.5">
      <c r="A70" s="27" t="s">
        <v>9</v>
      </c>
      <c r="C70" s="33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</row>
    <row r="71" spans="1:21" s="11" customFormat="1" ht="16.5" hidden="1">
      <c r="A71" s="23" t="s">
        <v>36</v>
      </c>
      <c r="C71" s="33"/>
      <c r="D71" s="33"/>
      <c r="E71" s="33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s="11" customFormat="1" ht="16.5" hidden="1">
      <c r="A72" s="24" t="s">
        <v>37</v>
      </c>
      <c r="C72" s="33"/>
      <c r="D72" s="33"/>
      <c r="E72" s="33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s="11" customFormat="1" ht="16.5" hidden="1">
      <c r="A73" s="23" t="s">
        <v>35</v>
      </c>
      <c r="C73" s="33"/>
      <c r="D73" s="33"/>
      <c r="E73" s="33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s="11" customFormat="1" ht="16.5" hidden="1">
      <c r="A74" s="24" t="s">
        <v>29</v>
      </c>
      <c r="C74" s="33"/>
      <c r="D74" s="33"/>
      <c r="E74" s="33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ht="15" hidden="1">
      <c r="A75" s="27" t="s">
        <v>47</v>
      </c>
    </row>
    <row r="76" ht="15" hidden="1">
      <c r="A76" s="27" t="s">
        <v>46</v>
      </c>
    </row>
    <row r="77" ht="15" hidden="1">
      <c r="A77" s="62" t="s">
        <v>36</v>
      </c>
    </row>
    <row r="78" ht="15" hidden="1">
      <c r="A78" s="62" t="s">
        <v>37</v>
      </c>
    </row>
    <row r="79" ht="15" hidden="1">
      <c r="A79" s="62" t="s">
        <v>35</v>
      </c>
    </row>
    <row r="80" ht="15" hidden="1">
      <c r="A80" s="62" t="s">
        <v>29</v>
      </c>
    </row>
    <row r="81" ht="15" hidden="1">
      <c r="A81" s="62" t="s">
        <v>47</v>
      </c>
    </row>
    <row r="82" ht="15" hidden="1">
      <c r="A82" s="62" t="s">
        <v>46</v>
      </c>
    </row>
    <row r="83" ht="15" hidden="1">
      <c r="A83" s="62" t="s">
        <v>59</v>
      </c>
    </row>
    <row r="84" ht="15" hidden="1">
      <c r="A84" s="62" t="s">
        <v>65</v>
      </c>
    </row>
    <row r="85" ht="15" hidden="1">
      <c r="A85" s="27" t="s">
        <v>60</v>
      </c>
    </row>
    <row r="86" ht="15" hidden="1">
      <c r="A86" s="27" t="s">
        <v>57</v>
      </c>
    </row>
    <row r="87" ht="15" hidden="1">
      <c r="A87" s="27" t="s">
        <v>64</v>
      </c>
    </row>
    <row r="88" ht="15" hidden="1">
      <c r="A88" s="27" t="s">
        <v>63</v>
      </c>
    </row>
    <row r="89" ht="15" hidden="1">
      <c r="A89" s="27" t="s">
        <v>71</v>
      </c>
    </row>
    <row r="90" ht="15" hidden="1">
      <c r="A90" s="27" t="s">
        <v>29</v>
      </c>
    </row>
    <row r="91" ht="15" hidden="1">
      <c r="A91" s="27" t="s">
        <v>96</v>
      </c>
    </row>
    <row r="92" ht="15" hidden="1">
      <c r="A92" s="27" t="s">
        <v>97</v>
      </c>
    </row>
    <row r="93" ht="15" hidden="1">
      <c r="A93" s="27" t="s">
        <v>102</v>
      </c>
    </row>
    <row r="94" ht="15" hidden="1">
      <c r="A94" s="27" t="s">
        <v>103</v>
      </c>
    </row>
    <row r="95" ht="15" hidden="1">
      <c r="A95" s="27" t="s">
        <v>106</v>
      </c>
    </row>
    <row r="96" ht="15" hidden="1">
      <c r="A96" s="27" t="s">
        <v>97</v>
      </c>
    </row>
    <row r="97" ht="15" hidden="1">
      <c r="A97" s="27" t="s">
        <v>117</v>
      </c>
    </row>
    <row r="98" ht="15" hidden="1">
      <c r="A98" s="27" t="s">
        <v>118</v>
      </c>
    </row>
    <row r="99" ht="15" hidden="1">
      <c r="A99" s="27" t="s">
        <v>124</v>
      </c>
    </row>
    <row r="100" ht="15" hidden="1">
      <c r="A100" s="27" t="s">
        <v>123</v>
      </c>
    </row>
    <row r="101" ht="15" hidden="1">
      <c r="A101" s="27" t="s">
        <v>126</v>
      </c>
    </row>
    <row r="102" ht="15" hidden="1">
      <c r="A102" s="27" t="s">
        <v>123</v>
      </c>
    </row>
    <row r="103" ht="15" hidden="1">
      <c r="A103" s="27" t="s">
        <v>129</v>
      </c>
    </row>
    <row r="104" ht="15" hidden="1">
      <c r="A104" s="27" t="s">
        <v>130</v>
      </c>
    </row>
    <row r="105" ht="15">
      <c r="A105" s="27" t="s">
        <v>133</v>
      </c>
    </row>
    <row r="106" ht="15">
      <c r="A106" s="27" t="s">
        <v>132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2019-01-09T16:21:41Z</cp:lastPrinted>
  <dcterms:created xsi:type="dcterms:W3CDTF">2000-04-13T13:33:42Z</dcterms:created>
  <dcterms:modified xsi:type="dcterms:W3CDTF">2019-09-09T18:07:54Z</dcterms:modified>
  <cp:category/>
  <cp:version/>
  <cp:contentType/>
  <cp:contentStatus/>
</cp:coreProperties>
</file>