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'LAWRENCE'!$A$1:$H$73</definedName>
  </definedNames>
  <calcPr fullCalcOnLoad="1"/>
</workbook>
</file>

<file path=xl/sharedStrings.xml><?xml version="1.0" encoding="utf-8"?>
<sst xmlns="http://schemas.openxmlformats.org/spreadsheetml/2006/main" count="301" uniqueCount="142">
  <si>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</si>
  <si>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</si>
  <si>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</si>
  <si>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</si>
  <si>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</si>
  <si>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</si>
  <si>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</si>
  <si>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</si>
  <si>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</si>
  <si>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</si>
  <si>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</si>
  <si>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</si>
  <si>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</si>
  <si>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</si>
  <si>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</si>
  <si>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</si>
  <si>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</si>
  <si>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</si>
  <si>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</si>
  <si>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</si>
  <si>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</si>
  <si>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</si>
  <si>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</si>
  <si>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</si>
  <si>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</si>
  <si>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</si>
  <si>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</si>
  <si>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</si>
  <si>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</si>
  <si>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</si>
  <si>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</si>
  <si>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</si>
  <si>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</si>
  <si>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</si>
  <si>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</si>
  <si>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</si>
  <si>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</si>
  <si>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</si>
  <si>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</si>
  <si>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</si>
  <si>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</si>
  <si>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</si>
  <si>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</si>
  <si>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</si>
  <si>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</si>
  <si>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</si>
  <si>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</si>
  <si>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</si>
  <si>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</si>
  <si>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</si>
  <si>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</si>
  <si>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</si>
  <si>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</si>
  <si>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</si>
  <si>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</si>
  <si>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</si>
  <si>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</si>
  <si>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</si>
  <si>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</si>
  <si>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</si>
  <si>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</si>
  <si>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</si>
  <si>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</si>
  <si>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</si>
  <si>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</si>
  <si>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</si>
  <si>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</si>
  <si>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</si>
  <si>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</si>
  <si>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</si>
  <si>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</si>
  <si>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</si>
  <si>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</si>
  <si>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</si>
  <si>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</si>
  <si>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</si>
  <si>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</si>
  <si>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</si>
  <si>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</si>
  <si>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</si>
  <si>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</si>
  <si>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</si>
  <si>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</si>
  <si>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</si>
  <si>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</si>
  <si>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</si>
  <si>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</si>
  <si>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</si>
  <si>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</si>
  <si>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</si>
  <si>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</si>
  <si>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</si>
  <si>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</si>
  <si>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</si>
  <si>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</si>
  <si>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</si>
  <si>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</si>
  <si>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</si>
  <si>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</si>
  <si>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BUDGET SHEET #7</t>
  </si>
  <si>
    <t>DOE-CAREER PATHWAYS</t>
  </si>
  <si>
    <t>7035-0002</t>
  </si>
  <si>
    <t>J328</t>
  </si>
  <si>
    <t>WIOA DW STAFF ALLOCATION FOR WIOA OH</t>
  </si>
  <si>
    <t>BUDGET SHEET #7 JANUARY 11, 2019</t>
  </si>
  <si>
    <t>DOE2019B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</si>
  <si>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</si>
  <si>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</si>
  <si>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</si>
  <si>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</si>
  <si>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</si>
  <si>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</si>
  <si>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</si>
  <si>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</si>
  <si>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</si>
  <si>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TRADE (SERVICE DATE 10.1.17-9.30.20)</t>
  </si>
  <si>
    <t>FTRADE2018</t>
  </si>
  <si>
    <t>7003-1010</t>
  </si>
  <si>
    <t>J202</t>
  </si>
  <si>
    <t>CT EOL 19CCLAWTRADE</t>
  </si>
  <si>
    <t>BUDGET SHEET #8</t>
  </si>
  <si>
    <t>BUDGET SHEET #8 JANUARY 28, 2019</t>
  </si>
  <si>
    <t>TO ADD WTF FUNDS</t>
  </si>
  <si>
    <t>INITIAL-A AWARD AUGUST  21, 2018</t>
  </si>
  <si>
    <t>WORKFORCE TRAINING FUND</t>
  </si>
  <si>
    <t>WTRUSTF19</t>
  </si>
  <si>
    <t>7003-0135</t>
  </si>
  <si>
    <t>J364</t>
  </si>
  <si>
    <t>INITIAL AWARD-A</t>
  </si>
  <si>
    <t>BUDGET SHEET #9</t>
  </si>
  <si>
    <t>BUDGET SHEET #9 FEBRUARY 7, 2019</t>
  </si>
  <si>
    <t>TO ADD BRANDING INCENTIVE  FUNDS</t>
  </si>
  <si>
    <t>BRANDING-INCENTIVE (SERVICE DATE DEC 1, 2018-JUNE 30, 2020)</t>
  </si>
  <si>
    <t>BUDGET SHEET #10</t>
  </si>
  <si>
    <t>TO ADD ADDITIONAL TRADE FUNDS</t>
  </si>
  <si>
    <t>BUDGET SHEET #10 FEBRUARY 21, 2019</t>
  </si>
  <si>
    <t>BUDGET SHEET #11</t>
  </si>
  <si>
    <t>REA9 (SERVICE DATE JAN 1, 2019-DEC 31, 2019)</t>
  </si>
  <si>
    <t>FUIREA19</t>
  </si>
  <si>
    <t>REA9</t>
  </si>
  <si>
    <t>TO ADD REA9 FUNDS</t>
  </si>
  <si>
    <t>BUDGET SHEET #11, MARCH 27,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</si>
</sst>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4">
      <selection activeCell="A109" sqref="A109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00390625" style="4" hidden="1" customWidth="1"/>
    <col min="8" max="11" width="19.57421875" style="4" hidden="1" customWidth="1"/>
    <col min="12" max="18" width="18.57421875" style="4" hidden="1" customWidth="1"/>
    <col min="19" max="19" width="18.57421875" style="4" customWidth="1"/>
    <col min="20" max="20" width="15.00390625" style="3" hidden="1" customWidth="1"/>
    <col min="21" max="16384" width="9.140625" style="3" customWidth="1"/>
  </cols>
  <sheetData>
    <row r="1" spans="1:19" ht="20.25">
      <c r="A1" s="3" t="s">
        <v>12</v>
      </c>
      <c r="B1" s="73" t="s">
        <v>10</v>
      </c>
      <c r="C1" s="74"/>
      <c r="D1" s="74"/>
      <c r="E1" s="74"/>
      <c r="F1" s="74"/>
      <c r="G1" s="74"/>
      <c r="H1" s="74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7" ht="20.25">
      <c r="A2" s="5" t="s">
        <v>14</v>
      </c>
      <c r="B2" s="7"/>
      <c r="C2" s="7"/>
      <c r="D2" s="7"/>
      <c r="E2" s="8"/>
      <c r="F2" s="8"/>
      <c r="G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20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128</v>
      </c>
      <c r="H5" s="39" t="s">
        <v>13</v>
      </c>
      <c r="I5" s="54" t="s">
        <v>34</v>
      </c>
      <c r="J5" s="54" t="s">
        <v>43</v>
      </c>
      <c r="K5" s="54" t="s">
        <v>58</v>
      </c>
      <c r="L5" s="54" t="s">
        <v>63</v>
      </c>
      <c r="M5" s="54" t="s">
        <v>69</v>
      </c>
      <c r="N5" s="54" t="s">
        <v>98</v>
      </c>
      <c r="O5" s="54" t="s">
        <v>99</v>
      </c>
      <c r="P5" s="54" t="s">
        <v>120</v>
      </c>
      <c r="Q5" s="54" t="s">
        <v>129</v>
      </c>
      <c r="R5" s="54" t="s">
        <v>133</v>
      </c>
      <c r="S5" s="54" t="s">
        <v>136</v>
      </c>
      <c r="T5" s="9" t="s">
        <v>6</v>
      </c>
    </row>
    <row r="6" spans="1:20" s="21" customFormat="1" ht="16.5" hidden="1">
      <c r="A6" s="32" t="s">
        <v>8</v>
      </c>
      <c r="B6" s="33"/>
      <c r="C6" s="34"/>
      <c r="D6" s="34"/>
      <c r="E6" s="35"/>
      <c r="F6" s="36"/>
      <c r="G6" s="36"/>
      <c r="H6" s="36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37"/>
    </row>
    <row r="7" spans="1:20" s="21" customFormat="1" ht="16.5" hidden="1">
      <c r="A7" s="15" t="s">
        <v>19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s="21" customFormat="1" ht="16.5" hidden="1">
      <c r="A8" s="50" t="s">
        <v>22</v>
      </c>
      <c r="B8" s="51" t="s">
        <v>23</v>
      </c>
      <c r="C8" s="52" t="s">
        <v>24</v>
      </c>
      <c r="D8" s="15" t="s">
        <v>11</v>
      </c>
      <c r="E8" s="48">
        <v>6301</v>
      </c>
      <c r="F8" s="17">
        <v>17.259</v>
      </c>
      <c r="G8" s="17"/>
      <c r="H8" s="18">
        <f>637704-2</f>
        <v>637702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46">
        <f aca="true" t="shared" si="0" ref="T8:T13">SUM(H8)</f>
        <v>637702</v>
      </c>
    </row>
    <row r="9" spans="1:20" s="10" customFormat="1" ht="16.5" hidden="1">
      <c r="A9" s="50" t="s">
        <v>22</v>
      </c>
      <c r="B9" s="17" t="s">
        <v>16</v>
      </c>
      <c r="C9" s="52" t="s">
        <v>24</v>
      </c>
      <c r="D9" s="15" t="s">
        <v>11</v>
      </c>
      <c r="E9" s="48">
        <v>6301</v>
      </c>
      <c r="F9" s="17">
        <v>17.259</v>
      </c>
      <c r="G9" s="17"/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46">
        <f t="shared" si="0"/>
        <v>1</v>
      </c>
    </row>
    <row r="10" spans="1:20" s="10" customFormat="1" ht="16.5" hidden="1">
      <c r="A10" s="50" t="s">
        <v>22</v>
      </c>
      <c r="B10" s="17" t="s">
        <v>25</v>
      </c>
      <c r="C10" s="52" t="s">
        <v>24</v>
      </c>
      <c r="D10" s="15" t="s">
        <v>11</v>
      </c>
      <c r="E10" s="48">
        <v>6301</v>
      </c>
      <c r="F10" s="17">
        <v>17.259</v>
      </c>
      <c r="G10" s="17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6">
        <f t="shared" si="0"/>
        <v>1</v>
      </c>
    </row>
    <row r="11" spans="1:20" s="23" customFormat="1" ht="15" hidden="1">
      <c r="A11" s="50" t="s">
        <v>26</v>
      </c>
      <c r="B11" s="17" t="s">
        <v>27</v>
      </c>
      <c r="C11" s="15" t="s">
        <v>28</v>
      </c>
      <c r="D11" s="47" t="s">
        <v>17</v>
      </c>
      <c r="E11" s="17" t="s">
        <v>29</v>
      </c>
      <c r="F11" s="47">
        <v>17.258</v>
      </c>
      <c r="G11" s="47"/>
      <c r="H11" s="18">
        <f>96110-2</f>
        <v>96108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6">
        <f t="shared" si="0"/>
        <v>96108</v>
      </c>
    </row>
    <row r="12" spans="1:20" s="10" customFormat="1" ht="16.5" hidden="1">
      <c r="A12" s="50" t="s">
        <v>30</v>
      </c>
      <c r="B12" s="17" t="s">
        <v>16</v>
      </c>
      <c r="C12" s="15" t="s">
        <v>28</v>
      </c>
      <c r="D12" s="47" t="s">
        <v>17</v>
      </c>
      <c r="E12" s="17" t="s">
        <v>29</v>
      </c>
      <c r="F12" s="47">
        <v>17.258</v>
      </c>
      <c r="G12" s="47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6">
        <f t="shared" si="0"/>
        <v>1</v>
      </c>
    </row>
    <row r="13" spans="1:20" s="23" customFormat="1" ht="15" hidden="1">
      <c r="A13" s="50" t="s">
        <v>26</v>
      </c>
      <c r="B13" s="17" t="s">
        <v>25</v>
      </c>
      <c r="C13" s="15" t="s">
        <v>28</v>
      </c>
      <c r="D13" s="47" t="s">
        <v>17</v>
      </c>
      <c r="E13" s="17" t="s">
        <v>29</v>
      </c>
      <c r="F13" s="47">
        <v>17.258</v>
      </c>
      <c r="G13" s="47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46">
        <f t="shared" si="0"/>
        <v>1</v>
      </c>
    </row>
    <row r="14" spans="1:20" s="23" customFormat="1" ht="15" hidden="1">
      <c r="A14" s="50" t="s">
        <v>26</v>
      </c>
      <c r="B14" s="17" t="s">
        <v>55</v>
      </c>
      <c r="C14" s="15" t="s">
        <v>56</v>
      </c>
      <c r="D14" s="47" t="s">
        <v>17</v>
      </c>
      <c r="E14" s="17" t="s">
        <v>29</v>
      </c>
      <c r="F14" s="47">
        <v>17.258</v>
      </c>
      <c r="G14" s="47"/>
      <c r="H14" s="18"/>
      <c r="I14" s="18"/>
      <c r="J14" s="18"/>
      <c r="K14" s="18">
        <f>510831-2</f>
        <v>510829</v>
      </c>
      <c r="L14" s="18"/>
      <c r="M14" s="18"/>
      <c r="N14" s="18"/>
      <c r="O14" s="18"/>
      <c r="P14" s="18"/>
      <c r="Q14" s="18"/>
      <c r="R14" s="18"/>
      <c r="S14" s="18"/>
      <c r="T14" s="46">
        <f>SUM(J14:K14)</f>
        <v>510829</v>
      </c>
    </row>
    <row r="15" spans="1:20" s="23" customFormat="1" ht="15" hidden="1">
      <c r="A15" s="50" t="s">
        <v>26</v>
      </c>
      <c r="B15" s="17" t="s">
        <v>16</v>
      </c>
      <c r="C15" s="15" t="s">
        <v>56</v>
      </c>
      <c r="D15" s="47" t="s">
        <v>17</v>
      </c>
      <c r="E15" s="17" t="s">
        <v>29</v>
      </c>
      <c r="F15" s="47">
        <v>17.258</v>
      </c>
      <c r="G15" s="47"/>
      <c r="H15" s="18"/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/>
      <c r="S15" s="18"/>
      <c r="T15" s="46">
        <f>SUM(J15:K15)</f>
        <v>1</v>
      </c>
    </row>
    <row r="16" spans="1:20" s="23" customFormat="1" ht="15" hidden="1">
      <c r="A16" s="50" t="s">
        <v>26</v>
      </c>
      <c r="B16" s="17" t="s">
        <v>25</v>
      </c>
      <c r="C16" s="15" t="s">
        <v>56</v>
      </c>
      <c r="D16" s="47" t="s">
        <v>17</v>
      </c>
      <c r="E16" s="17" t="s">
        <v>29</v>
      </c>
      <c r="F16" s="47">
        <v>17.258</v>
      </c>
      <c r="G16" s="47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46">
        <f>SUM(J16:K16)</f>
        <v>1</v>
      </c>
    </row>
    <row r="17" spans="1:20" s="23" customFormat="1" ht="15" hidden="1">
      <c r="A17" s="50" t="s">
        <v>31</v>
      </c>
      <c r="B17" s="17" t="s">
        <v>27</v>
      </c>
      <c r="C17" s="15" t="s">
        <v>32</v>
      </c>
      <c r="D17" s="47" t="s">
        <v>18</v>
      </c>
      <c r="E17" s="17" t="s">
        <v>33</v>
      </c>
      <c r="F17" s="47">
        <v>17.278</v>
      </c>
      <c r="G17" s="47"/>
      <c r="H17" s="18">
        <f>104982-2</f>
        <v>104980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46">
        <f>SUM(H17)</f>
        <v>104980</v>
      </c>
    </row>
    <row r="18" spans="1:20" s="10" customFormat="1" ht="16.5" hidden="1">
      <c r="A18" s="50" t="s">
        <v>31</v>
      </c>
      <c r="B18" s="17" t="s">
        <v>16</v>
      </c>
      <c r="C18" s="15" t="s">
        <v>32</v>
      </c>
      <c r="D18" s="47" t="s">
        <v>18</v>
      </c>
      <c r="E18" s="17" t="s">
        <v>33</v>
      </c>
      <c r="F18" s="47">
        <v>17.278</v>
      </c>
      <c r="G18" s="47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46">
        <f>SUM(H18)</f>
        <v>1</v>
      </c>
    </row>
    <row r="19" spans="1:20" s="10" customFormat="1" ht="16.5" hidden="1">
      <c r="A19" s="50" t="s">
        <v>31</v>
      </c>
      <c r="B19" s="17" t="s">
        <v>25</v>
      </c>
      <c r="C19" s="15" t="s">
        <v>32</v>
      </c>
      <c r="D19" s="47" t="s">
        <v>18</v>
      </c>
      <c r="E19" s="17" t="s">
        <v>33</v>
      </c>
      <c r="F19" s="47">
        <v>17.278</v>
      </c>
      <c r="G19" s="47"/>
      <c r="H19" s="18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46">
        <f>SUM(H19)</f>
        <v>1</v>
      </c>
    </row>
    <row r="20" spans="1:20" s="10" customFormat="1" ht="16.5" hidden="1">
      <c r="A20" s="50" t="s">
        <v>31</v>
      </c>
      <c r="B20" s="17" t="s">
        <v>55</v>
      </c>
      <c r="C20" s="15" t="s">
        <v>57</v>
      </c>
      <c r="D20" s="47" t="s">
        <v>18</v>
      </c>
      <c r="E20" s="17" t="s">
        <v>33</v>
      </c>
      <c r="F20" s="47">
        <v>17.278</v>
      </c>
      <c r="G20" s="47"/>
      <c r="H20" s="18"/>
      <c r="I20" s="18"/>
      <c r="J20" s="18"/>
      <c r="K20" s="18">
        <f>497958-2</f>
        <v>497956</v>
      </c>
      <c r="L20" s="18"/>
      <c r="M20" s="18"/>
      <c r="N20" s="18"/>
      <c r="O20" s="18"/>
      <c r="P20" s="18"/>
      <c r="Q20" s="18"/>
      <c r="R20" s="18"/>
      <c r="S20" s="18"/>
      <c r="T20" s="46">
        <f>SUM(J20:K20)</f>
        <v>497956</v>
      </c>
    </row>
    <row r="21" spans="1:20" s="10" customFormat="1" ht="16.5" hidden="1">
      <c r="A21" s="50" t="s">
        <v>31</v>
      </c>
      <c r="B21" s="17" t="s">
        <v>16</v>
      </c>
      <c r="C21" s="15" t="s">
        <v>57</v>
      </c>
      <c r="D21" s="47" t="s">
        <v>18</v>
      </c>
      <c r="E21" s="17" t="s">
        <v>33</v>
      </c>
      <c r="F21" s="47">
        <v>17.278</v>
      </c>
      <c r="G21" s="47"/>
      <c r="H21" s="18"/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18"/>
      <c r="T21" s="46">
        <f>SUM(J21:K21)</f>
        <v>1</v>
      </c>
    </row>
    <row r="22" spans="1:20" s="10" customFormat="1" ht="16.5" hidden="1">
      <c r="A22" s="50" t="s">
        <v>31</v>
      </c>
      <c r="B22" s="17" t="s">
        <v>25</v>
      </c>
      <c r="C22" s="15" t="s">
        <v>57</v>
      </c>
      <c r="D22" s="47" t="s">
        <v>18</v>
      </c>
      <c r="E22" s="17" t="s">
        <v>33</v>
      </c>
      <c r="F22" s="47">
        <v>17.278</v>
      </c>
      <c r="G22" s="47"/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46">
        <f>SUM(J22:K22)</f>
        <v>1</v>
      </c>
    </row>
    <row r="23" spans="1:20" s="10" customFormat="1" ht="16.5" hidden="1">
      <c r="A23" s="50" t="s">
        <v>81</v>
      </c>
      <c r="B23" s="17" t="s">
        <v>27</v>
      </c>
      <c r="C23" s="15" t="s">
        <v>57</v>
      </c>
      <c r="D23" s="47" t="s">
        <v>18</v>
      </c>
      <c r="E23" s="17" t="s">
        <v>82</v>
      </c>
      <c r="F23" s="47">
        <v>17.278</v>
      </c>
      <c r="G23" s="47"/>
      <c r="H23" s="18"/>
      <c r="I23" s="18"/>
      <c r="J23" s="18"/>
      <c r="K23" s="18"/>
      <c r="L23" s="18"/>
      <c r="M23" s="18"/>
      <c r="N23" s="18">
        <v>45220</v>
      </c>
      <c r="O23" s="18"/>
      <c r="P23" s="18"/>
      <c r="Q23" s="18"/>
      <c r="R23" s="18"/>
      <c r="S23" s="18"/>
      <c r="T23" s="46">
        <f>SUM(N23)</f>
        <v>45220</v>
      </c>
    </row>
    <row r="24" spans="1:20" s="10" customFormat="1" ht="16.5" hidden="1">
      <c r="A24" s="67" t="s">
        <v>103</v>
      </c>
      <c r="B24" s="17" t="s">
        <v>46</v>
      </c>
      <c r="C24" s="68" t="s">
        <v>57</v>
      </c>
      <c r="D24" s="47" t="s">
        <v>18</v>
      </c>
      <c r="E24" s="15">
        <v>6308</v>
      </c>
      <c r="F24" s="47">
        <v>17.278</v>
      </c>
      <c r="G24" s="47"/>
      <c r="H24" s="18"/>
      <c r="I24" s="18"/>
      <c r="J24" s="18"/>
      <c r="K24" s="18"/>
      <c r="L24" s="18"/>
      <c r="M24" s="18"/>
      <c r="N24" s="18"/>
      <c r="O24" s="18">
        <f>30000*0.34</f>
        <v>10200</v>
      </c>
      <c r="P24" s="18"/>
      <c r="Q24" s="18"/>
      <c r="R24" s="18"/>
      <c r="S24" s="18"/>
      <c r="T24" s="46">
        <f>O24</f>
        <v>10200</v>
      </c>
    </row>
    <row r="25" spans="1:20" s="10" customFormat="1" ht="16.5" hidden="1">
      <c r="A25" s="67" t="s">
        <v>103</v>
      </c>
      <c r="B25" s="17" t="s">
        <v>46</v>
      </c>
      <c r="C25" s="68" t="s">
        <v>57</v>
      </c>
      <c r="D25" s="47" t="s">
        <v>18</v>
      </c>
      <c r="E25" s="15">
        <v>6309</v>
      </c>
      <c r="F25" s="47">
        <v>17.278</v>
      </c>
      <c r="G25" s="47"/>
      <c r="H25" s="18"/>
      <c r="I25" s="18"/>
      <c r="J25" s="18"/>
      <c r="K25" s="18"/>
      <c r="L25" s="18"/>
      <c r="M25" s="18"/>
      <c r="N25" s="18"/>
      <c r="O25" s="18">
        <f>30000*0.66</f>
        <v>19800</v>
      </c>
      <c r="P25" s="18"/>
      <c r="Q25" s="18"/>
      <c r="R25" s="18"/>
      <c r="S25" s="18"/>
      <c r="T25" s="46">
        <f>O25</f>
        <v>19800</v>
      </c>
    </row>
    <row r="26" spans="1:20" s="10" customFormat="1" ht="30.75" hidden="1">
      <c r="A26" s="72" t="s">
        <v>132</v>
      </c>
      <c r="B26" s="17" t="s">
        <v>27</v>
      </c>
      <c r="C26" s="15" t="s">
        <v>28</v>
      </c>
      <c r="D26" s="47" t="s">
        <v>17</v>
      </c>
      <c r="E26" s="17">
        <v>6318</v>
      </c>
      <c r="F26" s="47">
        <v>17.258</v>
      </c>
      <c r="G26" s="47"/>
      <c r="H26" s="18"/>
      <c r="I26" s="18"/>
      <c r="J26" s="18"/>
      <c r="K26" s="18"/>
      <c r="L26" s="18"/>
      <c r="M26" s="18"/>
      <c r="N26" s="18"/>
      <c r="O26" s="18"/>
      <c r="P26" s="18"/>
      <c r="Q26" s="18">
        <f>24000*0.34-1</f>
        <v>8159.000000000001</v>
      </c>
      <c r="R26" s="18"/>
      <c r="S26" s="18"/>
      <c r="T26" s="46">
        <f>SUM(P26:Q26)</f>
        <v>8159.000000000001</v>
      </c>
    </row>
    <row r="27" spans="1:20" s="10" customFormat="1" ht="30.75" hidden="1">
      <c r="A27" s="72" t="s">
        <v>132</v>
      </c>
      <c r="B27" s="17" t="s">
        <v>16</v>
      </c>
      <c r="C27" s="15" t="s">
        <v>28</v>
      </c>
      <c r="D27" s="47" t="s">
        <v>17</v>
      </c>
      <c r="E27" s="17">
        <v>6318</v>
      </c>
      <c r="F27" s="47">
        <v>17.258</v>
      </c>
      <c r="G27" s="47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18"/>
      <c r="T27" s="46">
        <f>SUM(P27:Q27)</f>
        <v>1</v>
      </c>
    </row>
    <row r="28" spans="1:20" s="10" customFormat="1" ht="30.75" hidden="1">
      <c r="A28" s="72" t="s">
        <v>132</v>
      </c>
      <c r="B28" s="17" t="s">
        <v>27</v>
      </c>
      <c r="C28" s="15" t="s">
        <v>28</v>
      </c>
      <c r="D28" s="47" t="s">
        <v>17</v>
      </c>
      <c r="E28" s="17">
        <v>6319</v>
      </c>
      <c r="F28" s="47">
        <v>17.258</v>
      </c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>
        <f>24000*0.66-1</f>
        <v>15839</v>
      </c>
      <c r="R28" s="18"/>
      <c r="S28" s="18"/>
      <c r="T28" s="46">
        <f>SUM(P28:Q28)</f>
        <v>15839</v>
      </c>
    </row>
    <row r="29" spans="1:20" s="10" customFormat="1" ht="30.75" hidden="1">
      <c r="A29" s="72" t="s">
        <v>132</v>
      </c>
      <c r="B29" s="17" t="s">
        <v>16</v>
      </c>
      <c r="C29" s="15" t="s">
        <v>28</v>
      </c>
      <c r="D29" s="47" t="s">
        <v>17</v>
      </c>
      <c r="E29" s="17">
        <v>6319</v>
      </c>
      <c r="F29" s="47">
        <v>17.258</v>
      </c>
      <c r="G29" s="47"/>
      <c r="H29" s="18"/>
      <c r="I29" s="18"/>
      <c r="J29" s="18"/>
      <c r="K29" s="18"/>
      <c r="L29" s="18"/>
      <c r="M29" s="18"/>
      <c r="N29" s="18"/>
      <c r="O29" s="18"/>
      <c r="P29" s="18"/>
      <c r="Q29" s="18">
        <v>1</v>
      </c>
      <c r="R29" s="18"/>
      <c r="S29" s="18"/>
      <c r="T29" s="46">
        <f>SUM(P29:Q29)</f>
        <v>1</v>
      </c>
    </row>
    <row r="30" spans="1:20" s="10" customFormat="1" ht="16.5" hidden="1">
      <c r="A30" s="50"/>
      <c r="B30" s="17"/>
      <c r="C30" s="15"/>
      <c r="D30" s="47"/>
      <c r="E30" s="17"/>
      <c r="F30" s="47"/>
      <c r="G30" s="4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46"/>
    </row>
    <row r="31" spans="1:20" s="21" customFormat="1" ht="16.5" hidden="1">
      <c r="A31" s="22"/>
      <c r="B31" s="17"/>
      <c r="C31" s="31"/>
      <c r="D31" s="31"/>
      <c r="E31" s="31"/>
      <c r="F31" s="31"/>
      <c r="G31" s="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6">
        <f>SUM(H31)</f>
        <v>0</v>
      </c>
    </row>
    <row r="32" spans="1:20" s="21" customFormat="1" ht="16.5" hidden="1">
      <c r="A32" s="32" t="s">
        <v>8</v>
      </c>
      <c r="B32" s="17"/>
      <c r="C32" s="31"/>
      <c r="D32" s="31"/>
      <c r="E32" s="31"/>
      <c r="F32" s="31"/>
      <c r="G32" s="3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46">
        <f>SUM(H32)</f>
        <v>0</v>
      </c>
    </row>
    <row r="33" spans="1:20" s="21" customFormat="1" ht="16.5" hidden="1">
      <c r="A33" s="22" t="s">
        <v>35</v>
      </c>
      <c r="B33" s="17"/>
      <c r="C33" s="31"/>
      <c r="D33" s="31"/>
      <c r="E33" s="31"/>
      <c r="F33" s="31"/>
      <c r="G33" s="3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46">
        <f>SUM(H33)</f>
        <v>0</v>
      </c>
    </row>
    <row r="34" spans="1:20" s="21" customFormat="1" ht="16.5" hidden="1">
      <c r="A34" s="57" t="s">
        <v>36</v>
      </c>
      <c r="B34" s="17" t="s">
        <v>27</v>
      </c>
      <c r="C34" s="58" t="s">
        <v>37</v>
      </c>
      <c r="D34" s="58" t="s">
        <v>38</v>
      </c>
      <c r="E34" s="58" t="s">
        <v>39</v>
      </c>
      <c r="F34" s="17" t="s">
        <v>40</v>
      </c>
      <c r="G34" s="17"/>
      <c r="H34" s="18"/>
      <c r="I34" s="18">
        <v>225973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46">
        <f>SUM(H34:I34)</f>
        <v>225973</v>
      </c>
    </row>
    <row r="35" spans="1:20" s="21" customFormat="1" ht="16.5" hidden="1">
      <c r="A35" s="69" t="s">
        <v>124</v>
      </c>
      <c r="B35" s="17" t="s">
        <v>46</v>
      </c>
      <c r="C35" s="58" t="s">
        <v>125</v>
      </c>
      <c r="D35" s="58" t="s">
        <v>126</v>
      </c>
      <c r="E35" s="58" t="s">
        <v>127</v>
      </c>
      <c r="F35" s="15" t="s">
        <v>40</v>
      </c>
      <c r="G35" s="71">
        <v>95000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6">
        <f>SUM(G35:P35)</f>
        <v>95000</v>
      </c>
    </row>
    <row r="36" spans="1:20" s="21" customFormat="1" ht="16.5" hidden="1">
      <c r="A36" s="57" t="s">
        <v>92</v>
      </c>
      <c r="B36" s="17" t="s">
        <v>46</v>
      </c>
      <c r="C36" s="47" t="s">
        <v>93</v>
      </c>
      <c r="D36" s="47" t="s">
        <v>94</v>
      </c>
      <c r="E36" s="47" t="s">
        <v>95</v>
      </c>
      <c r="F36" s="17" t="s">
        <v>40</v>
      </c>
      <c r="G36" s="17"/>
      <c r="H36" s="18"/>
      <c r="I36" s="18"/>
      <c r="J36" s="18"/>
      <c r="K36" s="18"/>
      <c r="L36" s="18"/>
      <c r="M36" s="18"/>
      <c r="N36" s="18">
        <v>33408</v>
      </c>
      <c r="O36" s="18"/>
      <c r="P36" s="18"/>
      <c r="Q36" s="18"/>
      <c r="R36" s="18"/>
      <c r="S36" s="18"/>
      <c r="T36" s="46">
        <f>N36</f>
        <v>33408</v>
      </c>
    </row>
    <row r="37" spans="1:20" s="21" customFormat="1" ht="16.5" hidden="1">
      <c r="A37" s="22"/>
      <c r="B37" s="17"/>
      <c r="C37" s="31"/>
      <c r="D37" s="31"/>
      <c r="E37" s="31"/>
      <c r="F37" s="31"/>
      <c r="G37" s="3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46">
        <f>SUM(H37)</f>
        <v>0</v>
      </c>
    </row>
    <row r="38" spans="1:20" s="21" customFormat="1" ht="16.5" hidden="1">
      <c r="A38" s="32" t="s">
        <v>8</v>
      </c>
      <c r="B38" s="17"/>
      <c r="C38" s="31"/>
      <c r="D38" s="31"/>
      <c r="E38" s="31"/>
      <c r="F38" s="31"/>
      <c r="G38" s="3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46">
        <f>SUM(H38)</f>
        <v>0</v>
      </c>
    </row>
    <row r="39" spans="1:20" s="21" customFormat="1" ht="16.5" hidden="1">
      <c r="A39" s="15" t="s">
        <v>44</v>
      </c>
      <c r="B39" s="11"/>
      <c r="C39" s="12"/>
      <c r="D39" s="12"/>
      <c r="E39" s="13"/>
      <c r="F39" s="14"/>
      <c r="G39" s="1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46">
        <f>SUM(H39)</f>
        <v>0</v>
      </c>
    </row>
    <row r="40" spans="1:20" s="21" customFormat="1" ht="16.5" hidden="1">
      <c r="A40" s="22" t="s">
        <v>45</v>
      </c>
      <c r="B40" s="17" t="s">
        <v>46</v>
      </c>
      <c r="C40" s="58" t="s">
        <v>47</v>
      </c>
      <c r="D40" s="58" t="s">
        <v>48</v>
      </c>
      <c r="E40" s="59" t="s">
        <v>49</v>
      </c>
      <c r="F40" s="17">
        <v>17.207</v>
      </c>
      <c r="G40" s="17"/>
      <c r="H40" s="18"/>
      <c r="I40" s="18"/>
      <c r="J40" s="18">
        <f>85410-2</f>
        <v>85408</v>
      </c>
      <c r="K40" s="18"/>
      <c r="L40" s="18"/>
      <c r="M40" s="18"/>
      <c r="N40" s="18"/>
      <c r="O40" s="18"/>
      <c r="P40" s="18"/>
      <c r="Q40" s="18"/>
      <c r="R40" s="18"/>
      <c r="S40" s="18"/>
      <c r="T40" s="46">
        <f aca="true" t="shared" si="1" ref="T40:T45">SUM(I40:J40)</f>
        <v>85408</v>
      </c>
    </row>
    <row r="41" spans="1:20" s="21" customFormat="1" ht="16.5" hidden="1">
      <c r="A41" s="22" t="s">
        <v>45</v>
      </c>
      <c r="B41" s="17" t="s">
        <v>16</v>
      </c>
      <c r="C41" s="58" t="s">
        <v>47</v>
      </c>
      <c r="D41" s="58" t="s">
        <v>48</v>
      </c>
      <c r="E41" s="59" t="s">
        <v>49</v>
      </c>
      <c r="F41" s="17">
        <v>17.207</v>
      </c>
      <c r="G41" s="17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18"/>
      <c r="S41" s="18"/>
      <c r="T41" s="46">
        <f t="shared" si="1"/>
        <v>1</v>
      </c>
    </row>
    <row r="42" spans="1:20" s="21" customFormat="1" ht="16.5" hidden="1">
      <c r="A42" s="22" t="s">
        <v>45</v>
      </c>
      <c r="B42" s="17" t="s">
        <v>25</v>
      </c>
      <c r="C42" s="58" t="s">
        <v>47</v>
      </c>
      <c r="D42" s="58" t="s">
        <v>48</v>
      </c>
      <c r="E42" s="59" t="s">
        <v>49</v>
      </c>
      <c r="F42" s="17">
        <v>17.207</v>
      </c>
      <c r="G42" s="17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  <c r="S42" s="18"/>
      <c r="T42" s="46">
        <f t="shared" si="1"/>
        <v>1</v>
      </c>
    </row>
    <row r="43" spans="1:20" s="21" customFormat="1" ht="16.5" hidden="1">
      <c r="A43" s="22" t="s">
        <v>50</v>
      </c>
      <c r="B43" s="17" t="s">
        <v>46</v>
      </c>
      <c r="C43" s="58" t="s">
        <v>47</v>
      </c>
      <c r="D43" s="58" t="s">
        <v>48</v>
      </c>
      <c r="E43" s="59" t="s">
        <v>51</v>
      </c>
      <c r="F43" s="17" t="s">
        <v>52</v>
      </c>
      <c r="G43" s="17"/>
      <c r="H43" s="18"/>
      <c r="I43" s="18"/>
      <c r="J43" s="18">
        <f>7257-2</f>
        <v>7255</v>
      </c>
      <c r="K43" s="18"/>
      <c r="L43" s="18"/>
      <c r="M43" s="18"/>
      <c r="N43" s="18"/>
      <c r="O43" s="18"/>
      <c r="P43" s="18"/>
      <c r="Q43" s="18"/>
      <c r="R43" s="18"/>
      <c r="S43" s="18"/>
      <c r="T43" s="46">
        <f t="shared" si="1"/>
        <v>7255</v>
      </c>
    </row>
    <row r="44" spans="1:20" s="21" customFormat="1" ht="16.5" hidden="1">
      <c r="A44" s="22" t="s">
        <v>50</v>
      </c>
      <c r="B44" s="17" t="s">
        <v>16</v>
      </c>
      <c r="C44" s="58" t="s">
        <v>47</v>
      </c>
      <c r="D44" s="58" t="s">
        <v>48</v>
      </c>
      <c r="E44" s="59" t="s">
        <v>51</v>
      </c>
      <c r="F44" s="17" t="s">
        <v>52</v>
      </c>
      <c r="G44" s="17"/>
      <c r="H44" s="18"/>
      <c r="I44" s="18"/>
      <c r="J44" s="18">
        <v>1</v>
      </c>
      <c r="K44" s="18"/>
      <c r="L44" s="18"/>
      <c r="M44" s="18"/>
      <c r="N44" s="18"/>
      <c r="O44" s="18"/>
      <c r="P44" s="18"/>
      <c r="Q44" s="18"/>
      <c r="R44" s="18"/>
      <c r="S44" s="18"/>
      <c r="T44" s="46">
        <f t="shared" si="1"/>
        <v>1</v>
      </c>
    </row>
    <row r="45" spans="1:20" s="21" customFormat="1" ht="16.5" hidden="1">
      <c r="A45" s="22" t="s">
        <v>50</v>
      </c>
      <c r="B45" s="17" t="s">
        <v>25</v>
      </c>
      <c r="C45" s="58" t="s">
        <v>47</v>
      </c>
      <c r="D45" s="58" t="s">
        <v>48</v>
      </c>
      <c r="E45" s="59" t="s">
        <v>51</v>
      </c>
      <c r="F45" s="17" t="s">
        <v>52</v>
      </c>
      <c r="G45" s="17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46">
        <f t="shared" si="1"/>
        <v>1</v>
      </c>
    </row>
    <row r="46" spans="1:20" s="21" customFormat="1" ht="16.5" hidden="1">
      <c r="A46" s="61" t="s">
        <v>70</v>
      </c>
      <c r="B46" s="62" t="s">
        <v>71</v>
      </c>
      <c r="C46" s="63" t="s">
        <v>72</v>
      </c>
      <c r="D46" s="63" t="s">
        <v>73</v>
      </c>
      <c r="E46" s="64" t="s">
        <v>74</v>
      </c>
      <c r="F46" s="62" t="s">
        <v>75</v>
      </c>
      <c r="G46" s="62"/>
      <c r="H46" s="18"/>
      <c r="I46" s="18"/>
      <c r="J46" s="18"/>
      <c r="K46" s="18"/>
      <c r="L46" s="18"/>
      <c r="M46" s="18"/>
      <c r="N46" s="18">
        <v>10175.88</v>
      </c>
      <c r="O46" s="18"/>
      <c r="P46" s="18"/>
      <c r="Q46" s="18"/>
      <c r="R46" s="18"/>
      <c r="S46" s="18"/>
      <c r="T46" s="46">
        <f>SUM(L46:N46)</f>
        <v>10175.88</v>
      </c>
    </row>
    <row r="47" spans="1:20" s="21" customFormat="1" ht="16.5" hidden="1">
      <c r="A47" s="61" t="s">
        <v>88</v>
      </c>
      <c r="B47" s="17" t="s">
        <v>46</v>
      </c>
      <c r="C47" s="47" t="s">
        <v>89</v>
      </c>
      <c r="D47" s="47" t="s">
        <v>90</v>
      </c>
      <c r="E47" s="47" t="s">
        <v>91</v>
      </c>
      <c r="F47" s="17" t="s">
        <v>40</v>
      </c>
      <c r="G47" s="17"/>
      <c r="H47" s="18"/>
      <c r="I47" s="18"/>
      <c r="J47" s="18"/>
      <c r="K47" s="18"/>
      <c r="L47" s="18"/>
      <c r="M47" s="18"/>
      <c r="N47" s="18">
        <v>2669.72</v>
      </c>
      <c r="O47" s="18"/>
      <c r="P47" s="18"/>
      <c r="Q47" s="18"/>
      <c r="R47" s="18"/>
      <c r="S47" s="18"/>
      <c r="T47" s="46">
        <f>N47</f>
        <v>2669.72</v>
      </c>
    </row>
    <row r="48" spans="1:20" s="21" customFormat="1" ht="16.5" hidden="1">
      <c r="A48" s="61" t="s">
        <v>100</v>
      </c>
      <c r="B48" s="17" t="s">
        <v>46</v>
      </c>
      <c r="C48" s="66" t="s">
        <v>105</v>
      </c>
      <c r="D48" s="66" t="s">
        <v>101</v>
      </c>
      <c r="E48" s="66" t="s">
        <v>102</v>
      </c>
      <c r="F48" s="62" t="s">
        <v>40</v>
      </c>
      <c r="G48" s="62"/>
      <c r="H48" s="18"/>
      <c r="I48" s="18"/>
      <c r="J48" s="18"/>
      <c r="K48" s="18"/>
      <c r="L48" s="18"/>
      <c r="M48" s="18"/>
      <c r="N48" s="18"/>
      <c r="O48" s="18">
        <v>13568</v>
      </c>
      <c r="P48" s="18"/>
      <c r="Q48" s="18"/>
      <c r="R48" s="18"/>
      <c r="S48" s="18"/>
      <c r="T48" s="46">
        <f>O48</f>
        <v>13568</v>
      </c>
    </row>
    <row r="49" spans="1:20" s="21" customFormat="1" ht="16.5" hidden="1">
      <c r="A49" s="61" t="s">
        <v>106</v>
      </c>
      <c r="B49" s="62" t="s">
        <v>107</v>
      </c>
      <c r="C49" s="66" t="s">
        <v>108</v>
      </c>
      <c r="D49" s="66" t="s">
        <v>109</v>
      </c>
      <c r="E49" s="66" t="s">
        <v>110</v>
      </c>
      <c r="F49" s="62" t="s">
        <v>40</v>
      </c>
      <c r="G49" s="62"/>
      <c r="H49" s="18"/>
      <c r="I49" s="18"/>
      <c r="J49" s="18"/>
      <c r="K49" s="18"/>
      <c r="L49" s="18"/>
      <c r="M49" s="18"/>
      <c r="N49" s="18"/>
      <c r="O49" s="18"/>
      <c r="P49" s="18">
        <v>3050</v>
      </c>
      <c r="Q49" s="18"/>
      <c r="R49" s="18"/>
      <c r="S49" s="18"/>
      <c r="T49" s="46">
        <f>P49</f>
        <v>3050</v>
      </c>
    </row>
    <row r="50" spans="1:20" s="21" customFormat="1" ht="16.5" hidden="1">
      <c r="A50" s="61" t="s">
        <v>111</v>
      </c>
      <c r="B50" s="17" t="s">
        <v>46</v>
      </c>
      <c r="C50" s="66" t="s">
        <v>112</v>
      </c>
      <c r="D50" s="66" t="s">
        <v>113</v>
      </c>
      <c r="E50" s="66" t="s">
        <v>114</v>
      </c>
      <c r="F50" s="62" t="s">
        <v>40</v>
      </c>
      <c r="G50" s="62"/>
      <c r="H50" s="18"/>
      <c r="I50" s="18"/>
      <c r="J50" s="18"/>
      <c r="K50" s="18"/>
      <c r="L50" s="18"/>
      <c r="M50" s="18"/>
      <c r="N50" s="18"/>
      <c r="O50" s="18"/>
      <c r="P50" s="18">
        <v>3166.01</v>
      </c>
      <c r="Q50" s="18"/>
      <c r="R50" s="18"/>
      <c r="S50" s="18"/>
      <c r="T50" s="46">
        <f>P50</f>
        <v>3166.01</v>
      </c>
    </row>
    <row r="51" spans="1:20" s="21" customFormat="1" ht="16.5" hidden="1">
      <c r="A51" s="22"/>
      <c r="B51" s="62"/>
      <c r="C51" s="66"/>
      <c r="D51" s="66"/>
      <c r="E51" s="66"/>
      <c r="F51" s="62"/>
      <c r="G51" s="6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46"/>
    </row>
    <row r="52" spans="1:20" s="21" customFormat="1" ht="16.5" hidden="1">
      <c r="A52" s="32" t="s">
        <v>8</v>
      </c>
      <c r="B52" s="62"/>
      <c r="C52" s="66"/>
      <c r="D52" s="66"/>
      <c r="E52" s="66"/>
      <c r="F52" s="62"/>
      <c r="G52" s="6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6"/>
    </row>
    <row r="53" spans="1:20" s="21" customFormat="1" ht="16.5" hidden="1">
      <c r="A53" s="15" t="s">
        <v>119</v>
      </c>
      <c r="B53" s="62"/>
      <c r="C53" s="66"/>
      <c r="D53" s="66"/>
      <c r="E53" s="66"/>
      <c r="F53" s="62"/>
      <c r="G53" s="6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46"/>
    </row>
    <row r="54" spans="1:20" s="21" customFormat="1" ht="16.5" hidden="1">
      <c r="A54" s="50" t="s">
        <v>115</v>
      </c>
      <c r="B54" s="17" t="s">
        <v>46</v>
      </c>
      <c r="C54" s="58" t="s">
        <v>116</v>
      </c>
      <c r="D54" s="58" t="s">
        <v>117</v>
      </c>
      <c r="E54" s="59" t="s">
        <v>118</v>
      </c>
      <c r="F54" s="15">
        <v>17.245</v>
      </c>
      <c r="G54" s="15"/>
      <c r="H54" s="18"/>
      <c r="I54" s="18"/>
      <c r="J54" s="18"/>
      <c r="K54" s="18"/>
      <c r="L54" s="18"/>
      <c r="M54" s="18"/>
      <c r="N54" s="18"/>
      <c r="O54" s="18"/>
      <c r="P54" s="18">
        <f>210029.14-2</f>
        <v>210027.14</v>
      </c>
      <c r="Q54" s="18"/>
      <c r="R54" s="18">
        <v>-7758.28</v>
      </c>
      <c r="S54" s="18"/>
      <c r="T54" s="46">
        <f>SUM(P54:R54)</f>
        <v>202268.86000000002</v>
      </c>
    </row>
    <row r="55" spans="1:20" s="21" customFormat="1" ht="16.5" hidden="1">
      <c r="A55" s="50" t="s">
        <v>115</v>
      </c>
      <c r="B55" s="17" t="s">
        <v>16</v>
      </c>
      <c r="C55" s="58" t="s">
        <v>116</v>
      </c>
      <c r="D55" s="58" t="s">
        <v>117</v>
      </c>
      <c r="E55" s="59" t="s">
        <v>118</v>
      </c>
      <c r="F55" s="15">
        <v>17.245</v>
      </c>
      <c r="G55" s="15"/>
      <c r="H55" s="18"/>
      <c r="I55" s="18"/>
      <c r="J55" s="18"/>
      <c r="K55" s="18"/>
      <c r="L55" s="18"/>
      <c r="M55" s="18"/>
      <c r="N55" s="18"/>
      <c r="O55" s="18"/>
      <c r="P55" s="18">
        <v>1</v>
      </c>
      <c r="Q55" s="18"/>
      <c r="R55" s="18"/>
      <c r="S55" s="18"/>
      <c r="T55" s="46">
        <f>P55</f>
        <v>1</v>
      </c>
    </row>
    <row r="56" spans="1:20" s="21" customFormat="1" ht="16.5" hidden="1">
      <c r="A56" s="50" t="s">
        <v>115</v>
      </c>
      <c r="B56" s="17" t="s">
        <v>25</v>
      </c>
      <c r="C56" s="58" t="s">
        <v>116</v>
      </c>
      <c r="D56" s="58" t="s">
        <v>117</v>
      </c>
      <c r="E56" s="59" t="s">
        <v>118</v>
      </c>
      <c r="F56" s="15">
        <v>17.245</v>
      </c>
      <c r="G56" s="15"/>
      <c r="H56" s="18"/>
      <c r="I56" s="18"/>
      <c r="J56" s="18"/>
      <c r="K56" s="18"/>
      <c r="L56" s="18"/>
      <c r="M56" s="18"/>
      <c r="N56" s="18"/>
      <c r="O56" s="18"/>
      <c r="P56" s="18">
        <v>1</v>
      </c>
      <c r="Q56" s="18"/>
      <c r="R56" s="18"/>
      <c r="S56" s="18"/>
      <c r="T56" s="46">
        <f>P56</f>
        <v>1</v>
      </c>
    </row>
    <row r="57" spans="1:20" s="21" customFormat="1" ht="16.5" hidden="1">
      <c r="A57" s="22"/>
      <c r="B57" s="62"/>
      <c r="C57" s="63"/>
      <c r="D57" s="63"/>
      <c r="E57" s="64"/>
      <c r="F57" s="62"/>
      <c r="G57" s="62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46"/>
    </row>
    <row r="58" spans="1:20" s="21" customFormat="1" ht="16.5" hidden="1">
      <c r="A58" s="32" t="s">
        <v>8</v>
      </c>
      <c r="B58" s="62"/>
      <c r="C58" s="63"/>
      <c r="D58" s="63"/>
      <c r="E58" s="64"/>
      <c r="F58" s="62"/>
      <c r="G58" s="62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46"/>
    </row>
    <row r="59" spans="1:20" s="21" customFormat="1" ht="16.5" hidden="1">
      <c r="A59" s="15" t="s">
        <v>76</v>
      </c>
      <c r="B59" s="62"/>
      <c r="C59" s="63"/>
      <c r="D59" s="63"/>
      <c r="E59" s="64"/>
      <c r="F59" s="62"/>
      <c r="G59" s="6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46"/>
    </row>
    <row r="60" spans="1:20" s="21" customFormat="1" ht="16.5" hidden="1">
      <c r="A60" s="65" t="s">
        <v>77</v>
      </c>
      <c r="B60" s="17" t="s">
        <v>27</v>
      </c>
      <c r="C60" s="58" t="s">
        <v>78</v>
      </c>
      <c r="D60" s="58" t="s">
        <v>79</v>
      </c>
      <c r="E60" s="59" t="s">
        <v>80</v>
      </c>
      <c r="F60" s="48">
        <v>17.801</v>
      </c>
      <c r="G60" s="48"/>
      <c r="H60" s="18"/>
      <c r="I60" s="18"/>
      <c r="J60" s="18"/>
      <c r="K60" s="18"/>
      <c r="L60" s="18"/>
      <c r="M60" s="18"/>
      <c r="N60" s="18">
        <f>23914-2</f>
        <v>23912</v>
      </c>
      <c r="O60" s="18"/>
      <c r="P60" s="18"/>
      <c r="Q60" s="18"/>
      <c r="R60" s="18"/>
      <c r="S60" s="18"/>
      <c r="T60" s="46">
        <f>SUM(N60)</f>
        <v>23912</v>
      </c>
    </row>
    <row r="61" spans="1:20" s="21" customFormat="1" ht="16.5" hidden="1">
      <c r="A61" s="65" t="s">
        <v>77</v>
      </c>
      <c r="B61" s="17" t="s">
        <v>16</v>
      </c>
      <c r="C61" s="58" t="s">
        <v>78</v>
      </c>
      <c r="D61" s="58" t="s">
        <v>79</v>
      </c>
      <c r="E61" s="59" t="s">
        <v>80</v>
      </c>
      <c r="F61" s="48">
        <v>17.801</v>
      </c>
      <c r="G61" s="48"/>
      <c r="H61" s="18"/>
      <c r="I61" s="18"/>
      <c r="J61" s="18"/>
      <c r="K61" s="18"/>
      <c r="L61" s="18"/>
      <c r="M61" s="18"/>
      <c r="N61" s="18">
        <v>1</v>
      </c>
      <c r="O61" s="18"/>
      <c r="P61" s="18"/>
      <c r="Q61" s="18"/>
      <c r="R61" s="18"/>
      <c r="S61" s="18"/>
      <c r="T61" s="46">
        <f>SUM(N61)</f>
        <v>1</v>
      </c>
    </row>
    <row r="62" spans="1:20" s="21" customFormat="1" ht="16.5" hidden="1">
      <c r="A62" s="65" t="s">
        <v>77</v>
      </c>
      <c r="B62" s="17" t="s">
        <v>25</v>
      </c>
      <c r="C62" s="58" t="s">
        <v>78</v>
      </c>
      <c r="D62" s="58" t="s">
        <v>79</v>
      </c>
      <c r="E62" s="59" t="s">
        <v>80</v>
      </c>
      <c r="F62" s="48">
        <v>17.801</v>
      </c>
      <c r="G62" s="48"/>
      <c r="H62" s="18"/>
      <c r="I62" s="18"/>
      <c r="J62" s="18"/>
      <c r="K62" s="18"/>
      <c r="L62" s="18"/>
      <c r="M62" s="18"/>
      <c r="N62" s="18">
        <v>1</v>
      </c>
      <c r="O62" s="18"/>
      <c r="P62" s="18"/>
      <c r="Q62" s="18"/>
      <c r="R62" s="18"/>
      <c r="S62" s="18"/>
      <c r="T62" s="46">
        <f>SUM(N62)</f>
        <v>1</v>
      </c>
    </row>
    <row r="63" spans="1:20" s="21" customFormat="1" ht="16.5" hidden="1">
      <c r="A63" s="22" t="s">
        <v>87</v>
      </c>
      <c r="B63" s="17" t="s">
        <v>27</v>
      </c>
      <c r="C63" s="58" t="s">
        <v>84</v>
      </c>
      <c r="D63" s="58" t="s">
        <v>79</v>
      </c>
      <c r="E63" s="59" t="s">
        <v>83</v>
      </c>
      <c r="F63" s="17">
        <v>17.801</v>
      </c>
      <c r="G63" s="17"/>
      <c r="H63" s="18"/>
      <c r="I63" s="18"/>
      <c r="J63" s="18"/>
      <c r="K63" s="18"/>
      <c r="M63" s="18">
        <v>702.47</v>
      </c>
      <c r="T63" s="46">
        <f>SUM(M63)</f>
        <v>702.47</v>
      </c>
    </row>
    <row r="64" spans="1:20" s="21" customFormat="1" ht="16.5">
      <c r="A64" s="60" t="s">
        <v>8</v>
      </c>
      <c r="B64" s="17"/>
      <c r="C64" s="58"/>
      <c r="D64" s="58"/>
      <c r="E64" s="59"/>
      <c r="F64" s="17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46"/>
    </row>
    <row r="65" spans="1:20" s="21" customFormat="1" ht="16.5">
      <c r="A65" s="15" t="s">
        <v>68</v>
      </c>
      <c r="B65" s="11"/>
      <c r="C65" s="12"/>
      <c r="D65" s="12"/>
      <c r="E65" s="13"/>
      <c r="F65" s="14"/>
      <c r="G65" s="14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46">
        <f>SUM(I65:J65)</f>
        <v>0</v>
      </c>
    </row>
    <row r="66" spans="1:20" s="21" customFormat="1" ht="16.5" hidden="1">
      <c r="A66" s="50" t="s">
        <v>64</v>
      </c>
      <c r="B66" s="17" t="s">
        <v>46</v>
      </c>
      <c r="C66" s="58" t="s">
        <v>65</v>
      </c>
      <c r="D66" s="58" t="s">
        <v>66</v>
      </c>
      <c r="E66" s="59" t="s">
        <v>67</v>
      </c>
      <c r="F66" s="15">
        <v>17.225</v>
      </c>
      <c r="G66" s="15"/>
      <c r="H66" s="18"/>
      <c r="I66" s="18"/>
      <c r="J66" s="18"/>
      <c r="K66" s="18"/>
      <c r="L66" s="18">
        <f>119296-1</f>
        <v>119295</v>
      </c>
      <c r="M66" s="18"/>
      <c r="N66" s="18"/>
      <c r="O66" s="18"/>
      <c r="P66" s="18"/>
      <c r="Q66" s="18"/>
      <c r="R66" s="18"/>
      <c r="S66" s="18"/>
      <c r="T66" s="46">
        <f>SUM(H66:L66)</f>
        <v>119295</v>
      </c>
    </row>
    <row r="67" spans="1:20" s="21" customFormat="1" ht="16.5" hidden="1">
      <c r="A67" s="50" t="s">
        <v>64</v>
      </c>
      <c r="B67" s="17" t="s">
        <v>16</v>
      </c>
      <c r="C67" s="58" t="s">
        <v>65</v>
      </c>
      <c r="D67" s="58" t="s">
        <v>66</v>
      </c>
      <c r="E67" s="59" t="s">
        <v>67</v>
      </c>
      <c r="F67" s="15">
        <v>17.225</v>
      </c>
      <c r="G67" s="70"/>
      <c r="H67" s="40"/>
      <c r="I67" s="40"/>
      <c r="J67" s="40"/>
      <c r="K67" s="40"/>
      <c r="L67" s="40">
        <v>1</v>
      </c>
      <c r="M67" s="40"/>
      <c r="N67" s="40"/>
      <c r="O67" s="40"/>
      <c r="P67" s="40"/>
      <c r="Q67" s="40"/>
      <c r="R67" s="40"/>
      <c r="S67" s="40"/>
      <c r="T67" s="46">
        <f>SUM(H67:L67)</f>
        <v>1</v>
      </c>
    </row>
    <row r="68" spans="1:20" s="21" customFormat="1" ht="16.5">
      <c r="A68" s="22" t="s">
        <v>137</v>
      </c>
      <c r="B68" s="17" t="s">
        <v>46</v>
      </c>
      <c r="C68" s="15" t="s">
        <v>138</v>
      </c>
      <c r="D68" s="15" t="s">
        <v>66</v>
      </c>
      <c r="E68" s="15" t="s">
        <v>139</v>
      </c>
      <c r="F68" s="15">
        <v>17.225</v>
      </c>
      <c r="G68" s="7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>
        <f>25759-1</f>
        <v>25758</v>
      </c>
      <c r="T68" s="46">
        <f>SUM(R68:S68)</f>
        <v>25758</v>
      </c>
    </row>
    <row r="69" spans="1:20" s="21" customFormat="1" ht="16.5">
      <c r="A69" s="22" t="s">
        <v>137</v>
      </c>
      <c r="B69" s="17" t="s">
        <v>16</v>
      </c>
      <c r="C69" s="15" t="s">
        <v>138</v>
      </c>
      <c r="D69" s="15" t="s">
        <v>66</v>
      </c>
      <c r="E69" s="15" t="s">
        <v>139</v>
      </c>
      <c r="F69" s="15">
        <v>17.225</v>
      </c>
      <c r="G69" s="7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>
        <v>1</v>
      </c>
      <c r="T69" s="46">
        <f>SUM(R69:S69)</f>
        <v>1</v>
      </c>
    </row>
    <row r="70" spans="1:20" s="10" customFormat="1" ht="17.25" thickBot="1">
      <c r="A70" s="50"/>
      <c r="B70" s="17"/>
      <c r="C70" s="58"/>
      <c r="D70" s="58"/>
      <c r="E70" s="59"/>
      <c r="F70" s="15"/>
      <c r="G70" s="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6"/>
    </row>
    <row r="71" spans="1:20" s="10" customFormat="1" ht="17.25" thickBot="1">
      <c r="A71" s="41" t="s">
        <v>0</v>
      </c>
      <c r="B71" s="42"/>
      <c r="C71" s="43"/>
      <c r="D71" s="43"/>
      <c r="E71" s="43"/>
      <c r="F71" s="44"/>
      <c r="G71" s="44">
        <f>SUM(G7:G70)</f>
        <v>95000</v>
      </c>
      <c r="H71" s="45">
        <f>SUM(H8:H70)</f>
        <v>838796</v>
      </c>
      <c r="I71" s="56">
        <f>SUM(I6:I70)</f>
        <v>225973</v>
      </c>
      <c r="J71" s="56">
        <f>SUM(J37:J70)</f>
        <v>92667</v>
      </c>
      <c r="K71" s="56">
        <f>SUM(K6:K70)</f>
        <v>1008789</v>
      </c>
      <c r="L71" s="56">
        <f>SUM(L6:L70)</f>
        <v>119296</v>
      </c>
      <c r="M71" s="56">
        <f>SUM(M6:M70)</f>
        <v>702.47</v>
      </c>
      <c r="N71" s="56">
        <f>SUM(N7:N70)</f>
        <v>115387.6</v>
      </c>
      <c r="O71" s="56">
        <f>SUM(O6:O70)</f>
        <v>43568</v>
      </c>
      <c r="P71" s="56">
        <f>SUM(P37:P70)</f>
        <v>216245.15000000002</v>
      </c>
      <c r="Q71" s="56">
        <f>SUM(Q6:Q70)</f>
        <v>24000</v>
      </c>
      <c r="R71" s="56">
        <f>SUM(R6:R70)</f>
        <v>-7758.28</v>
      </c>
      <c r="S71" s="56">
        <f>SUM(S64:S70)</f>
        <v>25759</v>
      </c>
      <c r="T71" s="53">
        <f>SUM(T8:T70)</f>
        <v>2798424.94</v>
      </c>
    </row>
    <row r="72" spans="1:20" s="10" customFormat="1" ht="16.5">
      <c r="A72" s="24"/>
      <c r="B72" s="24"/>
      <c r="C72" s="25"/>
      <c r="D72" s="25"/>
      <c r="E72" s="25"/>
      <c r="F72" s="26"/>
      <c r="G72" s="26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8"/>
    </row>
    <row r="73" spans="1:19" s="10" customFormat="1" ht="16.5">
      <c r="A73" s="23" t="s">
        <v>9</v>
      </c>
      <c r="C73" s="29"/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s="10" customFormat="1" ht="16.5" hidden="1">
      <c r="A74" s="19" t="s">
        <v>123</v>
      </c>
      <c r="C74" s="29"/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s="10" customFormat="1" ht="16.5" hidden="1">
      <c r="A75" s="20" t="s">
        <v>122</v>
      </c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s="10" customFormat="1" ht="16.5" hidden="1">
      <c r="A76" s="19" t="s">
        <v>20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s="10" customFormat="1" ht="16.5" hidden="1">
      <c r="A77" s="20" t="s">
        <v>21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s="10" customFormat="1" ht="16.5" hidden="1">
      <c r="A78" s="23" t="s">
        <v>42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s="10" customFormat="1" ht="16.5" hidden="1">
      <c r="A79" s="23" t="s">
        <v>41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s="10" customFormat="1" ht="16.5" hidden="1">
      <c r="A80" s="23" t="s">
        <v>54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s="10" customFormat="1" ht="16.5" hidden="1">
      <c r="A81" s="23" t="s">
        <v>53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s="10" customFormat="1" ht="16.5" hidden="1">
      <c r="A82" s="23" t="s">
        <v>60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s="10" customFormat="1" ht="16.5" hidden="1">
      <c r="A83" s="23" t="s">
        <v>59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s="10" customFormat="1" ht="16.5" hidden="1">
      <c r="A84" s="23" t="s">
        <v>62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s="10" customFormat="1" ht="16.5" hidden="1">
      <c r="A85" s="23" t="s">
        <v>61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s="10" customFormat="1" ht="16.5" hidden="1">
      <c r="A86" s="23" t="s">
        <v>85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s="10" customFormat="1" ht="16.5" hidden="1">
      <c r="A87" s="23" t="s">
        <v>86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s="10" customFormat="1" ht="15" customHeight="1" hidden="1">
      <c r="A88" s="23" t="s">
        <v>97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s="10" customFormat="1" ht="16.5" hidden="1">
      <c r="A89" s="23" t="s">
        <v>96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s="10" customFormat="1" ht="16.5" hidden="1">
      <c r="A90" s="23" t="s">
        <v>104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s="10" customFormat="1" ht="16.5" hidden="1">
      <c r="A91" s="23" t="s">
        <v>96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s="10" customFormat="1" ht="16.5" hidden="1">
      <c r="A92" s="23" t="s">
        <v>121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ht="15" hidden="1">
      <c r="A93" s="23" t="s">
        <v>96</v>
      </c>
    </row>
    <row r="94" ht="15" hidden="1">
      <c r="A94" s="23" t="s">
        <v>130</v>
      </c>
    </row>
    <row r="95" ht="15" hidden="1">
      <c r="A95" s="23" t="s">
        <v>131</v>
      </c>
    </row>
    <row r="96" ht="15" hidden="1">
      <c r="A96" s="23" t="s">
        <v>135</v>
      </c>
    </row>
    <row r="97" ht="15" hidden="1">
      <c r="A97" s="23" t="s">
        <v>134</v>
      </c>
    </row>
    <row r="98" ht="15">
      <c r="A98" s="23" t="s">
        <v>141</v>
      </c>
    </row>
    <row r="99" ht="15">
      <c r="A99" s="23" t="s">
        <v>140</v>
      </c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</sheetData>
  <sheetProtection/>
  <mergeCells count="1">
    <mergeCell ref="B1:H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2019-03-28T13:28:54Z</dcterms:modified>
  <cp:category/>
  <cp:version/>
  <cp:contentType/>
  <cp:contentStatus/>
</cp:coreProperties>
</file>