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1"/>
  </bookViews>
  <sheets>
    <sheet name="METRO NORTH" sheetId="1" r:id="rId1"/>
    <sheet name="METRO NORTH TWO" sheetId="2" r:id="rId2"/>
  </sheets>
  <definedNames>
    <definedName name="_xlnm.Print_Area" localSheetId="0">'METRO NORTH'!$A$1:$G$63</definedName>
  </definedNames>
  <calcPr fullCalcOnLoad="1"/>
</workbook>
</file>

<file path=xl/sharedStrings.xml><?xml version="1.0" encoding="utf-8"?>
<sst xmlns="http://schemas.openxmlformats.org/spreadsheetml/2006/main" count="554" uniqueCount="156">
  <si>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</si>
  <si>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</si>
  <si>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</si>
  <si>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</si>
  <si>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</si>
  <si>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</si>
  <si>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</si>
  <si>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</si>
  <si>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</si>
  <si>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</si>
  <si>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</si>
  <si>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</si>
  <si>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</si>
  <si>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</si>
  <si>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NORTH REB</t>
  </si>
  <si>
    <t>CT EOL 19CCMETNSOSWTF</t>
  </si>
  <si>
    <t>WORKFORCE TRAINING FUND</t>
  </si>
  <si>
    <t>WTRUSTF19</t>
  </si>
  <si>
    <t>7003-0135</t>
  </si>
  <si>
    <t>J364</t>
  </si>
  <si>
    <t>N/A</t>
  </si>
  <si>
    <t>INITIAL AWARD AUGUST 21, 2018</t>
  </si>
  <si>
    <t>TO ADD WTF FUNDS</t>
  </si>
  <si>
    <t>BUDGET SHEET #1</t>
  </si>
  <si>
    <t>CT EOL 19CCMETNTRADE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</si>
  <si>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</si>
  <si>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</si>
  <si>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</si>
  <si>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</si>
  <si>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</si>
  <si>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</si>
  <si>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19CCMETNNEGREA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</si>
  <si>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</si>
  <si>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</si>
  <si>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</si>
  <si>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</si>
  <si>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</si>
  <si>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</si>
  <si>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19CCMETNWIA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</si>
  <si>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</si>
  <si>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</si>
  <si>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</si>
  <si>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</si>
  <si>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</si>
  <si>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</si>
  <si>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</si>
  <si>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</si>
  <si>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</si>
  <si>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</si>
  <si>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</si>
  <si>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</si>
  <si>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BUDGET SHEET #3 SEPTEMBER 24,  2018</t>
  </si>
  <si>
    <t>TO ADD VETS INCENTIVE FUNDS</t>
  </si>
  <si>
    <t>CT EOL 19CCMETNVETSUI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</si>
  <si>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</si>
  <si>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</si>
  <si>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</si>
  <si>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</si>
  <si>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</si>
  <si>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</si>
  <si>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</si>
  <si>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</si>
  <si>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</si>
  <si>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</si>
  <si>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</si>
  <si>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</si>
  <si>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</si>
  <si>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19CCMETNWP</t>
  </si>
  <si>
    <t>7002-6626</t>
  </si>
  <si>
    <t>17.207</t>
  </si>
  <si>
    <t>FES2019</t>
  </si>
  <si>
    <t>J305</t>
  </si>
  <si>
    <t>BUDGET SHEET #5</t>
  </si>
  <si>
    <t>FY19 WP 90%</t>
  </si>
  <si>
    <t xml:space="preserve">TO ADD FY19 WP 90% </t>
  </si>
  <si>
    <t>BUDGET SHEET #5 OCTOBER 3, 2018</t>
  </si>
  <si>
    <t>BUDGET SHEET #6</t>
  </si>
  <si>
    <t>TO ADD FY19 SOS</t>
  </si>
  <si>
    <t>BUDGET SHEET #6 OCTOBER 10, 2018</t>
  </si>
  <si>
    <t>STATE ONE STOP</t>
  </si>
  <si>
    <t>STOSCC2019</t>
  </si>
  <si>
    <t>7003-0803</t>
  </si>
  <si>
    <t>J384</t>
  </si>
  <si>
    <t>BUDGET SHEET #7</t>
  </si>
  <si>
    <t>WP 10%</t>
  </si>
  <si>
    <t>J307</t>
  </si>
  <si>
    <t>TO ADD FY19 WP</t>
  </si>
  <si>
    <t>BUDGET SHEET #7 OCTOBER 31, 2018</t>
  </si>
  <si>
    <t>BUDGET SHEET #8</t>
  </si>
  <si>
    <t>TO ADD REA8  FUNDS</t>
  </si>
  <si>
    <t>BUDGET SHEET #8 NOVEMBER 20, 2018</t>
  </si>
  <si>
    <t>REA8 (SERVICE DATE 1.1.18-9.30.19)</t>
  </si>
  <si>
    <t>BUDGET SHEET #9</t>
  </si>
  <si>
    <t>OCTOBER 1, 2018- JUNE 30, 2019</t>
  </si>
  <si>
    <t>FWIAADT19B</t>
  </si>
  <si>
    <t>FWIADWK19B</t>
  </si>
  <si>
    <t>TO ADD FY19 WIOA FUNDS</t>
  </si>
  <si>
    <t>BUDGET SHEET #9 DECEMBER 4, 2018</t>
  </si>
  <si>
    <t>BUDGET SHEET #10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</si>
  <si>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</si>
  <si>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</si>
  <si>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</si>
  <si>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</si>
  <si>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</si>
  <si>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</si>
  <si>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</si>
  <si>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DVOP</t>
  </si>
  <si>
    <t>FVETS2019</t>
  </si>
  <si>
    <t>J309</t>
  </si>
  <si>
    <t>UI WALK-IN</t>
  </si>
  <si>
    <t>RAPID RESPONSE</t>
  </si>
  <si>
    <t>6333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</si>
  <si>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</si>
  <si>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</si>
  <si>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</si>
  <si>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</si>
  <si>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</si>
  <si>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</si>
  <si>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</si>
  <si>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</si>
  <si>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#10 JANUARY 9, 2019</t>
  </si>
  <si>
    <t>BUDGET SHEET #11</t>
  </si>
  <si>
    <t>DOE-CAREER PATHWAYS</t>
  </si>
  <si>
    <t>7035-0002</t>
  </si>
  <si>
    <t>J328</t>
  </si>
  <si>
    <t>WIOA DW STAFF ALLOCATION FOR WIOA OH</t>
  </si>
  <si>
    <t>BUDGET SHEET #11 JANUARY 11, 2019</t>
  </si>
  <si>
    <t>DOE2019B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</si>
  <si>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</si>
  <si>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</si>
  <si>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</si>
  <si>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</si>
  <si>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</si>
  <si>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</si>
  <si>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</si>
  <si>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</si>
  <si>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</si>
  <si>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</si>
  <si>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</si>
  <si>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BUDGET SHEET #13</t>
  </si>
  <si>
    <t>TO ADD ADDITIONAL TRADE FUNDS</t>
  </si>
  <si>
    <t>BUDGET SHEET #13 FEBRUARY 21, 2019</t>
  </si>
  <si>
    <t>BUDGET SHEET #14</t>
  </si>
  <si>
    <t>REA9 (SERVICE DATE JAN 1, 2019-DEC 31, 2019)</t>
  </si>
  <si>
    <t>FUIREA19</t>
  </si>
  <si>
    <t>REA9</t>
  </si>
  <si>
    <t>TO ADD REA9 FUNDS</t>
  </si>
  <si>
    <t>BUDGET SHEET #14, MARCH 22, 2019</t>
  </si>
  <si>
    <t>BUDGET SHEET #15</t>
  </si>
  <si>
    <t>TRADE (OCT. 1, 2018 - SEPT. 30, 2021)</t>
  </si>
  <si>
    <t>FTRADE2019</t>
  </si>
  <si>
    <t>J302</t>
  </si>
  <si>
    <t>TO ADD TRADE FUNDS</t>
  </si>
  <si>
    <t xml:space="preserve">BUDGET SHEET #15, APRIL 29, 2019 </t>
  </si>
  <si>
    <t>BUDGET SHEET #16</t>
  </si>
  <si>
    <t xml:space="preserve">BUDGET SHEET #16, MAY 31,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</si>
</sst>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4" fontId="8" fillId="0" borderId="10" xfId="44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7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top" readingOrder="1"/>
    </xf>
    <xf numFmtId="7" fontId="8" fillId="0" borderId="10" xfId="44" applyNumberFormat="1" applyFont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25">
      <selection activeCell="S34" sqref="S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6" width="19.57421875" style="4" hidden="1" customWidth="1"/>
    <col min="17" max="17" width="18.57421875" style="4" bestFit="1" customWidth="1"/>
    <col min="18" max="18" width="15.7109375" style="3" bestFit="1" customWidth="1"/>
    <col min="19" max="19" width="17.00390625" style="3" customWidth="1"/>
    <col min="20" max="16384" width="9.140625" style="3" customWidth="1"/>
  </cols>
  <sheetData>
    <row r="1" spans="1:17" ht="20.25">
      <c r="A1" s="3" t="s">
        <v>11</v>
      </c>
      <c r="B1" s="71" t="s">
        <v>10</v>
      </c>
      <c r="C1" s="72"/>
      <c r="D1" s="72"/>
      <c r="E1" s="72"/>
      <c r="F1" s="72"/>
      <c r="G1" s="72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20.25">
      <c r="A2" s="23" t="s">
        <v>14</v>
      </c>
      <c r="B2" s="5" t="s">
        <v>7</v>
      </c>
      <c r="C2" s="1"/>
    </row>
    <row r="3" spans="1:18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12</v>
      </c>
      <c r="H3" s="7" t="s">
        <v>23</v>
      </c>
      <c r="I3" s="7" t="s">
        <v>37</v>
      </c>
      <c r="J3" s="7" t="s">
        <v>45</v>
      </c>
      <c r="K3" s="7" t="s">
        <v>54</v>
      </c>
      <c r="L3" s="7" t="s">
        <v>72</v>
      </c>
      <c r="M3" s="7" t="s">
        <v>76</v>
      </c>
      <c r="N3" s="7" t="s">
        <v>83</v>
      </c>
      <c r="O3" s="7" t="s">
        <v>88</v>
      </c>
      <c r="P3" s="7" t="s">
        <v>92</v>
      </c>
      <c r="Q3" s="7" t="s">
        <v>98</v>
      </c>
      <c r="R3" s="41" t="s">
        <v>6</v>
      </c>
    </row>
    <row r="4" spans="1:18" s="8" customFormat="1" ht="16.5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1"/>
    </row>
    <row r="5" spans="1:18" s="8" customFormat="1" ht="16.5">
      <c r="A5" s="13" t="s">
        <v>38</v>
      </c>
      <c r="B5" s="7"/>
      <c r="C5" s="7"/>
      <c r="D5" s="7"/>
      <c r="E5" s="7"/>
      <c r="F5" s="7"/>
      <c r="G5" s="7"/>
      <c r="H5" s="47"/>
      <c r="I5" s="47"/>
      <c r="J5" s="47"/>
      <c r="K5" s="47"/>
      <c r="L5" s="47"/>
      <c r="M5" s="47"/>
      <c r="N5" s="47"/>
      <c r="O5" s="47"/>
      <c r="P5" s="47"/>
      <c r="Q5" s="47"/>
      <c r="R5" s="48">
        <f>SUM(H5:I5)</f>
        <v>0</v>
      </c>
    </row>
    <row r="6" spans="1:18" s="8" customFormat="1" ht="16.5">
      <c r="A6" s="51" t="s">
        <v>39</v>
      </c>
      <c r="B6" s="52" t="s">
        <v>40</v>
      </c>
      <c r="C6" s="53" t="s">
        <v>41</v>
      </c>
      <c r="D6" s="13" t="s">
        <v>42</v>
      </c>
      <c r="E6" s="41">
        <v>6301</v>
      </c>
      <c r="F6" s="15">
        <v>17.259</v>
      </c>
      <c r="G6" s="7"/>
      <c r="H6" s="47"/>
      <c r="I6" s="47">
        <f>664321-2</f>
        <v>664319</v>
      </c>
      <c r="J6" s="47"/>
      <c r="K6" s="47"/>
      <c r="L6" s="47"/>
      <c r="M6" s="47"/>
      <c r="N6" s="47"/>
      <c r="O6" s="47"/>
      <c r="P6" s="47"/>
      <c r="Q6" s="47"/>
      <c r="R6" s="48">
        <f>SUM(H6:I6)</f>
        <v>664319</v>
      </c>
    </row>
    <row r="7" spans="1:18" s="8" customFormat="1" ht="16.5">
      <c r="A7" s="51" t="s">
        <v>39</v>
      </c>
      <c r="B7" s="15" t="s">
        <v>29</v>
      </c>
      <c r="C7" s="53" t="s">
        <v>41</v>
      </c>
      <c r="D7" s="13" t="s">
        <v>42</v>
      </c>
      <c r="E7" s="41">
        <v>6301</v>
      </c>
      <c r="F7" s="15">
        <v>17.259</v>
      </c>
      <c r="G7" s="7"/>
      <c r="H7" s="47"/>
      <c r="I7" s="47">
        <v>1</v>
      </c>
      <c r="J7" s="47"/>
      <c r="K7" s="47"/>
      <c r="L7" s="47"/>
      <c r="M7" s="47"/>
      <c r="N7" s="47"/>
      <c r="O7" s="47"/>
      <c r="P7" s="47"/>
      <c r="Q7" s="47"/>
      <c r="R7" s="48">
        <f>SUM(H7:I7)</f>
        <v>1</v>
      </c>
    </row>
    <row r="8" spans="1:18" s="8" customFormat="1" ht="16.5">
      <c r="A8" s="51" t="s">
        <v>39</v>
      </c>
      <c r="B8" s="15" t="s">
        <v>30</v>
      </c>
      <c r="C8" s="53" t="s">
        <v>41</v>
      </c>
      <c r="D8" s="13" t="s">
        <v>42</v>
      </c>
      <c r="E8" s="41">
        <v>6301</v>
      </c>
      <c r="F8" s="15">
        <v>17.259</v>
      </c>
      <c r="G8" s="7"/>
      <c r="H8" s="47"/>
      <c r="I8" s="47">
        <v>1</v>
      </c>
      <c r="J8" s="47"/>
      <c r="K8" s="47"/>
      <c r="L8" s="47"/>
      <c r="M8" s="47"/>
      <c r="N8" s="47"/>
      <c r="O8" s="47"/>
      <c r="P8" s="47"/>
      <c r="Q8" s="47"/>
      <c r="R8" s="48">
        <f>SUM(H8:I8)</f>
        <v>1</v>
      </c>
    </row>
    <row r="9" spans="1:18" s="8" customFormat="1" ht="16.5">
      <c r="A9" s="45" t="s">
        <v>55</v>
      </c>
      <c r="B9" s="15" t="s">
        <v>56</v>
      </c>
      <c r="C9" s="13" t="s">
        <v>57</v>
      </c>
      <c r="D9" s="56" t="s">
        <v>58</v>
      </c>
      <c r="E9" s="15" t="s">
        <v>59</v>
      </c>
      <c r="F9" s="56">
        <v>17.258</v>
      </c>
      <c r="G9" s="7"/>
      <c r="H9" s="47"/>
      <c r="I9" s="47"/>
      <c r="J9" s="47"/>
      <c r="K9" s="47">
        <f>106491-2</f>
        <v>106489</v>
      </c>
      <c r="L9" s="47"/>
      <c r="M9" s="47"/>
      <c r="N9" s="47"/>
      <c r="O9" s="47"/>
      <c r="P9" s="47"/>
      <c r="Q9" s="47"/>
      <c r="R9" s="48">
        <f>SUM(H9:K9)</f>
        <v>106489</v>
      </c>
    </row>
    <row r="10" spans="1:18" s="8" customFormat="1" ht="16.5">
      <c r="A10" s="45" t="s">
        <v>60</v>
      </c>
      <c r="B10" s="15" t="s">
        <v>29</v>
      </c>
      <c r="C10" s="13" t="s">
        <v>57</v>
      </c>
      <c r="D10" s="56" t="s">
        <v>58</v>
      </c>
      <c r="E10" s="15" t="s">
        <v>59</v>
      </c>
      <c r="F10" s="56">
        <v>17.258</v>
      </c>
      <c r="G10" s="7"/>
      <c r="H10" s="47"/>
      <c r="I10" s="47"/>
      <c r="J10" s="47"/>
      <c r="K10" s="47">
        <v>1</v>
      </c>
      <c r="L10" s="47"/>
      <c r="M10" s="47"/>
      <c r="N10" s="47"/>
      <c r="O10" s="47"/>
      <c r="P10" s="47"/>
      <c r="Q10" s="47"/>
      <c r="R10" s="48">
        <f>SUM(H10:K10)</f>
        <v>1</v>
      </c>
    </row>
    <row r="11" spans="1:18" s="8" customFormat="1" ht="16.5">
      <c r="A11" s="45" t="s">
        <v>55</v>
      </c>
      <c r="B11" s="15" t="s">
        <v>30</v>
      </c>
      <c r="C11" s="13" t="s">
        <v>57</v>
      </c>
      <c r="D11" s="56" t="s">
        <v>58</v>
      </c>
      <c r="E11" s="15" t="s">
        <v>59</v>
      </c>
      <c r="F11" s="56">
        <v>17.258</v>
      </c>
      <c r="G11" s="7"/>
      <c r="H11" s="47"/>
      <c r="I11" s="47"/>
      <c r="J11" s="47"/>
      <c r="K11" s="47">
        <v>1</v>
      </c>
      <c r="L11" s="47"/>
      <c r="M11" s="47"/>
      <c r="N11" s="47"/>
      <c r="O11" s="47"/>
      <c r="P11" s="47"/>
      <c r="Q11" s="47"/>
      <c r="R11" s="48">
        <f>SUM(H11:K11)</f>
        <v>1</v>
      </c>
    </row>
    <row r="12" spans="1:18" s="8" customFormat="1" ht="16.5">
      <c r="A12" s="45" t="s">
        <v>55</v>
      </c>
      <c r="B12" s="15" t="s">
        <v>93</v>
      </c>
      <c r="C12" s="13" t="s">
        <v>94</v>
      </c>
      <c r="D12" s="56" t="s">
        <v>58</v>
      </c>
      <c r="E12" s="15" t="s">
        <v>59</v>
      </c>
      <c r="F12" s="56">
        <v>17.258</v>
      </c>
      <c r="G12" s="7"/>
      <c r="H12" s="47"/>
      <c r="I12" s="47"/>
      <c r="J12" s="47"/>
      <c r="K12" s="47"/>
      <c r="L12" s="47"/>
      <c r="M12" s="47"/>
      <c r="N12" s="47"/>
      <c r="O12" s="47"/>
      <c r="P12" s="47">
        <f>566012-2</f>
        <v>566010</v>
      </c>
      <c r="Q12" s="47"/>
      <c r="R12" s="48">
        <f>SUM(O12:P12)</f>
        <v>566010</v>
      </c>
    </row>
    <row r="13" spans="1:18" s="8" customFormat="1" ht="16.5">
      <c r="A13" s="45" t="s">
        <v>55</v>
      </c>
      <c r="B13" s="15" t="s">
        <v>29</v>
      </c>
      <c r="C13" s="13" t="s">
        <v>94</v>
      </c>
      <c r="D13" s="56" t="s">
        <v>58</v>
      </c>
      <c r="E13" s="15" t="s">
        <v>59</v>
      </c>
      <c r="F13" s="56">
        <v>17.258</v>
      </c>
      <c r="G13" s="7"/>
      <c r="H13" s="47"/>
      <c r="I13" s="47"/>
      <c r="J13" s="47"/>
      <c r="K13" s="47"/>
      <c r="L13" s="47"/>
      <c r="M13" s="47"/>
      <c r="N13" s="47"/>
      <c r="O13" s="47"/>
      <c r="P13" s="47">
        <v>1</v>
      </c>
      <c r="Q13" s="47"/>
      <c r="R13" s="48">
        <f>SUM(O13:P13)</f>
        <v>1</v>
      </c>
    </row>
    <row r="14" spans="1:18" s="8" customFormat="1" ht="16.5">
      <c r="A14" s="45" t="s">
        <v>55</v>
      </c>
      <c r="B14" s="15" t="s">
        <v>30</v>
      </c>
      <c r="C14" s="13" t="s">
        <v>94</v>
      </c>
      <c r="D14" s="56" t="s">
        <v>58</v>
      </c>
      <c r="E14" s="15" t="s">
        <v>59</v>
      </c>
      <c r="F14" s="56">
        <v>17.258</v>
      </c>
      <c r="G14" s="7"/>
      <c r="H14" s="47"/>
      <c r="I14" s="47"/>
      <c r="J14" s="47"/>
      <c r="K14" s="47"/>
      <c r="L14" s="47"/>
      <c r="M14" s="47"/>
      <c r="N14" s="47"/>
      <c r="O14" s="47"/>
      <c r="P14" s="47">
        <v>1</v>
      </c>
      <c r="Q14" s="47"/>
      <c r="R14" s="48">
        <f>SUM(O14:P14)</f>
        <v>1</v>
      </c>
    </row>
    <row r="15" spans="1:18" s="8" customFormat="1" ht="16.5">
      <c r="A15" s="45" t="s">
        <v>61</v>
      </c>
      <c r="B15" s="15" t="s">
        <v>56</v>
      </c>
      <c r="C15" s="13" t="s">
        <v>62</v>
      </c>
      <c r="D15" s="56" t="s">
        <v>63</v>
      </c>
      <c r="E15" s="15" t="s">
        <v>64</v>
      </c>
      <c r="F15" s="56">
        <v>17.278</v>
      </c>
      <c r="G15" s="7"/>
      <c r="H15" s="47"/>
      <c r="I15" s="47"/>
      <c r="J15" s="47"/>
      <c r="K15" s="47">
        <f>133055-2</f>
        <v>133053</v>
      </c>
      <c r="L15" s="47"/>
      <c r="M15" s="47"/>
      <c r="N15" s="47"/>
      <c r="O15" s="47"/>
      <c r="P15" s="47"/>
      <c r="Q15" s="47"/>
      <c r="R15" s="48">
        <f>SUM(H15:K15)</f>
        <v>133053</v>
      </c>
    </row>
    <row r="16" spans="1:18" s="8" customFormat="1" ht="16.5">
      <c r="A16" s="45" t="s">
        <v>61</v>
      </c>
      <c r="B16" s="15" t="s">
        <v>29</v>
      </c>
      <c r="C16" s="13" t="s">
        <v>62</v>
      </c>
      <c r="D16" s="56" t="s">
        <v>63</v>
      </c>
      <c r="E16" s="15" t="s">
        <v>64</v>
      </c>
      <c r="F16" s="56">
        <v>17.278</v>
      </c>
      <c r="G16" s="7"/>
      <c r="H16" s="47"/>
      <c r="I16" s="47"/>
      <c r="J16" s="47"/>
      <c r="K16" s="47">
        <v>1</v>
      </c>
      <c r="L16" s="47"/>
      <c r="M16" s="47"/>
      <c r="N16" s="47"/>
      <c r="O16" s="47"/>
      <c r="P16" s="47"/>
      <c r="Q16" s="47"/>
      <c r="R16" s="48">
        <f>SUM(H16:K16)</f>
        <v>1</v>
      </c>
    </row>
    <row r="17" spans="1:18" s="8" customFormat="1" ht="16.5">
      <c r="A17" s="45" t="s">
        <v>61</v>
      </c>
      <c r="B17" s="15" t="s">
        <v>30</v>
      </c>
      <c r="C17" s="13" t="s">
        <v>62</v>
      </c>
      <c r="D17" s="56" t="s">
        <v>63</v>
      </c>
      <c r="E17" s="15" t="s">
        <v>64</v>
      </c>
      <c r="F17" s="56">
        <v>17.278</v>
      </c>
      <c r="G17" s="7"/>
      <c r="H17" s="47"/>
      <c r="I17" s="47"/>
      <c r="J17" s="47"/>
      <c r="K17" s="47">
        <v>1</v>
      </c>
      <c r="L17" s="47"/>
      <c r="M17" s="47"/>
      <c r="N17" s="47"/>
      <c r="O17" s="47"/>
      <c r="P17" s="47"/>
      <c r="Q17" s="47"/>
      <c r="R17" s="48">
        <f>SUM(H17:K17)</f>
        <v>1</v>
      </c>
    </row>
    <row r="18" spans="1:18" s="8" customFormat="1" ht="16.5">
      <c r="A18" s="45" t="s">
        <v>61</v>
      </c>
      <c r="B18" s="15" t="s">
        <v>93</v>
      </c>
      <c r="C18" s="13" t="s">
        <v>95</v>
      </c>
      <c r="D18" s="56" t="s">
        <v>63</v>
      </c>
      <c r="E18" s="15" t="s">
        <v>64</v>
      </c>
      <c r="F18" s="56">
        <v>17.278</v>
      </c>
      <c r="G18" s="7"/>
      <c r="H18" s="47"/>
      <c r="I18" s="47"/>
      <c r="J18" s="47"/>
      <c r="K18" s="47"/>
      <c r="L18" s="47"/>
      <c r="M18" s="47"/>
      <c r="N18" s="47"/>
      <c r="O18" s="47"/>
      <c r="P18" s="47">
        <f>631114-2</f>
        <v>631112</v>
      </c>
      <c r="Q18" s="47"/>
      <c r="R18" s="48">
        <f>SUM(O18:P18)</f>
        <v>631112</v>
      </c>
    </row>
    <row r="19" spans="1:18" s="8" customFormat="1" ht="16.5">
      <c r="A19" s="45" t="s">
        <v>61</v>
      </c>
      <c r="B19" s="15" t="s">
        <v>29</v>
      </c>
      <c r="C19" s="13" t="s">
        <v>95</v>
      </c>
      <c r="D19" s="56" t="s">
        <v>63</v>
      </c>
      <c r="E19" s="15" t="s">
        <v>64</v>
      </c>
      <c r="F19" s="56">
        <v>17.278</v>
      </c>
      <c r="G19" s="7"/>
      <c r="H19" s="47"/>
      <c r="I19" s="47"/>
      <c r="J19" s="47"/>
      <c r="K19" s="47"/>
      <c r="L19" s="47"/>
      <c r="M19" s="47"/>
      <c r="N19" s="47"/>
      <c r="O19" s="47"/>
      <c r="P19" s="47">
        <v>1</v>
      </c>
      <c r="Q19" s="47"/>
      <c r="R19" s="48">
        <f>SUM(O19:P19)</f>
        <v>1</v>
      </c>
    </row>
    <row r="20" spans="1:18" s="8" customFormat="1" ht="16.5">
      <c r="A20" s="45" t="s">
        <v>61</v>
      </c>
      <c r="B20" s="15" t="s">
        <v>30</v>
      </c>
      <c r="C20" s="13" t="s">
        <v>95</v>
      </c>
      <c r="D20" s="56" t="s">
        <v>63</v>
      </c>
      <c r="E20" s="15" t="s">
        <v>64</v>
      </c>
      <c r="F20" s="56">
        <v>17.278</v>
      </c>
      <c r="G20" s="7"/>
      <c r="H20" s="47"/>
      <c r="I20" s="47"/>
      <c r="J20" s="47"/>
      <c r="K20" s="47"/>
      <c r="L20" s="47"/>
      <c r="M20" s="47"/>
      <c r="N20" s="47"/>
      <c r="O20" s="47"/>
      <c r="P20" s="47">
        <v>1</v>
      </c>
      <c r="Q20" s="47"/>
      <c r="R20" s="48">
        <f>SUM(O20:P20)</f>
        <v>1</v>
      </c>
    </row>
    <row r="21" spans="1:18" s="8" customFormat="1" ht="16.5">
      <c r="A21" s="45" t="s">
        <v>110</v>
      </c>
      <c r="B21" s="15" t="s">
        <v>56</v>
      </c>
      <c r="C21" s="13" t="s">
        <v>95</v>
      </c>
      <c r="D21" s="56" t="s">
        <v>63</v>
      </c>
      <c r="E21" s="15" t="s">
        <v>111</v>
      </c>
      <c r="F21" s="56">
        <v>17.278</v>
      </c>
      <c r="G21" s="7"/>
      <c r="H21" s="47"/>
      <c r="I21" s="47"/>
      <c r="J21" s="47"/>
      <c r="K21" s="47"/>
      <c r="L21" s="47"/>
      <c r="M21" s="47"/>
      <c r="N21" s="47"/>
      <c r="O21" s="47"/>
      <c r="P21" s="47"/>
      <c r="Q21" s="16">
        <v>9205</v>
      </c>
      <c r="R21" s="48">
        <f>SUM(Q21)</f>
        <v>9205</v>
      </c>
    </row>
    <row r="22" spans="1:18" s="8" customFormat="1" ht="16.5">
      <c r="A22" s="51" t="s">
        <v>109</v>
      </c>
      <c r="B22" s="15" t="s">
        <v>56</v>
      </c>
      <c r="C22" s="53"/>
      <c r="D22" s="13"/>
      <c r="E22" s="41"/>
      <c r="F22" s="15"/>
      <c r="G22" s="7"/>
      <c r="H22" s="47"/>
      <c r="I22" s="47"/>
      <c r="J22" s="47"/>
      <c r="K22" s="47"/>
      <c r="L22" s="47"/>
      <c r="M22" s="47"/>
      <c r="N22" s="47"/>
      <c r="O22" s="47"/>
      <c r="P22" s="47"/>
      <c r="Q22" s="16"/>
      <c r="R22" s="48">
        <f>SUM(Q22)</f>
        <v>0</v>
      </c>
    </row>
    <row r="23" spans="1:18" s="8" customFormat="1" ht="16.5">
      <c r="A23" s="51"/>
      <c r="B23" s="15"/>
      <c r="C23" s="53"/>
      <c r="D23" s="13"/>
      <c r="E23" s="41"/>
      <c r="F23" s="15"/>
      <c r="G23" s="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>
        <f>SUM(O23:P23)</f>
        <v>0</v>
      </c>
    </row>
    <row r="24" spans="1:18" s="8" customFormat="1" ht="16.5">
      <c r="A24" s="6"/>
      <c r="B24" s="7"/>
      <c r="C24" s="7"/>
      <c r="D24" s="7"/>
      <c r="E24" s="7"/>
      <c r="F24" s="7"/>
      <c r="G24" s="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>
        <f>SUM(H24:K24)</f>
        <v>0</v>
      </c>
    </row>
    <row r="25" spans="1:18" s="24" customFormat="1" ht="16.5">
      <c r="A25" s="7" t="s">
        <v>8</v>
      </c>
      <c r="B25" s="9"/>
      <c r="C25" s="10"/>
      <c r="D25" s="10"/>
      <c r="E25" s="11"/>
      <c r="F25" s="12"/>
      <c r="G25" s="12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8">
        <f>SUM(H25:I25)</f>
        <v>0</v>
      </c>
    </row>
    <row r="26" spans="1:18" s="24" customFormat="1" ht="16.5">
      <c r="A26" s="13" t="s">
        <v>15</v>
      </c>
      <c r="B26" s="9"/>
      <c r="C26" s="10"/>
      <c r="D26" s="10"/>
      <c r="E26" s="11"/>
      <c r="F26" s="12"/>
      <c r="G26" s="1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48">
        <f>SUM(H26:I26)</f>
        <v>0</v>
      </c>
    </row>
    <row r="27" spans="1:18" s="24" customFormat="1" ht="16.5">
      <c r="A27" s="58" t="s">
        <v>16</v>
      </c>
      <c r="B27" s="15" t="s">
        <v>13</v>
      </c>
      <c r="C27" s="43" t="s">
        <v>17</v>
      </c>
      <c r="D27" s="43" t="s">
        <v>18</v>
      </c>
      <c r="E27" s="43" t="s">
        <v>19</v>
      </c>
      <c r="F27" s="13" t="s">
        <v>20</v>
      </c>
      <c r="G27" s="20">
        <v>95000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4">
        <f>SUM(G27:G27)</f>
        <v>95000</v>
      </c>
    </row>
    <row r="28" spans="1:18" s="24" customFormat="1" ht="16.5">
      <c r="A28" s="57" t="s">
        <v>79</v>
      </c>
      <c r="B28" s="15" t="s">
        <v>56</v>
      </c>
      <c r="C28" s="43" t="s">
        <v>80</v>
      </c>
      <c r="D28" s="43" t="s">
        <v>81</v>
      </c>
      <c r="E28" s="43" t="s">
        <v>82</v>
      </c>
      <c r="F28" s="15" t="s">
        <v>20</v>
      </c>
      <c r="G28" s="20"/>
      <c r="H28" s="20"/>
      <c r="I28" s="20"/>
      <c r="J28" s="20"/>
      <c r="K28" s="20"/>
      <c r="L28" s="20"/>
      <c r="M28" s="20">
        <v>429344</v>
      </c>
      <c r="N28" s="20"/>
      <c r="O28" s="20"/>
      <c r="P28" s="20"/>
      <c r="Q28" s="20"/>
      <c r="R28" s="44">
        <f>SUM(L28:M28)</f>
        <v>429344</v>
      </c>
    </row>
    <row r="29" spans="1:18" s="24" customFormat="1" ht="16.5">
      <c r="A29" s="57" t="s">
        <v>116</v>
      </c>
      <c r="B29" s="15" t="s">
        <v>13</v>
      </c>
      <c r="C29" s="56" t="s">
        <v>117</v>
      </c>
      <c r="D29" s="56" t="s">
        <v>118</v>
      </c>
      <c r="E29" s="56" t="s">
        <v>119</v>
      </c>
      <c r="F29" s="15" t="s">
        <v>20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70505.72</v>
      </c>
      <c r="R29" s="44">
        <f>Q29</f>
        <v>70505.72</v>
      </c>
    </row>
    <row r="30" spans="1:18" s="8" customFormat="1" ht="16.5">
      <c r="A30" s="25"/>
      <c r="B30" s="15"/>
      <c r="C30" s="39"/>
      <c r="D30" s="13"/>
      <c r="E30" s="39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4">
        <f>SUM(G30:G30)</f>
        <v>0</v>
      </c>
    </row>
    <row r="31" spans="1:18" s="8" customFormat="1" ht="16.5">
      <c r="A31" s="7" t="s">
        <v>8</v>
      </c>
      <c r="B31" s="15"/>
      <c r="C31" s="39"/>
      <c r="D31" s="13"/>
      <c r="E31" s="39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4">
        <f>SUM(G31:G31)</f>
        <v>0</v>
      </c>
    </row>
    <row r="32" spans="1:18" s="27" customFormat="1" ht="16.5">
      <c r="A32" s="13" t="s">
        <v>24</v>
      </c>
      <c r="B32" s="9"/>
      <c r="C32" s="17"/>
      <c r="D32" s="12"/>
      <c r="E32" s="9"/>
      <c r="F32" s="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">
        <f>SUM(G32:G32)</f>
        <v>0</v>
      </c>
    </row>
    <row r="33" spans="1:19" s="27" customFormat="1" ht="15">
      <c r="A33" s="45" t="s">
        <v>25</v>
      </c>
      <c r="B33" s="15" t="s">
        <v>13</v>
      </c>
      <c r="C33" s="43" t="s">
        <v>26</v>
      </c>
      <c r="D33" s="43" t="s">
        <v>27</v>
      </c>
      <c r="E33" s="46" t="s">
        <v>28</v>
      </c>
      <c r="F33" s="13">
        <v>17.245</v>
      </c>
      <c r="G33" s="16"/>
      <c r="H33" s="16">
        <f>84708.98-2</f>
        <v>84706.98</v>
      </c>
      <c r="I33" s="16"/>
      <c r="J33" s="16"/>
      <c r="K33" s="16"/>
      <c r="L33" s="16"/>
      <c r="M33" s="16"/>
      <c r="N33" s="16"/>
      <c r="O33" s="16"/>
      <c r="P33" s="16"/>
      <c r="Q33" s="16"/>
      <c r="R33" s="44">
        <f aca="true" t="shared" si="0" ref="R33:R38">SUM(G33:H33)</f>
        <v>84706.98</v>
      </c>
      <c r="S33" s="64">
        <f>+R33+19888.32</f>
        <v>104595.29999999999</v>
      </c>
    </row>
    <row r="34" spans="1:18" s="27" customFormat="1" ht="15">
      <c r="A34" s="45" t="s">
        <v>25</v>
      </c>
      <c r="B34" s="15" t="s">
        <v>29</v>
      </c>
      <c r="C34" s="43" t="s">
        <v>26</v>
      </c>
      <c r="D34" s="43" t="s">
        <v>27</v>
      </c>
      <c r="E34" s="46" t="s">
        <v>28</v>
      </c>
      <c r="F34" s="13">
        <v>17.245</v>
      </c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  <c r="R34" s="44">
        <f t="shared" si="0"/>
        <v>1</v>
      </c>
    </row>
    <row r="35" spans="1:18" s="8" customFormat="1" ht="16.5">
      <c r="A35" s="45" t="s">
        <v>25</v>
      </c>
      <c r="B35" s="15" t="s">
        <v>30</v>
      </c>
      <c r="C35" s="43" t="s">
        <v>26</v>
      </c>
      <c r="D35" s="43" t="s">
        <v>27</v>
      </c>
      <c r="E35" s="46" t="s">
        <v>28</v>
      </c>
      <c r="F35" s="13">
        <v>17.245</v>
      </c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  <c r="R35" s="44">
        <f t="shared" si="0"/>
        <v>1</v>
      </c>
    </row>
    <row r="36" spans="1:18" s="8" customFormat="1" ht="16.5">
      <c r="A36" s="26"/>
      <c r="B36" s="9"/>
      <c r="C36" s="10"/>
      <c r="D36" s="10"/>
      <c r="E36" s="11"/>
      <c r="F36" s="1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44">
        <f t="shared" si="0"/>
        <v>0</v>
      </c>
    </row>
    <row r="37" spans="1:18" s="24" customFormat="1" ht="16.5">
      <c r="A37" s="7" t="s">
        <v>8</v>
      </c>
      <c r="B37" s="9"/>
      <c r="C37" s="10"/>
      <c r="D37" s="10"/>
      <c r="E37" s="11"/>
      <c r="F37" s="1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4">
        <f t="shared" si="0"/>
        <v>0</v>
      </c>
    </row>
    <row r="38" spans="1:18" s="24" customFormat="1" ht="16.5">
      <c r="A38" s="13" t="s">
        <v>31</v>
      </c>
      <c r="B38" s="9"/>
      <c r="C38" s="10"/>
      <c r="D38" s="10"/>
      <c r="E38" s="11"/>
      <c r="F38" s="1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4">
        <f t="shared" si="0"/>
        <v>0</v>
      </c>
    </row>
    <row r="39" spans="1:18" s="27" customFormat="1" ht="15">
      <c r="A39" s="45" t="s">
        <v>91</v>
      </c>
      <c r="B39" s="15" t="s">
        <v>13</v>
      </c>
      <c r="C39" s="43" t="s">
        <v>32</v>
      </c>
      <c r="D39" s="43" t="s">
        <v>33</v>
      </c>
      <c r="E39" s="46" t="s">
        <v>34</v>
      </c>
      <c r="F39" s="13">
        <v>17.225</v>
      </c>
      <c r="G39" s="16"/>
      <c r="H39" s="16">
        <v>74704.65</v>
      </c>
      <c r="I39" s="16"/>
      <c r="J39" s="16"/>
      <c r="K39" s="16"/>
      <c r="L39" s="16"/>
      <c r="M39" s="16"/>
      <c r="N39" s="16"/>
      <c r="O39" s="16">
        <f>159481.31-1</f>
        <v>159480.31</v>
      </c>
      <c r="P39" s="16"/>
      <c r="Q39" s="16"/>
      <c r="R39" s="44">
        <f>SUM(G39:O39)</f>
        <v>234184.96</v>
      </c>
    </row>
    <row r="40" spans="1:18" s="27" customFormat="1" ht="15">
      <c r="A40" s="45" t="s">
        <v>91</v>
      </c>
      <c r="B40" s="15" t="s">
        <v>29</v>
      </c>
      <c r="C40" s="43" t="s">
        <v>32</v>
      </c>
      <c r="D40" s="43" t="s">
        <v>33</v>
      </c>
      <c r="E40" s="46" t="s">
        <v>34</v>
      </c>
      <c r="F40" s="13">
        <v>17.225</v>
      </c>
      <c r="G40" s="16"/>
      <c r="H40" s="16"/>
      <c r="I40" s="16"/>
      <c r="J40" s="16"/>
      <c r="K40" s="16"/>
      <c r="L40" s="16"/>
      <c r="M40" s="16"/>
      <c r="N40" s="16"/>
      <c r="O40" s="16">
        <v>1</v>
      </c>
      <c r="P40" s="16"/>
      <c r="Q40" s="16"/>
      <c r="R40" s="44">
        <f aca="true" t="shared" si="1" ref="R40:R60">SUM(G40:O40)</f>
        <v>1</v>
      </c>
    </row>
    <row r="41" spans="1:18" s="27" customFormat="1" ht="16.5">
      <c r="A41" s="26"/>
      <c r="B41" s="9"/>
      <c r="C41" s="18"/>
      <c r="D41" s="18"/>
      <c r="E41" s="18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4">
        <f t="shared" si="1"/>
        <v>0</v>
      </c>
    </row>
    <row r="42" spans="1:18" s="8" customFormat="1" ht="16.5">
      <c r="A42" s="7" t="s">
        <v>8</v>
      </c>
      <c r="B42" s="9"/>
      <c r="C42" s="19"/>
      <c r="D42" s="19"/>
      <c r="E42" s="10"/>
      <c r="F42" s="1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4">
        <f t="shared" si="1"/>
        <v>0</v>
      </c>
    </row>
    <row r="43" spans="1:18" s="8" customFormat="1" ht="16.5">
      <c r="A43" s="13" t="s">
        <v>53</v>
      </c>
      <c r="B43" s="9"/>
      <c r="C43" s="19"/>
      <c r="D43" s="19"/>
      <c r="E43" s="10"/>
      <c r="F43" s="1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44">
        <f t="shared" si="1"/>
        <v>0</v>
      </c>
    </row>
    <row r="44" spans="1:18" s="24" customFormat="1" ht="16.5">
      <c r="A44" s="55" t="s">
        <v>46</v>
      </c>
      <c r="B44" s="15" t="s">
        <v>47</v>
      </c>
      <c r="C44" s="56" t="s">
        <v>48</v>
      </c>
      <c r="D44" s="56" t="s">
        <v>49</v>
      </c>
      <c r="E44" s="13" t="s">
        <v>50</v>
      </c>
      <c r="F44" s="12"/>
      <c r="G44" s="16"/>
      <c r="H44" s="16"/>
      <c r="I44" s="16"/>
      <c r="J44" s="16">
        <v>6500</v>
      </c>
      <c r="K44" s="16"/>
      <c r="L44" s="16"/>
      <c r="M44" s="16"/>
      <c r="N44" s="16"/>
      <c r="O44" s="16"/>
      <c r="P44" s="16"/>
      <c r="Q44" s="16"/>
      <c r="R44" s="44">
        <f t="shared" si="1"/>
        <v>6500</v>
      </c>
    </row>
    <row r="45" spans="1:18" s="24" customFormat="1" ht="16.5">
      <c r="A45" s="63" t="s">
        <v>106</v>
      </c>
      <c r="B45" s="15" t="s">
        <v>56</v>
      </c>
      <c r="C45" s="43" t="s">
        <v>107</v>
      </c>
      <c r="D45" s="43" t="s">
        <v>49</v>
      </c>
      <c r="E45" s="46" t="s">
        <v>108</v>
      </c>
      <c r="F45" s="41">
        <v>17.801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f>25066-2</f>
        <v>25064</v>
      </c>
      <c r="R45" s="44">
        <f>SUM(Q45)</f>
        <v>25064</v>
      </c>
    </row>
    <row r="46" spans="1:18" s="24" customFormat="1" ht="16.5">
      <c r="A46" s="63" t="s">
        <v>106</v>
      </c>
      <c r="B46" s="15" t="s">
        <v>29</v>
      </c>
      <c r="C46" s="43" t="s">
        <v>107</v>
      </c>
      <c r="D46" s="43" t="s">
        <v>49</v>
      </c>
      <c r="E46" s="46" t="s">
        <v>108</v>
      </c>
      <c r="F46" s="41">
        <v>17.801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</v>
      </c>
      <c r="R46" s="44">
        <f>SUM(Q46)</f>
        <v>1</v>
      </c>
    </row>
    <row r="47" spans="1:18" s="24" customFormat="1" ht="16.5">
      <c r="A47" s="63" t="s">
        <v>106</v>
      </c>
      <c r="B47" s="15" t="s">
        <v>30</v>
      </c>
      <c r="C47" s="43" t="s">
        <v>107</v>
      </c>
      <c r="D47" s="43" t="s">
        <v>49</v>
      </c>
      <c r="E47" s="46" t="s">
        <v>108</v>
      </c>
      <c r="F47" s="41">
        <v>17.801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  <c r="R47" s="44">
        <f>SUM(Q47)</f>
        <v>1</v>
      </c>
    </row>
    <row r="48" spans="1:18" s="24" customFormat="1" ht="16.5">
      <c r="A48" s="63"/>
      <c r="B48" s="15"/>
      <c r="C48" s="43"/>
      <c r="D48" s="43"/>
      <c r="E48" s="46"/>
      <c r="F48" s="41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44"/>
    </row>
    <row r="49" spans="1:18" s="27" customFormat="1" ht="16.5">
      <c r="A49" s="7" t="s">
        <v>8</v>
      </c>
      <c r="B49" s="9"/>
      <c r="C49" s="17"/>
      <c r="D49" s="17"/>
      <c r="E49" s="12"/>
      <c r="F49" s="1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44">
        <f t="shared" si="1"/>
        <v>0</v>
      </c>
    </row>
    <row r="50" spans="1:18" s="27" customFormat="1" ht="16.5">
      <c r="A50" s="13" t="s">
        <v>67</v>
      </c>
      <c r="B50" s="9"/>
      <c r="C50" s="17"/>
      <c r="D50" s="17"/>
      <c r="E50" s="12"/>
      <c r="F50" s="1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4">
        <f t="shared" si="1"/>
        <v>0</v>
      </c>
    </row>
    <row r="51" spans="1:256" s="27" customFormat="1" ht="15">
      <c r="A51" s="55" t="s">
        <v>73</v>
      </c>
      <c r="B51" s="15" t="s">
        <v>13</v>
      </c>
      <c r="C51" s="43" t="s">
        <v>70</v>
      </c>
      <c r="D51" s="43" t="s">
        <v>68</v>
      </c>
      <c r="E51" s="46" t="s">
        <v>71</v>
      </c>
      <c r="F51" s="15" t="s">
        <v>69</v>
      </c>
      <c r="G51" s="20"/>
      <c r="H51" s="20"/>
      <c r="I51" s="20"/>
      <c r="J51" s="20"/>
      <c r="K51" s="20"/>
      <c r="L51" s="20">
        <f>1134702-2</f>
        <v>1134700</v>
      </c>
      <c r="M51" s="20"/>
      <c r="N51" s="20"/>
      <c r="O51" s="20"/>
      <c r="P51" s="20"/>
      <c r="Q51" s="20"/>
      <c r="R51" s="44">
        <f t="shared" si="1"/>
        <v>1134700</v>
      </c>
      <c r="IV51" s="64">
        <f aca="true" t="shared" si="2" ref="IV51:IV56">SUM(L51:IU51)</f>
        <v>2269400</v>
      </c>
    </row>
    <row r="52" spans="1:256" s="27" customFormat="1" ht="15">
      <c r="A52" s="55" t="s">
        <v>73</v>
      </c>
      <c r="B52" s="15" t="s">
        <v>29</v>
      </c>
      <c r="C52" s="43" t="s">
        <v>70</v>
      </c>
      <c r="D52" s="43" t="s">
        <v>68</v>
      </c>
      <c r="E52" s="46" t="s">
        <v>71</v>
      </c>
      <c r="F52" s="15" t="s">
        <v>69</v>
      </c>
      <c r="G52" s="20"/>
      <c r="H52" s="20"/>
      <c r="I52" s="20"/>
      <c r="J52" s="20"/>
      <c r="K52" s="20"/>
      <c r="L52" s="20">
        <v>1</v>
      </c>
      <c r="M52" s="20"/>
      <c r="N52" s="20"/>
      <c r="O52" s="20"/>
      <c r="P52" s="20"/>
      <c r="Q52" s="20"/>
      <c r="R52" s="44">
        <f t="shared" si="1"/>
        <v>1</v>
      </c>
      <c r="IV52" s="64">
        <f t="shared" si="2"/>
        <v>2</v>
      </c>
    </row>
    <row r="53" spans="1:256" s="8" customFormat="1" ht="16.5">
      <c r="A53" s="55" t="s">
        <v>73</v>
      </c>
      <c r="B53" s="15" t="s">
        <v>30</v>
      </c>
      <c r="C53" s="43" t="s">
        <v>70</v>
      </c>
      <c r="D53" s="43" t="s">
        <v>68</v>
      </c>
      <c r="E53" s="46" t="s">
        <v>71</v>
      </c>
      <c r="F53" s="15" t="s">
        <v>69</v>
      </c>
      <c r="G53" s="20"/>
      <c r="H53" s="20"/>
      <c r="I53" s="20"/>
      <c r="J53" s="20"/>
      <c r="K53" s="20"/>
      <c r="L53" s="20">
        <v>1</v>
      </c>
      <c r="M53" s="20"/>
      <c r="N53" s="20"/>
      <c r="O53" s="20"/>
      <c r="P53" s="20"/>
      <c r="Q53" s="20"/>
      <c r="R53" s="44">
        <f t="shared" si="1"/>
        <v>1</v>
      </c>
      <c r="IV53" s="65">
        <f t="shared" si="2"/>
        <v>2</v>
      </c>
    </row>
    <row r="54" spans="1:256" s="8" customFormat="1" ht="16.5">
      <c r="A54" s="25" t="s">
        <v>84</v>
      </c>
      <c r="B54" s="15" t="s">
        <v>13</v>
      </c>
      <c r="C54" s="43" t="s">
        <v>70</v>
      </c>
      <c r="D54" s="43" t="s">
        <v>68</v>
      </c>
      <c r="E54" s="46" t="s">
        <v>85</v>
      </c>
      <c r="F54" s="15" t="s">
        <v>69</v>
      </c>
      <c r="G54" s="20"/>
      <c r="H54" s="20"/>
      <c r="I54" s="20"/>
      <c r="J54" s="20"/>
      <c r="K54" s="20"/>
      <c r="L54" s="20"/>
      <c r="M54" s="20"/>
      <c r="N54" s="20">
        <f>97710-2</f>
        <v>97708</v>
      </c>
      <c r="O54" s="20"/>
      <c r="P54" s="20"/>
      <c r="Q54" s="20"/>
      <c r="R54" s="44">
        <f t="shared" si="1"/>
        <v>97708</v>
      </c>
      <c r="IV54" s="65">
        <f t="shared" si="2"/>
        <v>195416</v>
      </c>
    </row>
    <row r="55" spans="1:256" s="8" customFormat="1" ht="16.5">
      <c r="A55" s="25" t="s">
        <v>84</v>
      </c>
      <c r="B55" s="15" t="s">
        <v>29</v>
      </c>
      <c r="C55" s="43" t="s">
        <v>70</v>
      </c>
      <c r="D55" s="43" t="s">
        <v>68</v>
      </c>
      <c r="E55" s="46" t="s">
        <v>85</v>
      </c>
      <c r="F55" s="15" t="s">
        <v>69</v>
      </c>
      <c r="G55" s="20"/>
      <c r="H55" s="20"/>
      <c r="I55" s="20"/>
      <c r="J55" s="20"/>
      <c r="K55" s="20"/>
      <c r="L55" s="20"/>
      <c r="M55" s="20"/>
      <c r="N55" s="20">
        <v>1</v>
      </c>
      <c r="O55" s="20"/>
      <c r="P55" s="20"/>
      <c r="Q55" s="20"/>
      <c r="R55" s="44">
        <f t="shared" si="1"/>
        <v>1</v>
      </c>
      <c r="IV55" s="65">
        <f t="shared" si="2"/>
        <v>2</v>
      </c>
    </row>
    <row r="56" spans="1:256" s="8" customFormat="1" ht="16.5">
      <c r="A56" s="25" t="s">
        <v>84</v>
      </c>
      <c r="B56" s="15" t="s">
        <v>30</v>
      </c>
      <c r="C56" s="43" t="s">
        <v>70</v>
      </c>
      <c r="D56" s="43" t="s">
        <v>68</v>
      </c>
      <c r="E56" s="46" t="s">
        <v>85</v>
      </c>
      <c r="F56" s="15" t="s">
        <v>69</v>
      </c>
      <c r="G56" s="20"/>
      <c r="H56" s="20"/>
      <c r="I56" s="20"/>
      <c r="J56" s="20"/>
      <c r="K56" s="20"/>
      <c r="L56" s="20"/>
      <c r="M56" s="20"/>
      <c r="N56" s="20">
        <v>1</v>
      </c>
      <c r="O56" s="20"/>
      <c r="P56" s="20"/>
      <c r="Q56" s="20"/>
      <c r="R56" s="44">
        <f t="shared" si="1"/>
        <v>1</v>
      </c>
      <c r="IV56" s="65">
        <f t="shared" si="2"/>
        <v>2</v>
      </c>
    </row>
    <row r="57" spans="1:18" s="8" customFormat="1" ht="16.5">
      <c r="A57" s="59" t="s">
        <v>99</v>
      </c>
      <c r="B57" s="60" t="s">
        <v>100</v>
      </c>
      <c r="C57" s="61" t="s">
        <v>101</v>
      </c>
      <c r="D57" s="61" t="s">
        <v>102</v>
      </c>
      <c r="E57" s="62" t="s">
        <v>103</v>
      </c>
      <c r="F57" s="60" t="s">
        <v>104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>
        <v>17120.18</v>
      </c>
      <c r="R57" s="44">
        <f>SUM(P57:Q57)</f>
        <v>17120.18</v>
      </c>
    </row>
    <row r="58" spans="1:18" s="8" customFormat="1" ht="16.5">
      <c r="A58" s="59" t="s">
        <v>112</v>
      </c>
      <c r="B58" s="15" t="s">
        <v>13</v>
      </c>
      <c r="C58" s="56" t="s">
        <v>113</v>
      </c>
      <c r="D58" s="56" t="s">
        <v>114</v>
      </c>
      <c r="E58" s="56" t="s">
        <v>115</v>
      </c>
      <c r="F58" s="15" t="s">
        <v>20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v>2669.72</v>
      </c>
      <c r="R58" s="44">
        <f>Q58</f>
        <v>2669.72</v>
      </c>
    </row>
    <row r="59" spans="1:18" s="8" customFormat="1" ht="16.5">
      <c r="A59" s="59"/>
      <c r="B59" s="15"/>
      <c r="C59" s="56"/>
      <c r="D59" s="56"/>
      <c r="E59" s="56"/>
      <c r="F59" s="1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4"/>
    </row>
    <row r="60" spans="1:18" s="8" customFormat="1" ht="16.5">
      <c r="A60" s="21"/>
      <c r="B60" s="21"/>
      <c r="C60" s="43"/>
      <c r="D60" s="43"/>
      <c r="E60" s="46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44">
        <f t="shared" si="1"/>
        <v>0</v>
      </c>
    </row>
    <row r="61" spans="1:18" s="8" customFormat="1" ht="16.5">
      <c r="A61" s="28" t="s">
        <v>0</v>
      </c>
      <c r="B61" s="28"/>
      <c r="C61" s="29"/>
      <c r="D61" s="29"/>
      <c r="E61" s="29"/>
      <c r="F61" s="30"/>
      <c r="G61" s="31">
        <f>SUM(G27:G56)</f>
        <v>95000</v>
      </c>
      <c r="H61" s="31">
        <f>SUM(H25:H60)</f>
        <v>159413.63</v>
      </c>
      <c r="I61" s="54">
        <f>SUM(I5:I60)</f>
        <v>664321</v>
      </c>
      <c r="J61" s="54">
        <f>SUM(J6:J57)</f>
        <v>6500</v>
      </c>
      <c r="K61" s="54">
        <f>SUM(K4:K60)</f>
        <v>239546</v>
      </c>
      <c r="L61" s="54">
        <f>SUM(L5:L60)</f>
        <v>1134702</v>
      </c>
      <c r="M61" s="54">
        <f>SUM(M25:M60)</f>
        <v>429344</v>
      </c>
      <c r="N61" s="31">
        <f>SUM(N49:N60)</f>
        <v>97710</v>
      </c>
      <c r="O61" s="31">
        <f>SUM(O36:O60)</f>
        <v>159481.31</v>
      </c>
      <c r="P61" s="31">
        <f>SUM(P4:P60)</f>
        <v>1197126</v>
      </c>
      <c r="Q61" s="54">
        <f>SUM(Q5:Q58)</f>
        <v>124566.62</v>
      </c>
      <c r="R61" s="42">
        <f>SUM(R5:R60)</f>
        <v>4307710.56</v>
      </c>
    </row>
    <row r="62" spans="1:18" s="8" customFormat="1" ht="16.5">
      <c r="A62" s="32"/>
      <c r="B62" s="32"/>
      <c r="C62" s="33"/>
      <c r="D62" s="33"/>
      <c r="E62" s="33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</row>
    <row r="63" spans="1:17" s="8" customFormat="1" ht="16.5">
      <c r="A63" s="27" t="s">
        <v>9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8" customFormat="1" ht="16.5" hidden="1">
      <c r="A64" s="22" t="s">
        <v>21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s="8" customFormat="1" ht="16.5" hidden="1">
      <c r="A65" s="27" t="s">
        <v>22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8" customFormat="1" ht="16.5" hidden="1">
      <c r="A66" s="27" t="s">
        <v>36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s="8" customFormat="1" ht="16.5" hidden="1">
      <c r="A67" s="27" t="s">
        <v>35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s="8" customFormat="1" ht="16.5" hidden="1">
      <c r="A68" s="27" t="s">
        <v>44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s="8" customFormat="1" ht="16.5" hidden="1">
      <c r="A69" s="27" t="s">
        <v>43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8" customFormat="1" ht="16.5" hidden="1">
      <c r="A70" s="27" t="s">
        <v>51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s="8" customFormat="1" ht="16.5" hidden="1">
      <c r="A71" s="27" t="s">
        <v>52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8" customFormat="1" ht="16.5" hidden="1">
      <c r="A72" s="27" t="s">
        <v>66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8" customFormat="1" ht="16.5" hidden="1">
      <c r="A73" s="27" t="s">
        <v>65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8" customFormat="1" ht="16.5" hidden="1">
      <c r="A74" s="27" t="s">
        <v>75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s="8" customFormat="1" ht="16.5" hidden="1">
      <c r="A75" s="27" t="s">
        <v>74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8" customFormat="1" ht="16.5" hidden="1">
      <c r="A76" s="27" t="s">
        <v>78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s="8" customFormat="1" ht="16.5" hidden="1">
      <c r="A77" s="27" t="s">
        <v>77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8" customFormat="1" ht="16.5" hidden="1">
      <c r="A78" s="27" t="s">
        <v>87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s="8" customFormat="1" ht="16.5" hidden="1">
      <c r="A79" s="27" t="s">
        <v>86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ht="15" hidden="1">
      <c r="A80" s="27" t="s">
        <v>90</v>
      </c>
    </row>
    <row r="81" ht="15" hidden="1">
      <c r="A81" s="27" t="s">
        <v>89</v>
      </c>
    </row>
    <row r="82" ht="15" hidden="1">
      <c r="A82" s="27" t="s">
        <v>97</v>
      </c>
    </row>
    <row r="83" ht="15" hidden="1">
      <c r="A83" s="27" t="s">
        <v>96</v>
      </c>
    </row>
    <row r="84" ht="15">
      <c r="A84" s="27" t="s">
        <v>120</v>
      </c>
    </row>
    <row r="85" ht="15">
      <c r="A85" s="27" t="s">
        <v>105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7"/>
  <sheetViews>
    <sheetView tabSelected="1" zoomScalePageLayoutView="0" workbookViewId="0" topLeftCell="A1">
      <selection activeCell="N71" sqref="N71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8.57421875" style="4" hidden="1" customWidth="1"/>
    <col min="14" max="14" width="18.5742187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11</v>
      </c>
      <c r="B1" s="71" t="s">
        <v>10</v>
      </c>
      <c r="C1" s="72"/>
      <c r="D1" s="72"/>
      <c r="E1" s="72"/>
      <c r="F1" s="72"/>
      <c r="G1" s="40"/>
      <c r="H1" s="40"/>
      <c r="I1" s="40"/>
      <c r="J1" s="40"/>
      <c r="K1" s="40"/>
      <c r="L1" s="40"/>
      <c r="M1" s="40"/>
      <c r="N1" s="40"/>
    </row>
    <row r="2" spans="1:3" ht="20.25">
      <c r="A2" s="23" t="s">
        <v>14</v>
      </c>
      <c r="B2" s="5" t="s">
        <v>7</v>
      </c>
      <c r="C2" s="1"/>
    </row>
    <row r="3" spans="1:15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92</v>
      </c>
      <c r="H3" s="7" t="s">
        <v>98</v>
      </c>
      <c r="I3" s="7" t="s">
        <v>121</v>
      </c>
      <c r="J3" s="7" t="s">
        <v>128</v>
      </c>
      <c r="K3" s="7" t="s">
        <v>139</v>
      </c>
      <c r="L3" s="7" t="s">
        <v>142</v>
      </c>
      <c r="M3" s="7" t="s">
        <v>148</v>
      </c>
      <c r="N3" s="7" t="s">
        <v>154</v>
      </c>
      <c r="O3" s="41" t="s">
        <v>6</v>
      </c>
    </row>
    <row r="4" spans="1:15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1"/>
    </row>
    <row r="5" spans="1:15" s="8" customFormat="1" ht="16.5" hidden="1">
      <c r="A5" s="13" t="s">
        <v>38</v>
      </c>
      <c r="B5" s="7"/>
      <c r="C5" s="7"/>
      <c r="D5" s="7"/>
      <c r="E5" s="7"/>
      <c r="F5" s="7"/>
      <c r="G5" s="47"/>
      <c r="H5" s="47"/>
      <c r="I5" s="47"/>
      <c r="J5" s="47"/>
      <c r="K5" s="47"/>
      <c r="L5" s="47"/>
      <c r="M5" s="47"/>
      <c r="N5" s="47"/>
      <c r="O5" s="48">
        <f>SUM(G5:H5)</f>
        <v>0</v>
      </c>
    </row>
    <row r="6" spans="1:15" s="8" customFormat="1" ht="16.5" hidden="1">
      <c r="A6" s="51" t="s">
        <v>39</v>
      </c>
      <c r="B6" s="52" t="s">
        <v>40</v>
      </c>
      <c r="C6" s="53" t="s">
        <v>41</v>
      </c>
      <c r="D6" s="13" t="s">
        <v>42</v>
      </c>
      <c r="E6" s="41">
        <v>6301</v>
      </c>
      <c r="F6" s="15">
        <v>17.259</v>
      </c>
      <c r="G6" s="47"/>
      <c r="H6" s="47"/>
      <c r="I6" s="47"/>
      <c r="J6" s="47"/>
      <c r="K6" s="47"/>
      <c r="L6" s="47"/>
      <c r="M6" s="47"/>
      <c r="N6" s="47"/>
      <c r="O6" s="48">
        <f aca="true" t="shared" si="0" ref="O6:O70">SUM(G6:H6)</f>
        <v>0</v>
      </c>
    </row>
    <row r="7" spans="1:15" s="8" customFormat="1" ht="16.5" hidden="1">
      <c r="A7" s="51" t="s">
        <v>39</v>
      </c>
      <c r="B7" s="15" t="s">
        <v>29</v>
      </c>
      <c r="C7" s="53" t="s">
        <v>41</v>
      </c>
      <c r="D7" s="13" t="s">
        <v>42</v>
      </c>
      <c r="E7" s="41">
        <v>6301</v>
      </c>
      <c r="F7" s="15">
        <v>17.259</v>
      </c>
      <c r="G7" s="47"/>
      <c r="H7" s="47"/>
      <c r="I7" s="47"/>
      <c r="J7" s="47"/>
      <c r="K7" s="47"/>
      <c r="L7" s="47"/>
      <c r="M7" s="47"/>
      <c r="N7" s="47"/>
      <c r="O7" s="48">
        <f t="shared" si="0"/>
        <v>0</v>
      </c>
    </row>
    <row r="8" spans="1:15" s="8" customFormat="1" ht="16.5" hidden="1">
      <c r="A8" s="51" t="s">
        <v>39</v>
      </c>
      <c r="B8" s="15" t="s">
        <v>30</v>
      </c>
      <c r="C8" s="53" t="s">
        <v>41</v>
      </c>
      <c r="D8" s="13" t="s">
        <v>42</v>
      </c>
      <c r="E8" s="41">
        <v>6301</v>
      </c>
      <c r="F8" s="15">
        <v>17.259</v>
      </c>
      <c r="G8" s="47"/>
      <c r="H8" s="47"/>
      <c r="I8" s="47"/>
      <c r="J8" s="47"/>
      <c r="K8" s="47"/>
      <c r="L8" s="47"/>
      <c r="M8" s="47"/>
      <c r="N8" s="47"/>
      <c r="O8" s="48">
        <f t="shared" si="0"/>
        <v>0</v>
      </c>
    </row>
    <row r="9" spans="1:15" s="8" customFormat="1" ht="16.5" hidden="1">
      <c r="A9" s="45" t="s">
        <v>55</v>
      </c>
      <c r="B9" s="15" t="s">
        <v>56</v>
      </c>
      <c r="C9" s="13" t="s">
        <v>57</v>
      </c>
      <c r="D9" s="56" t="s">
        <v>58</v>
      </c>
      <c r="E9" s="15" t="s">
        <v>59</v>
      </c>
      <c r="F9" s="56">
        <v>17.258</v>
      </c>
      <c r="G9" s="47"/>
      <c r="H9" s="47"/>
      <c r="I9" s="47"/>
      <c r="J9" s="47"/>
      <c r="K9" s="47"/>
      <c r="L9" s="47"/>
      <c r="M9" s="47"/>
      <c r="N9" s="47"/>
      <c r="O9" s="48">
        <f t="shared" si="0"/>
        <v>0</v>
      </c>
    </row>
    <row r="10" spans="1:15" s="8" customFormat="1" ht="16.5" hidden="1">
      <c r="A10" s="45" t="s">
        <v>60</v>
      </c>
      <c r="B10" s="15" t="s">
        <v>29</v>
      </c>
      <c r="C10" s="13" t="s">
        <v>57</v>
      </c>
      <c r="D10" s="56" t="s">
        <v>58</v>
      </c>
      <c r="E10" s="15" t="s">
        <v>59</v>
      </c>
      <c r="F10" s="56">
        <v>17.258</v>
      </c>
      <c r="G10" s="47"/>
      <c r="H10" s="47"/>
      <c r="I10" s="47"/>
      <c r="J10" s="47"/>
      <c r="K10" s="47"/>
      <c r="L10" s="47"/>
      <c r="M10" s="47"/>
      <c r="N10" s="47"/>
      <c r="O10" s="48">
        <f t="shared" si="0"/>
        <v>0</v>
      </c>
    </row>
    <row r="11" spans="1:15" s="8" customFormat="1" ht="16.5" hidden="1">
      <c r="A11" s="45" t="s">
        <v>55</v>
      </c>
      <c r="B11" s="15" t="s">
        <v>30</v>
      </c>
      <c r="C11" s="13" t="s">
        <v>57</v>
      </c>
      <c r="D11" s="56" t="s">
        <v>58</v>
      </c>
      <c r="E11" s="15" t="s">
        <v>59</v>
      </c>
      <c r="F11" s="56">
        <v>17.258</v>
      </c>
      <c r="G11" s="47"/>
      <c r="H11" s="47"/>
      <c r="I11" s="47"/>
      <c r="J11" s="47"/>
      <c r="K11" s="47"/>
      <c r="L11" s="47"/>
      <c r="M11" s="47"/>
      <c r="N11" s="47"/>
      <c r="O11" s="48">
        <f t="shared" si="0"/>
        <v>0</v>
      </c>
    </row>
    <row r="12" spans="1:15" s="8" customFormat="1" ht="16.5" hidden="1">
      <c r="A12" s="45" t="s">
        <v>55</v>
      </c>
      <c r="B12" s="15" t="s">
        <v>93</v>
      </c>
      <c r="C12" s="13" t="s">
        <v>94</v>
      </c>
      <c r="D12" s="56" t="s">
        <v>58</v>
      </c>
      <c r="E12" s="15" t="s">
        <v>59</v>
      </c>
      <c r="F12" s="56">
        <v>17.258</v>
      </c>
      <c r="G12" s="47">
        <f>566012-2</f>
        <v>566010</v>
      </c>
      <c r="H12" s="47"/>
      <c r="I12" s="47"/>
      <c r="J12" s="47"/>
      <c r="K12" s="47"/>
      <c r="L12" s="47"/>
      <c r="M12" s="47"/>
      <c r="N12" s="47"/>
      <c r="O12" s="48">
        <f t="shared" si="0"/>
        <v>566010</v>
      </c>
    </row>
    <row r="13" spans="1:15" s="8" customFormat="1" ht="16.5" hidden="1">
      <c r="A13" s="45" t="s">
        <v>55</v>
      </c>
      <c r="B13" s="15" t="s">
        <v>29</v>
      </c>
      <c r="C13" s="13" t="s">
        <v>94</v>
      </c>
      <c r="D13" s="56" t="s">
        <v>58</v>
      </c>
      <c r="E13" s="15" t="s">
        <v>59</v>
      </c>
      <c r="F13" s="56">
        <v>17.258</v>
      </c>
      <c r="G13" s="47">
        <v>1</v>
      </c>
      <c r="H13" s="47"/>
      <c r="I13" s="47"/>
      <c r="J13" s="47"/>
      <c r="K13" s="47"/>
      <c r="L13" s="47"/>
      <c r="M13" s="47"/>
      <c r="N13" s="47"/>
      <c r="O13" s="48">
        <f t="shared" si="0"/>
        <v>1</v>
      </c>
    </row>
    <row r="14" spans="1:15" s="8" customFormat="1" ht="16.5" hidden="1">
      <c r="A14" s="45" t="s">
        <v>55</v>
      </c>
      <c r="B14" s="15" t="s">
        <v>30</v>
      </c>
      <c r="C14" s="13" t="s">
        <v>94</v>
      </c>
      <c r="D14" s="56" t="s">
        <v>58</v>
      </c>
      <c r="E14" s="15" t="s">
        <v>59</v>
      </c>
      <c r="F14" s="56">
        <v>17.258</v>
      </c>
      <c r="G14" s="47">
        <v>1</v>
      </c>
      <c r="H14" s="47"/>
      <c r="I14" s="47"/>
      <c r="J14" s="47"/>
      <c r="K14" s="47"/>
      <c r="L14" s="47"/>
      <c r="M14" s="47"/>
      <c r="N14" s="47"/>
      <c r="O14" s="48">
        <f t="shared" si="0"/>
        <v>1</v>
      </c>
    </row>
    <row r="15" spans="1:15" s="8" customFormat="1" ht="16.5" hidden="1">
      <c r="A15" s="45" t="s">
        <v>61</v>
      </c>
      <c r="B15" s="15" t="s">
        <v>56</v>
      </c>
      <c r="C15" s="13" t="s">
        <v>62</v>
      </c>
      <c r="D15" s="56" t="s">
        <v>63</v>
      </c>
      <c r="E15" s="15" t="s">
        <v>64</v>
      </c>
      <c r="F15" s="56">
        <v>17.278</v>
      </c>
      <c r="G15" s="47"/>
      <c r="H15" s="47"/>
      <c r="I15" s="47"/>
      <c r="J15" s="47"/>
      <c r="K15" s="47"/>
      <c r="L15" s="47"/>
      <c r="M15" s="47"/>
      <c r="N15" s="47"/>
      <c r="O15" s="48">
        <f t="shared" si="0"/>
        <v>0</v>
      </c>
    </row>
    <row r="16" spans="1:15" s="8" customFormat="1" ht="16.5" hidden="1">
      <c r="A16" s="45" t="s">
        <v>61</v>
      </c>
      <c r="B16" s="15" t="s">
        <v>29</v>
      </c>
      <c r="C16" s="13" t="s">
        <v>62</v>
      </c>
      <c r="D16" s="56" t="s">
        <v>63</v>
      </c>
      <c r="E16" s="15" t="s">
        <v>64</v>
      </c>
      <c r="F16" s="56">
        <v>17.278</v>
      </c>
      <c r="G16" s="47"/>
      <c r="H16" s="47"/>
      <c r="I16" s="47"/>
      <c r="J16" s="47"/>
      <c r="K16" s="47"/>
      <c r="L16" s="47"/>
      <c r="M16" s="47"/>
      <c r="N16" s="47"/>
      <c r="O16" s="48">
        <f t="shared" si="0"/>
        <v>0</v>
      </c>
    </row>
    <row r="17" spans="1:15" s="8" customFormat="1" ht="16.5" hidden="1">
      <c r="A17" s="45" t="s">
        <v>61</v>
      </c>
      <c r="B17" s="15" t="s">
        <v>30</v>
      </c>
      <c r="C17" s="13" t="s">
        <v>62</v>
      </c>
      <c r="D17" s="56" t="s">
        <v>63</v>
      </c>
      <c r="E17" s="15" t="s">
        <v>64</v>
      </c>
      <c r="F17" s="56">
        <v>17.278</v>
      </c>
      <c r="G17" s="47"/>
      <c r="H17" s="47"/>
      <c r="I17" s="47"/>
      <c r="J17" s="47"/>
      <c r="K17" s="47"/>
      <c r="L17" s="47"/>
      <c r="M17" s="47"/>
      <c r="N17" s="47"/>
      <c r="O17" s="48">
        <f t="shared" si="0"/>
        <v>0</v>
      </c>
    </row>
    <row r="18" spans="1:15" s="8" customFormat="1" ht="16.5" hidden="1">
      <c r="A18" s="45" t="s">
        <v>61</v>
      </c>
      <c r="B18" s="15" t="s">
        <v>93</v>
      </c>
      <c r="C18" s="13" t="s">
        <v>95</v>
      </c>
      <c r="D18" s="56" t="s">
        <v>63</v>
      </c>
      <c r="E18" s="15" t="s">
        <v>64</v>
      </c>
      <c r="F18" s="56">
        <v>17.278</v>
      </c>
      <c r="G18" s="47">
        <f>631114-2</f>
        <v>631112</v>
      </c>
      <c r="H18" s="47"/>
      <c r="I18" s="47"/>
      <c r="J18" s="47"/>
      <c r="K18" s="47"/>
      <c r="L18" s="47"/>
      <c r="M18" s="47"/>
      <c r="N18" s="47"/>
      <c r="O18" s="48">
        <f t="shared" si="0"/>
        <v>631112</v>
      </c>
    </row>
    <row r="19" spans="1:15" s="8" customFormat="1" ht="16.5" hidden="1">
      <c r="A19" s="45" t="s">
        <v>61</v>
      </c>
      <c r="B19" s="15" t="s">
        <v>29</v>
      </c>
      <c r="C19" s="13" t="s">
        <v>95</v>
      </c>
      <c r="D19" s="56" t="s">
        <v>63</v>
      </c>
      <c r="E19" s="15" t="s">
        <v>64</v>
      </c>
      <c r="F19" s="56">
        <v>17.278</v>
      </c>
      <c r="G19" s="47">
        <v>1</v>
      </c>
      <c r="H19" s="47"/>
      <c r="I19" s="47"/>
      <c r="J19" s="47"/>
      <c r="K19" s="47"/>
      <c r="L19" s="47"/>
      <c r="M19" s="47"/>
      <c r="N19" s="47"/>
      <c r="O19" s="48">
        <f t="shared" si="0"/>
        <v>1</v>
      </c>
    </row>
    <row r="20" spans="1:15" s="8" customFormat="1" ht="16.5" hidden="1">
      <c r="A20" s="45" t="s">
        <v>61</v>
      </c>
      <c r="B20" s="15" t="s">
        <v>30</v>
      </c>
      <c r="C20" s="13" t="s">
        <v>95</v>
      </c>
      <c r="D20" s="56" t="s">
        <v>63</v>
      </c>
      <c r="E20" s="15" t="s">
        <v>64</v>
      </c>
      <c r="F20" s="56">
        <v>17.278</v>
      </c>
      <c r="G20" s="47">
        <v>1</v>
      </c>
      <c r="H20" s="47"/>
      <c r="I20" s="47"/>
      <c r="J20" s="47"/>
      <c r="K20" s="47"/>
      <c r="L20" s="47"/>
      <c r="M20" s="47"/>
      <c r="N20" s="47"/>
      <c r="O20" s="48">
        <f t="shared" si="0"/>
        <v>1</v>
      </c>
    </row>
    <row r="21" spans="1:15" s="8" customFormat="1" ht="16.5" hidden="1">
      <c r="A21" s="45" t="s">
        <v>110</v>
      </c>
      <c r="B21" s="15" t="s">
        <v>56</v>
      </c>
      <c r="C21" s="13" t="s">
        <v>95</v>
      </c>
      <c r="D21" s="56" t="s">
        <v>63</v>
      </c>
      <c r="E21" s="15" t="s">
        <v>111</v>
      </c>
      <c r="F21" s="56">
        <v>17.278</v>
      </c>
      <c r="G21" s="47"/>
      <c r="H21" s="16">
        <v>9205</v>
      </c>
      <c r="I21" s="16"/>
      <c r="J21" s="16"/>
      <c r="K21" s="16"/>
      <c r="L21" s="16"/>
      <c r="M21" s="16"/>
      <c r="N21" s="16"/>
      <c r="O21" s="48">
        <f t="shared" si="0"/>
        <v>9205</v>
      </c>
    </row>
    <row r="22" spans="1:15" s="8" customFormat="1" ht="16.5" hidden="1">
      <c r="A22" s="51" t="s">
        <v>109</v>
      </c>
      <c r="B22" s="15" t="s">
        <v>56</v>
      </c>
      <c r="C22" s="53"/>
      <c r="D22" s="13"/>
      <c r="E22" s="41"/>
      <c r="F22" s="15"/>
      <c r="G22" s="47"/>
      <c r="H22" s="16"/>
      <c r="I22" s="16"/>
      <c r="J22" s="16"/>
      <c r="K22" s="16"/>
      <c r="L22" s="16"/>
      <c r="M22" s="16"/>
      <c r="N22" s="16"/>
      <c r="O22" s="48">
        <f t="shared" si="0"/>
        <v>0</v>
      </c>
    </row>
    <row r="23" spans="1:15" s="8" customFormat="1" ht="16.5" hidden="1">
      <c r="A23" s="67" t="s">
        <v>125</v>
      </c>
      <c r="B23" s="15" t="s">
        <v>13</v>
      </c>
      <c r="C23" s="68" t="s">
        <v>95</v>
      </c>
      <c r="D23" s="56" t="s">
        <v>63</v>
      </c>
      <c r="E23" s="13">
        <v>6308</v>
      </c>
      <c r="F23" s="56">
        <v>17.278</v>
      </c>
      <c r="G23" s="47"/>
      <c r="H23" s="16"/>
      <c r="I23" s="16">
        <f>15000*0.34</f>
        <v>5100</v>
      </c>
      <c r="J23" s="16"/>
      <c r="K23" s="16"/>
      <c r="L23" s="16"/>
      <c r="M23" s="16"/>
      <c r="N23" s="16"/>
      <c r="O23" s="69">
        <f>I23</f>
        <v>5100</v>
      </c>
    </row>
    <row r="24" spans="1:15" s="8" customFormat="1" ht="16.5" hidden="1">
      <c r="A24" s="67" t="s">
        <v>125</v>
      </c>
      <c r="B24" s="15" t="s">
        <v>13</v>
      </c>
      <c r="C24" s="68" t="s">
        <v>95</v>
      </c>
      <c r="D24" s="56" t="s">
        <v>63</v>
      </c>
      <c r="E24" s="13">
        <v>6309</v>
      </c>
      <c r="F24" s="56">
        <v>17.278</v>
      </c>
      <c r="G24" s="47"/>
      <c r="H24" s="16"/>
      <c r="I24" s="16">
        <f>15000*0.66</f>
        <v>9900</v>
      </c>
      <c r="J24" s="16"/>
      <c r="K24" s="16"/>
      <c r="L24" s="16"/>
      <c r="M24" s="16"/>
      <c r="N24" s="16"/>
      <c r="O24" s="69">
        <f>I24</f>
        <v>9900</v>
      </c>
    </row>
    <row r="25" spans="1:15" s="8" customFormat="1" ht="16.5" hidden="1">
      <c r="A25" s="51"/>
      <c r="B25" s="15"/>
      <c r="C25" s="53"/>
      <c r="D25" s="13"/>
      <c r="E25" s="41"/>
      <c r="F25" s="15"/>
      <c r="G25" s="47"/>
      <c r="H25" s="47"/>
      <c r="I25" s="47"/>
      <c r="J25" s="47"/>
      <c r="K25" s="47"/>
      <c r="L25" s="47"/>
      <c r="M25" s="47"/>
      <c r="N25" s="47"/>
      <c r="O25" s="48">
        <f t="shared" si="0"/>
        <v>0</v>
      </c>
    </row>
    <row r="26" spans="1:15" s="8" customFormat="1" ht="16.5" hidden="1">
      <c r="A26" s="6"/>
      <c r="B26" s="7"/>
      <c r="C26" s="7"/>
      <c r="D26" s="7"/>
      <c r="E26" s="7"/>
      <c r="F26" s="7"/>
      <c r="G26" s="47"/>
      <c r="H26" s="47"/>
      <c r="I26" s="47"/>
      <c r="J26" s="47"/>
      <c r="K26" s="47"/>
      <c r="L26" s="47"/>
      <c r="M26" s="47"/>
      <c r="N26" s="47"/>
      <c r="O26" s="48">
        <f t="shared" si="0"/>
        <v>0</v>
      </c>
    </row>
    <row r="27" spans="1:15" s="24" customFormat="1" ht="16.5" hidden="1">
      <c r="A27" s="7" t="s">
        <v>8</v>
      </c>
      <c r="B27" s="9"/>
      <c r="C27" s="10"/>
      <c r="D27" s="10"/>
      <c r="E27" s="11"/>
      <c r="F27" s="12"/>
      <c r="G27" s="49"/>
      <c r="H27" s="49"/>
      <c r="I27" s="49"/>
      <c r="J27" s="49"/>
      <c r="K27" s="49"/>
      <c r="L27" s="49"/>
      <c r="M27" s="49"/>
      <c r="N27" s="49"/>
      <c r="O27" s="48">
        <f t="shared" si="0"/>
        <v>0</v>
      </c>
    </row>
    <row r="28" spans="1:15" s="24" customFormat="1" ht="16.5" hidden="1">
      <c r="A28" s="13" t="s">
        <v>15</v>
      </c>
      <c r="B28" s="9"/>
      <c r="C28" s="10"/>
      <c r="D28" s="10"/>
      <c r="E28" s="11"/>
      <c r="F28" s="12"/>
      <c r="G28" s="50"/>
      <c r="H28" s="50"/>
      <c r="I28" s="50"/>
      <c r="J28" s="50"/>
      <c r="K28" s="50"/>
      <c r="L28" s="50"/>
      <c r="M28" s="50"/>
      <c r="N28" s="50"/>
      <c r="O28" s="48">
        <f t="shared" si="0"/>
        <v>0</v>
      </c>
    </row>
    <row r="29" spans="1:15" s="24" customFormat="1" ht="16.5" hidden="1">
      <c r="A29" s="58" t="s">
        <v>16</v>
      </c>
      <c r="B29" s="15" t="s">
        <v>13</v>
      </c>
      <c r="C29" s="43" t="s">
        <v>17</v>
      </c>
      <c r="D29" s="43" t="s">
        <v>18</v>
      </c>
      <c r="E29" s="43" t="s">
        <v>19</v>
      </c>
      <c r="F29" s="13" t="s">
        <v>20</v>
      </c>
      <c r="G29" s="20"/>
      <c r="H29" s="20"/>
      <c r="I29" s="20"/>
      <c r="J29" s="20"/>
      <c r="K29" s="20"/>
      <c r="L29" s="20"/>
      <c r="M29" s="20"/>
      <c r="N29" s="20"/>
      <c r="O29" s="48">
        <f t="shared" si="0"/>
        <v>0</v>
      </c>
    </row>
    <row r="30" spans="1:15" s="24" customFormat="1" ht="16.5" hidden="1">
      <c r="A30" s="57" t="s">
        <v>79</v>
      </c>
      <c r="B30" s="15" t="s">
        <v>56</v>
      </c>
      <c r="C30" s="43" t="s">
        <v>80</v>
      </c>
      <c r="D30" s="43" t="s">
        <v>81</v>
      </c>
      <c r="E30" s="43" t="s">
        <v>82</v>
      </c>
      <c r="F30" s="15" t="s">
        <v>20</v>
      </c>
      <c r="G30" s="20"/>
      <c r="H30" s="20"/>
      <c r="I30" s="20"/>
      <c r="J30" s="20"/>
      <c r="K30" s="20"/>
      <c r="L30" s="20"/>
      <c r="M30" s="20"/>
      <c r="N30" s="20"/>
      <c r="O30" s="48">
        <f t="shared" si="0"/>
        <v>0</v>
      </c>
    </row>
    <row r="31" spans="1:15" s="24" customFormat="1" ht="16.5" hidden="1">
      <c r="A31" s="57" t="s">
        <v>116</v>
      </c>
      <c r="B31" s="15" t="s">
        <v>13</v>
      </c>
      <c r="C31" s="56" t="s">
        <v>117</v>
      </c>
      <c r="D31" s="56" t="s">
        <v>118</v>
      </c>
      <c r="E31" s="56" t="s">
        <v>119</v>
      </c>
      <c r="F31" s="15" t="s">
        <v>20</v>
      </c>
      <c r="G31" s="20"/>
      <c r="H31" s="20">
        <v>70505.72</v>
      </c>
      <c r="I31" s="20"/>
      <c r="J31" s="20"/>
      <c r="K31" s="20"/>
      <c r="L31" s="20"/>
      <c r="M31" s="20"/>
      <c r="N31" s="20"/>
      <c r="O31" s="48">
        <f t="shared" si="0"/>
        <v>70505.72</v>
      </c>
    </row>
    <row r="32" spans="1:15" s="8" customFormat="1" ht="16.5" hidden="1">
      <c r="A32" s="25"/>
      <c r="B32" s="15"/>
      <c r="C32" s="39"/>
      <c r="D32" s="13"/>
      <c r="E32" s="39"/>
      <c r="F32" s="15"/>
      <c r="G32" s="16"/>
      <c r="H32" s="16"/>
      <c r="I32" s="16"/>
      <c r="J32" s="16"/>
      <c r="K32" s="16"/>
      <c r="L32" s="16"/>
      <c r="M32" s="16"/>
      <c r="N32" s="16"/>
      <c r="O32" s="48">
        <f t="shared" si="0"/>
        <v>0</v>
      </c>
    </row>
    <row r="33" spans="1:15" s="8" customFormat="1" ht="16.5" hidden="1">
      <c r="A33" s="7" t="s">
        <v>8</v>
      </c>
      <c r="B33" s="15"/>
      <c r="C33" s="39"/>
      <c r="D33" s="13"/>
      <c r="E33" s="39"/>
      <c r="F33" s="15"/>
      <c r="G33" s="16"/>
      <c r="H33" s="16"/>
      <c r="I33" s="16"/>
      <c r="J33" s="16"/>
      <c r="K33" s="16"/>
      <c r="L33" s="16"/>
      <c r="M33" s="16"/>
      <c r="N33" s="16"/>
      <c r="O33" s="48">
        <f t="shared" si="0"/>
        <v>0</v>
      </c>
    </row>
    <row r="34" spans="1:15" s="27" customFormat="1" ht="16.5" hidden="1">
      <c r="A34" s="13" t="s">
        <v>24</v>
      </c>
      <c r="B34" s="9"/>
      <c r="C34" s="17"/>
      <c r="D34" s="12"/>
      <c r="E34" s="9"/>
      <c r="F34" s="9"/>
      <c r="G34" s="16"/>
      <c r="H34" s="16"/>
      <c r="I34" s="16"/>
      <c r="J34" s="16"/>
      <c r="K34" s="16"/>
      <c r="L34" s="16"/>
      <c r="M34" s="16"/>
      <c r="N34" s="16"/>
      <c r="O34" s="48">
        <f t="shared" si="0"/>
        <v>0</v>
      </c>
    </row>
    <row r="35" spans="1:15" s="27" customFormat="1" ht="15" hidden="1">
      <c r="A35" s="45" t="s">
        <v>25</v>
      </c>
      <c r="B35" s="15" t="s">
        <v>13</v>
      </c>
      <c r="C35" s="43" t="s">
        <v>26</v>
      </c>
      <c r="D35" s="43" t="s">
        <v>27</v>
      </c>
      <c r="E35" s="46" t="s">
        <v>28</v>
      </c>
      <c r="F35" s="13">
        <v>17.245</v>
      </c>
      <c r="G35" s="16"/>
      <c r="H35" s="16"/>
      <c r="I35" s="16"/>
      <c r="J35" s="16"/>
      <c r="K35" s="16">
        <v>19888.32</v>
      </c>
      <c r="L35" s="16"/>
      <c r="M35" s="16"/>
      <c r="N35" s="16"/>
      <c r="O35" s="69">
        <f>SUM(G35:K35)</f>
        <v>19888.32</v>
      </c>
    </row>
    <row r="36" spans="1:15" s="27" customFormat="1" ht="15" hidden="1">
      <c r="A36" s="45" t="s">
        <v>25</v>
      </c>
      <c r="B36" s="15" t="s">
        <v>29</v>
      </c>
      <c r="C36" s="43" t="s">
        <v>26</v>
      </c>
      <c r="D36" s="43" t="s">
        <v>27</v>
      </c>
      <c r="E36" s="46" t="s">
        <v>28</v>
      </c>
      <c r="F36" s="13">
        <v>17.245</v>
      </c>
      <c r="G36" s="16"/>
      <c r="H36" s="16"/>
      <c r="I36" s="16"/>
      <c r="J36" s="16"/>
      <c r="K36" s="16"/>
      <c r="L36" s="16"/>
      <c r="M36" s="16"/>
      <c r="N36" s="16"/>
      <c r="O36" s="48">
        <f t="shared" si="0"/>
        <v>0</v>
      </c>
    </row>
    <row r="37" spans="1:15" s="8" customFormat="1" ht="16.5" hidden="1">
      <c r="A37" s="45" t="s">
        <v>25</v>
      </c>
      <c r="B37" s="15" t="s">
        <v>30</v>
      </c>
      <c r="C37" s="43" t="s">
        <v>26</v>
      </c>
      <c r="D37" s="43" t="s">
        <v>27</v>
      </c>
      <c r="E37" s="46" t="s">
        <v>28</v>
      </c>
      <c r="F37" s="13">
        <v>17.245</v>
      </c>
      <c r="G37" s="16"/>
      <c r="H37" s="16"/>
      <c r="I37" s="16"/>
      <c r="J37" s="16"/>
      <c r="K37" s="16"/>
      <c r="L37" s="16"/>
      <c r="M37" s="16"/>
      <c r="N37" s="16"/>
      <c r="O37" s="48">
        <f t="shared" si="0"/>
        <v>0</v>
      </c>
    </row>
    <row r="38" spans="1:15" s="8" customFormat="1" ht="16.5" hidden="1">
      <c r="A38" s="55" t="s">
        <v>149</v>
      </c>
      <c r="B38" s="70" t="s">
        <v>13</v>
      </c>
      <c r="C38" s="56" t="s">
        <v>150</v>
      </c>
      <c r="D38" s="56" t="s">
        <v>27</v>
      </c>
      <c r="E38" s="13" t="s">
        <v>151</v>
      </c>
      <c r="F38" s="56">
        <v>17.245</v>
      </c>
      <c r="G38" s="16"/>
      <c r="H38" s="16"/>
      <c r="I38" s="16"/>
      <c r="J38" s="16"/>
      <c r="K38" s="16"/>
      <c r="L38" s="16"/>
      <c r="M38" s="16">
        <f>72996.42-2</f>
        <v>72994.42</v>
      </c>
      <c r="N38" s="16"/>
      <c r="O38" s="69">
        <f>SUM(L38:M38)</f>
        <v>72994.42</v>
      </c>
    </row>
    <row r="39" spans="1:15" s="8" customFormat="1" ht="16.5" hidden="1">
      <c r="A39" s="55" t="s">
        <v>149</v>
      </c>
      <c r="B39" s="15" t="s">
        <v>29</v>
      </c>
      <c r="C39" s="56" t="s">
        <v>150</v>
      </c>
      <c r="D39" s="56" t="s">
        <v>27</v>
      </c>
      <c r="E39" s="13" t="s">
        <v>151</v>
      </c>
      <c r="F39" s="56">
        <v>17.245</v>
      </c>
      <c r="G39" s="16"/>
      <c r="H39" s="16"/>
      <c r="I39" s="16"/>
      <c r="J39" s="16"/>
      <c r="K39" s="16"/>
      <c r="L39" s="16"/>
      <c r="M39" s="16">
        <v>1</v>
      </c>
      <c r="N39" s="16"/>
      <c r="O39" s="69">
        <f>SUM(L39:M39)</f>
        <v>1</v>
      </c>
    </row>
    <row r="40" spans="1:15" s="8" customFormat="1" ht="16.5" hidden="1">
      <c r="A40" s="55" t="s">
        <v>149</v>
      </c>
      <c r="B40" s="15" t="s">
        <v>30</v>
      </c>
      <c r="C40" s="56" t="s">
        <v>150</v>
      </c>
      <c r="D40" s="56" t="s">
        <v>27</v>
      </c>
      <c r="E40" s="13" t="s">
        <v>151</v>
      </c>
      <c r="F40" s="56">
        <v>17.245</v>
      </c>
      <c r="G40" s="16"/>
      <c r="H40" s="16"/>
      <c r="I40" s="16"/>
      <c r="J40" s="16"/>
      <c r="K40" s="16"/>
      <c r="L40" s="16"/>
      <c r="M40" s="16">
        <v>1</v>
      </c>
      <c r="N40" s="16"/>
      <c r="O40" s="69">
        <f>SUM(L40:M40)</f>
        <v>1</v>
      </c>
    </row>
    <row r="41" spans="1:15" s="8" customFormat="1" ht="16.5">
      <c r="A41" s="26"/>
      <c r="B41" s="9"/>
      <c r="C41" s="10"/>
      <c r="D41" s="10"/>
      <c r="E41" s="11"/>
      <c r="F41" s="12"/>
      <c r="G41" s="16"/>
      <c r="H41" s="16"/>
      <c r="I41" s="16"/>
      <c r="J41" s="16"/>
      <c r="K41" s="16"/>
      <c r="L41" s="16"/>
      <c r="M41" s="16"/>
      <c r="N41" s="16"/>
      <c r="O41" s="69">
        <f>SUM(L41:M41)</f>
        <v>0</v>
      </c>
    </row>
    <row r="42" spans="1:15" s="24" customFormat="1" ht="16.5">
      <c r="A42" s="7" t="s">
        <v>8</v>
      </c>
      <c r="B42" s="9"/>
      <c r="C42" s="10"/>
      <c r="D42" s="10"/>
      <c r="E42" s="11"/>
      <c r="F42" s="12"/>
      <c r="G42" s="16"/>
      <c r="H42" s="16"/>
      <c r="I42" s="16"/>
      <c r="J42" s="16"/>
      <c r="K42" s="16"/>
      <c r="L42" s="16"/>
      <c r="M42" s="16"/>
      <c r="N42" s="16"/>
      <c r="O42" s="48">
        <f t="shared" si="0"/>
        <v>0</v>
      </c>
    </row>
    <row r="43" spans="1:15" s="24" customFormat="1" ht="16.5">
      <c r="A43" s="13" t="s">
        <v>31</v>
      </c>
      <c r="B43" s="9"/>
      <c r="C43" s="10"/>
      <c r="D43" s="10"/>
      <c r="E43" s="11"/>
      <c r="F43" s="12"/>
      <c r="G43" s="16"/>
      <c r="H43" s="16"/>
      <c r="I43" s="16"/>
      <c r="J43" s="16"/>
      <c r="K43" s="16"/>
      <c r="L43" s="16"/>
      <c r="M43" s="16"/>
      <c r="N43" s="16"/>
      <c r="O43" s="48">
        <f t="shared" si="0"/>
        <v>0</v>
      </c>
    </row>
    <row r="44" spans="1:15" s="27" customFormat="1" ht="15" hidden="1">
      <c r="A44" s="45" t="s">
        <v>91</v>
      </c>
      <c r="B44" s="15" t="s">
        <v>13</v>
      </c>
      <c r="C44" s="43" t="s">
        <v>32</v>
      </c>
      <c r="D44" s="43" t="s">
        <v>33</v>
      </c>
      <c r="E44" s="46" t="s">
        <v>34</v>
      </c>
      <c r="F44" s="13">
        <v>17.225</v>
      </c>
      <c r="G44" s="16"/>
      <c r="H44" s="16"/>
      <c r="I44" s="16"/>
      <c r="J44" s="16"/>
      <c r="K44" s="16"/>
      <c r="L44" s="16"/>
      <c r="M44" s="16"/>
      <c r="N44" s="16"/>
      <c r="O44" s="48">
        <f t="shared" si="0"/>
        <v>0</v>
      </c>
    </row>
    <row r="45" spans="1:15" s="27" customFormat="1" ht="15" hidden="1">
      <c r="A45" s="45" t="s">
        <v>91</v>
      </c>
      <c r="B45" s="15" t="s">
        <v>29</v>
      </c>
      <c r="C45" s="43" t="s">
        <v>32</v>
      </c>
      <c r="D45" s="43" t="s">
        <v>33</v>
      </c>
      <c r="E45" s="46" t="s">
        <v>34</v>
      </c>
      <c r="F45" s="13">
        <v>17.225</v>
      </c>
      <c r="G45" s="16"/>
      <c r="H45" s="16"/>
      <c r="I45" s="16"/>
      <c r="J45" s="16"/>
      <c r="K45" s="16"/>
      <c r="L45" s="16"/>
      <c r="M45" s="16"/>
      <c r="N45" s="16"/>
      <c r="O45" s="48">
        <f t="shared" si="0"/>
        <v>0</v>
      </c>
    </row>
    <row r="46" spans="1:15" s="27" customFormat="1" ht="15">
      <c r="A46" s="25" t="s">
        <v>143</v>
      </c>
      <c r="B46" s="15" t="s">
        <v>13</v>
      </c>
      <c r="C46" s="13" t="s">
        <v>144</v>
      </c>
      <c r="D46" s="13" t="s">
        <v>33</v>
      </c>
      <c r="E46" s="13" t="s">
        <v>145</v>
      </c>
      <c r="F46" s="13">
        <v>17.225</v>
      </c>
      <c r="G46" s="16"/>
      <c r="H46" s="16"/>
      <c r="I46" s="16"/>
      <c r="J46" s="16"/>
      <c r="K46" s="16"/>
      <c r="L46" s="16">
        <f>83904.23-1</f>
        <v>83903.23</v>
      </c>
      <c r="M46" s="16"/>
      <c r="N46" s="16">
        <v>309850.2129112829</v>
      </c>
      <c r="O46" s="69">
        <f>N46+L46</f>
        <v>393753.4429112829</v>
      </c>
    </row>
    <row r="47" spans="1:15" s="27" customFormat="1" ht="15" hidden="1">
      <c r="A47" s="25" t="s">
        <v>143</v>
      </c>
      <c r="B47" s="15" t="s">
        <v>29</v>
      </c>
      <c r="C47" s="13" t="s">
        <v>144</v>
      </c>
      <c r="D47" s="13" t="s">
        <v>33</v>
      </c>
      <c r="E47" s="13" t="s">
        <v>145</v>
      </c>
      <c r="F47" s="13">
        <v>17.225</v>
      </c>
      <c r="G47" s="16"/>
      <c r="H47" s="16"/>
      <c r="I47" s="16"/>
      <c r="J47" s="16"/>
      <c r="K47" s="16"/>
      <c r="L47" s="16">
        <v>1</v>
      </c>
      <c r="M47" s="16"/>
      <c r="N47" s="16"/>
      <c r="O47" s="69">
        <f>SUM(K47:L47)</f>
        <v>1</v>
      </c>
    </row>
    <row r="48" spans="1:15" s="27" customFormat="1" ht="16.5">
      <c r="A48" s="26"/>
      <c r="B48" s="9"/>
      <c r="C48" s="18"/>
      <c r="D48" s="18"/>
      <c r="E48" s="18"/>
      <c r="F48" s="17"/>
      <c r="G48" s="16"/>
      <c r="H48" s="16"/>
      <c r="I48" s="16"/>
      <c r="J48" s="16"/>
      <c r="K48" s="16"/>
      <c r="L48" s="16"/>
      <c r="M48" s="16"/>
      <c r="N48" s="16"/>
      <c r="O48" s="48">
        <f t="shared" si="0"/>
        <v>0</v>
      </c>
    </row>
    <row r="49" spans="1:15" s="8" customFormat="1" ht="16.5" hidden="1">
      <c r="A49" s="7" t="s">
        <v>8</v>
      </c>
      <c r="B49" s="9"/>
      <c r="C49" s="19"/>
      <c r="D49" s="19"/>
      <c r="E49" s="10"/>
      <c r="F49" s="12"/>
      <c r="G49" s="20"/>
      <c r="H49" s="20"/>
      <c r="I49" s="20"/>
      <c r="J49" s="20"/>
      <c r="K49" s="20"/>
      <c r="L49" s="20"/>
      <c r="M49" s="20"/>
      <c r="N49" s="20"/>
      <c r="O49" s="48">
        <f t="shared" si="0"/>
        <v>0</v>
      </c>
    </row>
    <row r="50" spans="1:15" s="8" customFormat="1" ht="16.5" hidden="1">
      <c r="A50" s="13" t="s">
        <v>53</v>
      </c>
      <c r="B50" s="9"/>
      <c r="C50" s="19"/>
      <c r="D50" s="19"/>
      <c r="E50" s="10"/>
      <c r="F50" s="12"/>
      <c r="G50" s="20"/>
      <c r="H50" s="20"/>
      <c r="I50" s="20"/>
      <c r="J50" s="20"/>
      <c r="K50" s="20"/>
      <c r="L50" s="20"/>
      <c r="M50" s="20"/>
      <c r="N50" s="20"/>
      <c r="O50" s="48">
        <f t="shared" si="0"/>
        <v>0</v>
      </c>
    </row>
    <row r="51" spans="1:15" s="24" customFormat="1" ht="16.5" hidden="1">
      <c r="A51" s="55" t="s">
        <v>46</v>
      </c>
      <c r="B51" s="15" t="s">
        <v>47</v>
      </c>
      <c r="C51" s="56" t="s">
        <v>48</v>
      </c>
      <c r="D51" s="56" t="s">
        <v>49</v>
      </c>
      <c r="E51" s="13" t="s">
        <v>50</v>
      </c>
      <c r="F51" s="12"/>
      <c r="G51" s="16"/>
      <c r="H51" s="16"/>
      <c r="I51" s="16"/>
      <c r="J51" s="16"/>
      <c r="K51" s="16"/>
      <c r="L51" s="16"/>
      <c r="M51" s="16"/>
      <c r="N51" s="16"/>
      <c r="O51" s="48">
        <f t="shared" si="0"/>
        <v>0</v>
      </c>
    </row>
    <row r="52" spans="1:15" s="24" customFormat="1" ht="16.5" hidden="1">
      <c r="A52" s="63" t="s">
        <v>106</v>
      </c>
      <c r="B52" s="15" t="s">
        <v>56</v>
      </c>
      <c r="C52" s="43" t="s">
        <v>107</v>
      </c>
      <c r="D52" s="43" t="s">
        <v>49</v>
      </c>
      <c r="E52" s="46" t="s">
        <v>108</v>
      </c>
      <c r="F52" s="41">
        <v>17.801</v>
      </c>
      <c r="G52" s="16"/>
      <c r="H52" s="16">
        <f>25066-2</f>
        <v>25064</v>
      </c>
      <c r="I52" s="16"/>
      <c r="J52" s="16"/>
      <c r="K52" s="16"/>
      <c r="L52" s="16"/>
      <c r="M52" s="16"/>
      <c r="N52" s="16"/>
      <c r="O52" s="48">
        <f t="shared" si="0"/>
        <v>25064</v>
      </c>
    </row>
    <row r="53" spans="1:15" s="24" customFormat="1" ht="16.5" hidden="1">
      <c r="A53" s="63" t="s">
        <v>106</v>
      </c>
      <c r="B53" s="15" t="s">
        <v>29</v>
      </c>
      <c r="C53" s="43" t="s">
        <v>107</v>
      </c>
      <c r="D53" s="43" t="s">
        <v>49</v>
      </c>
      <c r="E53" s="46" t="s">
        <v>108</v>
      </c>
      <c r="F53" s="41">
        <v>17.801</v>
      </c>
      <c r="G53" s="16"/>
      <c r="H53" s="16">
        <v>1</v>
      </c>
      <c r="I53" s="16"/>
      <c r="J53" s="16"/>
      <c r="K53" s="16"/>
      <c r="L53" s="16"/>
      <c r="M53" s="16"/>
      <c r="N53" s="16"/>
      <c r="O53" s="48">
        <f t="shared" si="0"/>
        <v>1</v>
      </c>
    </row>
    <row r="54" spans="1:15" s="24" customFormat="1" ht="16.5" hidden="1">
      <c r="A54" s="63" t="s">
        <v>106</v>
      </c>
      <c r="B54" s="15" t="s">
        <v>30</v>
      </c>
      <c r="C54" s="43" t="s">
        <v>107</v>
      </c>
      <c r="D54" s="43" t="s">
        <v>49</v>
      </c>
      <c r="E54" s="46" t="s">
        <v>108</v>
      </c>
      <c r="F54" s="41">
        <v>17.801</v>
      </c>
      <c r="G54" s="16"/>
      <c r="H54" s="16">
        <v>1</v>
      </c>
      <c r="I54" s="16"/>
      <c r="J54" s="16"/>
      <c r="K54" s="16"/>
      <c r="L54" s="16"/>
      <c r="M54" s="16"/>
      <c r="N54" s="16"/>
      <c r="O54" s="48">
        <f t="shared" si="0"/>
        <v>1</v>
      </c>
    </row>
    <row r="55" spans="1:15" s="24" customFormat="1" ht="16.5" hidden="1">
      <c r="A55" s="63"/>
      <c r="B55" s="15"/>
      <c r="C55" s="43"/>
      <c r="D55" s="43"/>
      <c r="E55" s="46"/>
      <c r="F55" s="41"/>
      <c r="G55" s="16"/>
      <c r="H55" s="16"/>
      <c r="I55" s="16"/>
      <c r="J55" s="16"/>
      <c r="K55" s="16"/>
      <c r="L55" s="16"/>
      <c r="M55" s="16"/>
      <c r="N55" s="16"/>
      <c r="O55" s="48">
        <f t="shared" si="0"/>
        <v>0</v>
      </c>
    </row>
    <row r="56" spans="1:15" s="27" customFormat="1" ht="16.5" hidden="1">
      <c r="A56" s="7" t="s">
        <v>8</v>
      </c>
      <c r="B56" s="9"/>
      <c r="C56" s="17"/>
      <c r="D56" s="17"/>
      <c r="E56" s="12"/>
      <c r="F56" s="10"/>
      <c r="G56" s="20"/>
      <c r="H56" s="20"/>
      <c r="I56" s="20"/>
      <c r="J56" s="20"/>
      <c r="K56" s="20"/>
      <c r="L56" s="20"/>
      <c r="M56" s="20"/>
      <c r="N56" s="20"/>
      <c r="O56" s="48">
        <f t="shared" si="0"/>
        <v>0</v>
      </c>
    </row>
    <row r="57" spans="1:15" s="27" customFormat="1" ht="16.5" hidden="1">
      <c r="A57" s="13" t="s">
        <v>67</v>
      </c>
      <c r="B57" s="9"/>
      <c r="C57" s="17"/>
      <c r="D57" s="17"/>
      <c r="E57" s="12"/>
      <c r="F57" s="10"/>
      <c r="G57" s="20"/>
      <c r="H57" s="20"/>
      <c r="I57" s="20"/>
      <c r="J57" s="20"/>
      <c r="K57" s="20"/>
      <c r="L57" s="20"/>
      <c r="M57" s="20"/>
      <c r="N57" s="20"/>
      <c r="O57" s="48">
        <f t="shared" si="0"/>
        <v>0</v>
      </c>
    </row>
    <row r="58" spans="1:253" s="27" customFormat="1" ht="15" hidden="1">
      <c r="A58" s="55" t="s">
        <v>73</v>
      </c>
      <c r="B58" s="15" t="s">
        <v>13</v>
      </c>
      <c r="C58" s="43" t="s">
        <v>70</v>
      </c>
      <c r="D58" s="43" t="s">
        <v>68</v>
      </c>
      <c r="E58" s="46" t="s">
        <v>71</v>
      </c>
      <c r="F58" s="15" t="s">
        <v>69</v>
      </c>
      <c r="G58" s="20"/>
      <c r="H58" s="20"/>
      <c r="I58" s="20"/>
      <c r="J58" s="20"/>
      <c r="K58" s="20"/>
      <c r="L58" s="20"/>
      <c r="M58" s="20"/>
      <c r="N58" s="20"/>
      <c r="O58" s="48">
        <f t="shared" si="0"/>
        <v>0</v>
      </c>
      <c r="IS58" s="64">
        <f aca="true" t="shared" si="1" ref="IS58:IS63">SUM(G58:IR58)</f>
        <v>0</v>
      </c>
    </row>
    <row r="59" spans="1:253" s="27" customFormat="1" ht="15" hidden="1">
      <c r="A59" s="55" t="s">
        <v>73</v>
      </c>
      <c r="B59" s="15" t="s">
        <v>29</v>
      </c>
      <c r="C59" s="43" t="s">
        <v>70</v>
      </c>
      <c r="D59" s="43" t="s">
        <v>68</v>
      </c>
      <c r="E59" s="46" t="s">
        <v>71</v>
      </c>
      <c r="F59" s="15" t="s">
        <v>69</v>
      </c>
      <c r="G59" s="20"/>
      <c r="H59" s="20"/>
      <c r="I59" s="20"/>
      <c r="J59" s="20"/>
      <c r="K59" s="20"/>
      <c r="L59" s="20"/>
      <c r="M59" s="20"/>
      <c r="N59" s="20"/>
      <c r="O59" s="48">
        <f t="shared" si="0"/>
        <v>0</v>
      </c>
      <c r="IS59" s="64">
        <f t="shared" si="1"/>
        <v>0</v>
      </c>
    </row>
    <row r="60" spans="1:253" s="8" customFormat="1" ht="16.5" hidden="1">
      <c r="A60" s="55" t="s">
        <v>73</v>
      </c>
      <c r="B60" s="15" t="s">
        <v>30</v>
      </c>
      <c r="C60" s="43" t="s">
        <v>70</v>
      </c>
      <c r="D60" s="43" t="s">
        <v>68</v>
      </c>
      <c r="E60" s="46" t="s">
        <v>71</v>
      </c>
      <c r="F60" s="15" t="s">
        <v>69</v>
      </c>
      <c r="G60" s="20"/>
      <c r="H60" s="20"/>
      <c r="I60" s="20"/>
      <c r="J60" s="20"/>
      <c r="K60" s="20"/>
      <c r="L60" s="20"/>
      <c r="M60" s="20"/>
      <c r="N60" s="20"/>
      <c r="O60" s="48">
        <f t="shared" si="0"/>
        <v>0</v>
      </c>
      <c r="IS60" s="65">
        <f t="shared" si="1"/>
        <v>0</v>
      </c>
    </row>
    <row r="61" spans="1:253" s="8" customFormat="1" ht="16.5" hidden="1">
      <c r="A61" s="25" t="s">
        <v>84</v>
      </c>
      <c r="B61" s="15" t="s">
        <v>13</v>
      </c>
      <c r="C61" s="43" t="s">
        <v>70</v>
      </c>
      <c r="D61" s="43" t="s">
        <v>68</v>
      </c>
      <c r="E61" s="46" t="s">
        <v>85</v>
      </c>
      <c r="F61" s="15" t="s">
        <v>69</v>
      </c>
      <c r="G61" s="20"/>
      <c r="H61" s="20"/>
      <c r="I61" s="20"/>
      <c r="J61" s="20"/>
      <c r="K61" s="20"/>
      <c r="L61" s="20"/>
      <c r="M61" s="20"/>
      <c r="N61" s="20"/>
      <c r="O61" s="48">
        <f t="shared" si="0"/>
        <v>0</v>
      </c>
      <c r="IS61" s="65">
        <f t="shared" si="1"/>
        <v>0</v>
      </c>
    </row>
    <row r="62" spans="1:253" s="8" customFormat="1" ht="16.5" hidden="1">
      <c r="A62" s="25" t="s">
        <v>84</v>
      </c>
      <c r="B62" s="15" t="s">
        <v>29</v>
      </c>
      <c r="C62" s="43" t="s">
        <v>70</v>
      </c>
      <c r="D62" s="43" t="s">
        <v>68</v>
      </c>
      <c r="E62" s="46" t="s">
        <v>85</v>
      </c>
      <c r="F62" s="15" t="s">
        <v>69</v>
      </c>
      <c r="G62" s="20"/>
      <c r="H62" s="20"/>
      <c r="I62" s="20"/>
      <c r="J62" s="20"/>
      <c r="K62" s="20"/>
      <c r="L62" s="20"/>
      <c r="M62" s="20"/>
      <c r="N62" s="20"/>
      <c r="O62" s="48">
        <f t="shared" si="0"/>
        <v>0</v>
      </c>
      <c r="IS62" s="65">
        <f t="shared" si="1"/>
        <v>0</v>
      </c>
    </row>
    <row r="63" spans="1:253" s="8" customFormat="1" ht="16.5" hidden="1">
      <c r="A63" s="25" t="s">
        <v>84</v>
      </c>
      <c r="B63" s="15" t="s">
        <v>30</v>
      </c>
      <c r="C63" s="43" t="s">
        <v>70</v>
      </c>
      <c r="D63" s="43" t="s">
        <v>68</v>
      </c>
      <c r="E63" s="46" t="s">
        <v>85</v>
      </c>
      <c r="F63" s="15" t="s">
        <v>69</v>
      </c>
      <c r="G63" s="20"/>
      <c r="H63" s="20"/>
      <c r="I63" s="20"/>
      <c r="J63" s="20"/>
      <c r="K63" s="20"/>
      <c r="L63" s="20"/>
      <c r="M63" s="20"/>
      <c r="N63" s="20"/>
      <c r="O63" s="48">
        <f t="shared" si="0"/>
        <v>0</v>
      </c>
      <c r="IS63" s="65">
        <f t="shared" si="1"/>
        <v>0</v>
      </c>
    </row>
    <row r="64" spans="1:15" s="8" customFormat="1" ht="16.5" hidden="1">
      <c r="A64" s="59" t="s">
        <v>99</v>
      </c>
      <c r="B64" s="60" t="s">
        <v>100</v>
      </c>
      <c r="C64" s="61" t="s">
        <v>101</v>
      </c>
      <c r="D64" s="61" t="s">
        <v>102</v>
      </c>
      <c r="E64" s="62" t="s">
        <v>103</v>
      </c>
      <c r="F64" s="60" t="s">
        <v>104</v>
      </c>
      <c r="G64" s="20"/>
      <c r="H64" s="20">
        <v>17120.18</v>
      </c>
      <c r="I64" s="20"/>
      <c r="J64" s="20"/>
      <c r="K64" s="20"/>
      <c r="L64" s="20"/>
      <c r="M64" s="20"/>
      <c r="N64" s="20"/>
      <c r="O64" s="48">
        <f t="shared" si="0"/>
        <v>17120.18</v>
      </c>
    </row>
    <row r="65" spans="1:15" s="8" customFormat="1" ht="16.5" hidden="1">
      <c r="A65" s="59" t="s">
        <v>112</v>
      </c>
      <c r="B65" s="15" t="s">
        <v>13</v>
      </c>
      <c r="C65" s="56" t="s">
        <v>113</v>
      </c>
      <c r="D65" s="56" t="s">
        <v>114</v>
      </c>
      <c r="E65" s="56" t="s">
        <v>115</v>
      </c>
      <c r="F65" s="15" t="s">
        <v>20</v>
      </c>
      <c r="G65" s="20"/>
      <c r="H65" s="20">
        <v>2669.72</v>
      </c>
      <c r="I65" s="20"/>
      <c r="J65" s="20"/>
      <c r="K65" s="20"/>
      <c r="L65" s="20"/>
      <c r="M65" s="20"/>
      <c r="N65" s="20"/>
      <c r="O65" s="48">
        <f t="shared" si="0"/>
        <v>2669.72</v>
      </c>
    </row>
    <row r="66" spans="1:15" s="8" customFormat="1" ht="16.5" hidden="1">
      <c r="A66" s="59" t="s">
        <v>122</v>
      </c>
      <c r="B66" s="15" t="s">
        <v>13</v>
      </c>
      <c r="C66" s="66" t="s">
        <v>127</v>
      </c>
      <c r="D66" s="66" t="s">
        <v>123</v>
      </c>
      <c r="E66" s="66" t="s">
        <v>124</v>
      </c>
      <c r="F66" s="60" t="s">
        <v>20</v>
      </c>
      <c r="G66" s="20"/>
      <c r="H66" s="20"/>
      <c r="I66" s="20">
        <v>22827</v>
      </c>
      <c r="J66" s="20"/>
      <c r="K66" s="20"/>
      <c r="L66" s="20"/>
      <c r="M66" s="20"/>
      <c r="N66" s="20"/>
      <c r="O66" s="69">
        <f>I66</f>
        <v>22827</v>
      </c>
    </row>
    <row r="67" spans="1:15" s="8" customFormat="1" ht="16.5" hidden="1">
      <c r="A67" s="59" t="s">
        <v>129</v>
      </c>
      <c r="B67" s="60" t="s">
        <v>130</v>
      </c>
      <c r="C67" s="66" t="s">
        <v>131</v>
      </c>
      <c r="D67" s="66" t="s">
        <v>132</v>
      </c>
      <c r="E67" s="66" t="s">
        <v>133</v>
      </c>
      <c r="F67" s="60" t="s">
        <v>20</v>
      </c>
      <c r="G67" s="20"/>
      <c r="H67" s="20"/>
      <c r="I67" s="20"/>
      <c r="J67" s="20">
        <v>4375</v>
      </c>
      <c r="K67" s="20"/>
      <c r="L67" s="20"/>
      <c r="M67" s="20"/>
      <c r="N67" s="20"/>
      <c r="O67" s="69">
        <f>J67</f>
        <v>4375</v>
      </c>
    </row>
    <row r="68" spans="1:15" s="8" customFormat="1" ht="16.5" hidden="1">
      <c r="A68" s="59" t="s">
        <v>134</v>
      </c>
      <c r="B68" s="15" t="s">
        <v>13</v>
      </c>
      <c r="C68" s="66" t="s">
        <v>135</v>
      </c>
      <c r="D68" s="66" t="s">
        <v>136</v>
      </c>
      <c r="E68" s="66" t="s">
        <v>137</v>
      </c>
      <c r="F68" s="60" t="s">
        <v>20</v>
      </c>
      <c r="G68" s="20"/>
      <c r="H68" s="20"/>
      <c r="I68" s="20"/>
      <c r="J68" s="20">
        <v>11307.16</v>
      </c>
      <c r="K68" s="20"/>
      <c r="L68" s="20"/>
      <c r="M68" s="20"/>
      <c r="N68" s="20"/>
      <c r="O68" s="69">
        <f>J68</f>
        <v>11307.16</v>
      </c>
    </row>
    <row r="69" spans="1:15" s="8" customFormat="1" ht="16.5">
      <c r="A69" s="59"/>
      <c r="B69" s="15"/>
      <c r="C69" s="66"/>
      <c r="D69" s="66"/>
      <c r="E69" s="66"/>
      <c r="F69" s="60"/>
      <c r="G69" s="20"/>
      <c r="H69" s="20"/>
      <c r="I69" s="20"/>
      <c r="J69" s="20"/>
      <c r="K69" s="20"/>
      <c r="L69" s="20"/>
      <c r="M69" s="20"/>
      <c r="N69" s="20"/>
      <c r="O69" s="69"/>
    </row>
    <row r="70" spans="1:15" s="8" customFormat="1" ht="16.5">
      <c r="A70" s="21"/>
      <c r="B70" s="21"/>
      <c r="C70" s="43"/>
      <c r="D70" s="43"/>
      <c r="E70" s="46"/>
      <c r="F70" s="15"/>
      <c r="G70" s="16"/>
      <c r="H70" s="16"/>
      <c r="I70" s="16"/>
      <c r="J70" s="16"/>
      <c r="K70" s="16"/>
      <c r="L70" s="16"/>
      <c r="M70" s="16"/>
      <c r="N70" s="16"/>
      <c r="O70" s="48">
        <f t="shared" si="0"/>
        <v>0</v>
      </c>
    </row>
    <row r="71" spans="1:15" s="8" customFormat="1" ht="16.5">
      <c r="A71" s="28" t="s">
        <v>0</v>
      </c>
      <c r="B71" s="28"/>
      <c r="C71" s="29"/>
      <c r="D71" s="29"/>
      <c r="E71" s="29"/>
      <c r="F71" s="30"/>
      <c r="G71" s="31">
        <f>SUM(G4:G70)</f>
        <v>1197126</v>
      </c>
      <c r="H71" s="54">
        <f>SUM(H5:H65)</f>
        <v>124566.62</v>
      </c>
      <c r="I71" s="54">
        <f>SUM(I4:I70)</f>
        <v>37827</v>
      </c>
      <c r="J71" s="54">
        <f>SUM(J26:J70)</f>
        <v>15682.16</v>
      </c>
      <c r="K71" s="31">
        <f>SUM(K32:K41)</f>
        <v>19888.32</v>
      </c>
      <c r="L71" s="31">
        <f>SUM(L41:L48)</f>
        <v>83904.23</v>
      </c>
      <c r="M71" s="31">
        <f>SUM(M32:M70)</f>
        <v>72996.42</v>
      </c>
      <c r="N71" s="31">
        <f>SUM(N41:N70)</f>
        <v>309850.2129112829</v>
      </c>
      <c r="O71" s="48"/>
    </row>
    <row r="72" spans="1:15" s="8" customFormat="1" ht="16.5">
      <c r="A72" s="32"/>
      <c r="B72" s="32"/>
      <c r="C72" s="33"/>
      <c r="D72" s="33"/>
      <c r="E72" s="33"/>
      <c r="F72" s="34"/>
      <c r="G72" s="35"/>
      <c r="H72" s="35"/>
      <c r="I72" s="35"/>
      <c r="J72" s="35"/>
      <c r="K72" s="35"/>
      <c r="L72" s="35"/>
      <c r="M72" s="35"/>
      <c r="N72" s="35"/>
      <c r="O72" s="36"/>
    </row>
    <row r="73" spans="1:14" s="8" customFormat="1" ht="16.5">
      <c r="A73" s="27" t="s">
        <v>9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</row>
    <row r="74" spans="1:14" s="8" customFormat="1" ht="16.5" hidden="1">
      <c r="A74" s="22" t="s">
        <v>21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</row>
    <row r="75" spans="1:14" s="8" customFormat="1" ht="16.5" hidden="1">
      <c r="A75" s="27" t="s">
        <v>22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</row>
    <row r="76" spans="1:14" s="8" customFormat="1" ht="16.5" hidden="1">
      <c r="A76" s="27" t="s">
        <v>36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</row>
    <row r="77" spans="1:14" s="8" customFormat="1" ht="16.5" hidden="1">
      <c r="A77" s="27" t="s">
        <v>35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</row>
    <row r="78" spans="1:14" s="8" customFormat="1" ht="16.5" hidden="1">
      <c r="A78" s="27" t="s">
        <v>44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</row>
    <row r="79" spans="1:14" s="8" customFormat="1" ht="16.5" hidden="1">
      <c r="A79" s="27" t="s">
        <v>43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</row>
    <row r="80" spans="1:14" s="8" customFormat="1" ht="16.5" hidden="1">
      <c r="A80" s="27" t="s">
        <v>51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</row>
    <row r="81" spans="1:14" s="8" customFormat="1" ht="16.5" hidden="1">
      <c r="A81" s="27" t="s">
        <v>52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</row>
    <row r="82" spans="1:14" s="8" customFormat="1" ht="16.5" hidden="1">
      <c r="A82" s="27" t="s">
        <v>66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</row>
    <row r="83" spans="1:14" s="8" customFormat="1" ht="16.5" hidden="1">
      <c r="A83" s="27" t="s">
        <v>65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</row>
    <row r="84" spans="1:14" s="8" customFormat="1" ht="16.5" hidden="1">
      <c r="A84" s="27" t="s">
        <v>75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</row>
    <row r="85" spans="1:14" s="8" customFormat="1" ht="16.5" hidden="1">
      <c r="A85" s="27" t="s">
        <v>74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</row>
    <row r="86" spans="1:14" s="8" customFormat="1" ht="16.5" hidden="1">
      <c r="A86" s="27" t="s">
        <v>78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</row>
    <row r="87" spans="1:14" s="8" customFormat="1" ht="16.5" hidden="1">
      <c r="A87" s="27" t="s">
        <v>77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</row>
    <row r="88" spans="1:14" s="8" customFormat="1" ht="16.5" hidden="1">
      <c r="A88" s="27" t="s">
        <v>87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</row>
    <row r="89" spans="1:14" s="8" customFormat="1" ht="16.5" hidden="1">
      <c r="A89" s="27" t="s">
        <v>86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</row>
    <row r="90" ht="15" hidden="1">
      <c r="A90" s="27" t="s">
        <v>90</v>
      </c>
    </row>
    <row r="91" ht="15" hidden="1">
      <c r="A91" s="27" t="s">
        <v>89</v>
      </c>
    </row>
    <row r="92" ht="15" hidden="1">
      <c r="A92" s="27" t="s">
        <v>97</v>
      </c>
    </row>
    <row r="93" ht="15" hidden="1">
      <c r="A93" s="27" t="s">
        <v>96</v>
      </c>
    </row>
    <row r="94" ht="15" hidden="1">
      <c r="A94" s="27" t="s">
        <v>120</v>
      </c>
    </row>
    <row r="95" ht="15" hidden="1">
      <c r="A95" s="27" t="s">
        <v>105</v>
      </c>
    </row>
    <row r="96" ht="15" hidden="1">
      <c r="A96" s="27" t="s">
        <v>126</v>
      </c>
    </row>
    <row r="97" ht="15" hidden="1">
      <c r="A97" s="27" t="s">
        <v>105</v>
      </c>
    </row>
    <row r="98" ht="15" hidden="1">
      <c r="A98" s="27" t="s">
        <v>138</v>
      </c>
    </row>
    <row r="99" ht="15" hidden="1">
      <c r="A99" s="27" t="s">
        <v>105</v>
      </c>
    </row>
    <row r="100" ht="15" hidden="1">
      <c r="A100" s="27" t="s">
        <v>141</v>
      </c>
    </row>
    <row r="101" ht="15" hidden="1">
      <c r="A101" s="27" t="s">
        <v>140</v>
      </c>
    </row>
    <row r="102" ht="15" hidden="1">
      <c r="A102" s="27" t="s">
        <v>147</v>
      </c>
    </row>
    <row r="103" ht="15" hidden="1">
      <c r="A103" s="27" t="s">
        <v>146</v>
      </c>
    </row>
    <row r="104" ht="15" hidden="1">
      <c r="A104" s="27" t="s">
        <v>153</v>
      </c>
    </row>
    <row r="105" ht="15" hidden="1">
      <c r="A105" s="27" t="s">
        <v>152</v>
      </c>
    </row>
    <row r="106" ht="15">
      <c r="A106" s="27" t="s">
        <v>155</v>
      </c>
    </row>
    <row r="107" ht="15">
      <c r="A107" s="27" t="s">
        <v>146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2019-06-12T14:59:22Z</dcterms:modified>
  <cp:category/>
  <cp:version/>
  <cp:contentType/>
  <cp:contentStatus/>
</cp:coreProperties>
</file>