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METRO SOUTH WEST" sheetId="1" r:id="rId1"/>
  </sheets>
  <definedNames>
    <definedName name="_xlnm.Print_Area" localSheetId="0">'METRO SOUTH WEST'!$A$1:$G$77</definedName>
  </definedNames>
  <calcPr fullCalcOnLoad="1"/>
</workbook>
</file>

<file path=xl/sharedStrings.xml><?xml version="1.0" encoding="utf-8"?>
<sst xmlns="http://schemas.openxmlformats.org/spreadsheetml/2006/main" count="316" uniqueCount="147">
  <si>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</si>
  <si>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</si>
  <si>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</si>
  <si>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</si>
  <si>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</si>
  <si>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</si>
  <si>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</si>
  <si>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</si>
  <si>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</si>
  <si>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</si>
  <si>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</si>
  <si>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</si>
  <si>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</si>
  <si>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</si>
  <si>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METRO SOUTH WEST E &amp; T</t>
  </si>
  <si>
    <t>JULY 1, 2019- JUNE 30, 2020</t>
  </si>
  <si>
    <t>CT EOL 19CCMESWTRADE</t>
  </si>
  <si>
    <t>TRADE (SERVICE DATE 10.1.17-9.30.20)</t>
  </si>
  <si>
    <t>FTRADE2018</t>
  </si>
  <si>
    <t>7003-1010</t>
  </si>
  <si>
    <t>J202</t>
  </si>
  <si>
    <t>JULY 1, 2020- JUNE 30, 2021</t>
  </si>
  <si>
    <t>CT EOL 19CCMESWNEGREA</t>
  </si>
  <si>
    <t>FUIREA18</t>
  </si>
  <si>
    <t>7002-6624</t>
  </si>
  <si>
    <t>REA8</t>
  </si>
  <si>
    <t>TO ADD REA8 &amp; TRADE FUNDS</t>
  </si>
  <si>
    <t>INITIAL AWARD AUGUST 24, 2018</t>
  </si>
  <si>
    <t>BUDGET SHEET #1</t>
  </si>
  <si>
    <t>CT EOL 19CCMESWWIA</t>
  </si>
  <si>
    <t>TO ADD FY19 WIOA</t>
  </si>
  <si>
    <t>BUDGET SHEET #1 OCTOBER 1, 2018</t>
  </si>
  <si>
    <t>FY19 YOUTH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</si>
  <si>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</si>
  <si>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</si>
  <si>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</si>
  <si>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</si>
  <si>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</si>
  <si>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</si>
  <si>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</si>
  <si>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</si>
  <si>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</si>
  <si>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</si>
  <si>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</si>
  <si>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</si>
  <si>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BUDGET SHEET #2</t>
  </si>
  <si>
    <t>CT EOL 19CCMESWSOSWTF</t>
  </si>
  <si>
    <t>STATE ONE STOP</t>
  </si>
  <si>
    <t>STOSCC2019</t>
  </si>
  <si>
    <t>7003-0803</t>
  </si>
  <si>
    <t>J384</t>
  </si>
  <si>
    <t>N/A</t>
  </si>
  <si>
    <t>TO ADD FY19 SOS</t>
  </si>
  <si>
    <t>BUDGET SHEET #2 OCTOBER 10, 2018</t>
  </si>
  <si>
    <t>BUDGET SHEET #3</t>
  </si>
  <si>
    <t>WP 90%</t>
  </si>
  <si>
    <t>FES2019</t>
  </si>
  <si>
    <t>7002-6626</t>
  </si>
  <si>
    <t>J305</t>
  </si>
  <si>
    <t>WP 10%</t>
  </si>
  <si>
    <t>J307</t>
  </si>
  <si>
    <t>17.207</t>
  </si>
  <si>
    <t>TO ADD FY19 WP</t>
  </si>
  <si>
    <t>BUDGET SHEET #3 OCTOBER 31, 2018</t>
  </si>
  <si>
    <t>BUDGET SHEET #4</t>
  </si>
  <si>
    <t>TO ADD REA8  FUNDS</t>
  </si>
  <si>
    <t>BUDGET SHEET #4 NOVEMBER 21, 2018</t>
  </si>
  <si>
    <t>REA8 (SERVICE DATE 1.1.18-9.30.19)</t>
  </si>
  <si>
    <t>BUDGET SHEET #5</t>
  </si>
  <si>
    <t>TO ADD INCENTIVE FUNDS</t>
  </si>
  <si>
    <t>BUDGET SHEET #5 NOVEMBER 29, 2018</t>
  </si>
  <si>
    <t>BUDGET SHEET #6</t>
  </si>
  <si>
    <t>OCTOBER 1, 2018- JUNE 30, 2019</t>
  </si>
  <si>
    <t>FWIAADT19B</t>
  </si>
  <si>
    <t>FWIADWK19B</t>
  </si>
  <si>
    <t>BUDGET SHEET #6 DECEMBER 4, 2018</t>
  </si>
  <si>
    <t>TO ADD FY19 WIOA FUNDS LESS RETAINED AMOUNTS</t>
  </si>
  <si>
    <t>BUDGET SHEET #7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</si>
  <si>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</si>
  <si>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</si>
  <si>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</si>
  <si>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</si>
  <si>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</si>
  <si>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</si>
  <si>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19CCMESWVETSUI</t>
  </si>
  <si>
    <t>DVOP</t>
  </si>
  <si>
    <t>FVETS2019</t>
  </si>
  <si>
    <t>7002-6628</t>
  </si>
  <si>
    <t>J309</t>
  </si>
  <si>
    <t>RAPID RESPONSE</t>
  </si>
  <si>
    <t>6333</t>
  </si>
  <si>
    <t>TO ADD VARIOUS FUNDING</t>
  </si>
  <si>
    <t>ELDER AFFAIRS</t>
  </si>
  <si>
    <t>SCSEP PY19</t>
  </si>
  <si>
    <t>9110-1178</t>
  </si>
  <si>
    <t>J316</t>
  </si>
  <si>
    <t>DTA FUNDING</t>
  </si>
  <si>
    <t>SPSS2019</t>
  </si>
  <si>
    <t xml:space="preserve">4400-1979 </t>
  </si>
  <si>
    <t>J327</t>
  </si>
  <si>
    <t>BUDGET SHEET #7 JANUARY 9, 2019</t>
  </si>
  <si>
    <t>BUDGET SHEET #8</t>
  </si>
  <si>
    <t>WIOA DW STAFF ALLOCATION FOR WIOA OH</t>
  </si>
  <si>
    <t>DOE-CAREER PATHWAYS</t>
  </si>
  <si>
    <t>7035-0002</t>
  </si>
  <si>
    <t>J328</t>
  </si>
  <si>
    <t>BUDGET SHEET #8 JANUARY 11, 2019</t>
  </si>
  <si>
    <t>DOE2019B</t>
  </si>
  <si>
    <t>BUDGET SHEET #9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</si>
  <si>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</si>
  <si>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</si>
  <si>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</si>
  <si>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</si>
  <si>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</si>
  <si>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</si>
  <si>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</si>
  <si>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</si>
  <si>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</si>
  <si>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BUDGET SHEET #9 JANUARY 28, 2019</t>
  </si>
  <si>
    <t>BUDGET SHEET #10</t>
  </si>
  <si>
    <t>BRANDING INCENTIVE</t>
  </si>
  <si>
    <t>BUDGET SHEET #10 FEBRUARY 21, 2019</t>
  </si>
  <si>
    <t>TO CHANGE SERVICE DATE</t>
  </si>
  <si>
    <t>BUDGET SHEET #11</t>
  </si>
  <si>
    <t>TO ADD ADDITIONAL TRADE FUNDS</t>
  </si>
  <si>
    <t>BUDGET SHEET #11 FEBRUARY 21, 2019</t>
  </si>
  <si>
    <t>BUDGET SHEET #12</t>
  </si>
  <si>
    <t>REA9 (SERVICE DATE JAN 1, 2019-DEC 31, 2019)</t>
  </si>
  <si>
    <t>FUIREA19</t>
  </si>
  <si>
    <t>REA9</t>
  </si>
  <si>
    <t>TO ADD REA9 FUNDS</t>
  </si>
  <si>
    <t>BUDGET SHEET #12, MARCH 22, 2019</t>
  </si>
  <si>
    <t>TRADE (OCT. 1, 2018 - SEPT. 30, 2021)</t>
  </si>
  <si>
    <t>FTRADE2019</t>
  </si>
  <si>
    <t>J302</t>
  </si>
  <si>
    <t>BUDGET SHEET #13</t>
  </si>
  <si>
    <t>BUDGET SHEET #13, MAY 28, 2019</t>
  </si>
  <si>
    <t>TO ADD TRADE FUNDS</t>
  </si>
  <si>
    <t>BUDGET SHEET #14</t>
  </si>
  <si>
    <t>BUDGET SHEET #14 MAY 31, 2019</t>
  </si>
  <si>
    <t>BUDGET SHEET #15</t>
  </si>
  <si>
    <t>APRIL 1, 2018 - JUNE 30, 2019</t>
  </si>
  <si>
    <t>BUDGET SHEET #15 JUNE 21, 2019</t>
  </si>
  <si>
    <t>TO MOVE FUNDS TO FY20 LINE</t>
  </si>
  <si>
    <t>CT EOL 19CCMESWWP</t>
  </si>
  <si>
    <t>BUDGET SHEET #16</t>
  </si>
  <si>
    <t>BUDGET SHEET #16 AUGUST 21,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</si>
</sst>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1"/>
  <sheetViews>
    <sheetView tabSelected="1" zoomScalePageLayoutView="0" workbookViewId="0" topLeftCell="A1">
      <selection activeCell="Y118" sqref="Y118"/>
    </sheetView>
  </sheetViews>
  <sheetFormatPr defaultColWidth="9.140625" defaultRowHeight="12.75"/>
  <cols>
    <col min="1" max="1" width="54.281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1.140625" style="4" customWidth="1"/>
    <col min="7" max="8" width="19.57421875" style="4" hidden="1" customWidth="1"/>
    <col min="9" max="9" width="18.57421875" style="4" hidden="1" customWidth="1"/>
    <col min="10" max="10" width="19.57421875" style="4" hidden="1" customWidth="1"/>
    <col min="11" max="15" width="18.57421875" style="4" hidden="1" customWidth="1"/>
    <col min="16" max="22" width="19.57421875" style="4" hidden="1" customWidth="1"/>
    <col min="23" max="23" width="19.57421875" style="4" customWidth="1"/>
    <col min="24" max="24" width="15.7109375" style="3" hidden="1" customWidth="1"/>
    <col min="25" max="25" width="12.00390625" style="3" bestFit="1" customWidth="1"/>
    <col min="26" max="16384" width="9.140625" style="3" customWidth="1"/>
  </cols>
  <sheetData>
    <row r="1" spans="1:23" ht="20.25">
      <c r="A1" s="3" t="s">
        <v>11</v>
      </c>
      <c r="B1" s="67" t="s">
        <v>10</v>
      </c>
      <c r="C1" s="68"/>
      <c r="D1" s="68"/>
      <c r="E1" s="68"/>
      <c r="F1" s="68"/>
      <c r="G1" s="68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6" ht="20.25">
      <c r="A2" s="5"/>
      <c r="B2" s="15"/>
      <c r="C2" s="15"/>
      <c r="D2" s="15"/>
      <c r="E2" s="16"/>
      <c r="F2" s="16"/>
    </row>
    <row r="3" spans="1:3" ht="20.25">
      <c r="A3" s="43" t="s">
        <v>14</v>
      </c>
      <c r="B3" s="15" t="s">
        <v>7</v>
      </c>
      <c r="C3" s="1"/>
    </row>
    <row r="4" spans="1:3" ht="20.25">
      <c r="A4" s="5"/>
      <c r="B4" s="6"/>
      <c r="C4" s="1"/>
    </row>
    <row r="5" spans="1:24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12</v>
      </c>
      <c r="H5" s="18" t="s">
        <v>28</v>
      </c>
      <c r="I5" s="18" t="s">
        <v>45</v>
      </c>
      <c r="J5" s="18" t="s">
        <v>54</v>
      </c>
      <c r="K5" s="18" t="s">
        <v>64</v>
      </c>
      <c r="L5" s="18" t="s">
        <v>68</v>
      </c>
      <c r="M5" s="18" t="s">
        <v>71</v>
      </c>
      <c r="N5" s="18" t="s">
        <v>77</v>
      </c>
      <c r="O5" s="18" t="s">
        <v>101</v>
      </c>
      <c r="P5" s="18" t="s">
        <v>108</v>
      </c>
      <c r="Q5" s="18" t="s">
        <v>119</v>
      </c>
      <c r="R5" s="18" t="s">
        <v>123</v>
      </c>
      <c r="S5" s="18" t="s">
        <v>126</v>
      </c>
      <c r="T5" s="18" t="s">
        <v>135</v>
      </c>
      <c r="U5" s="18" t="s">
        <v>138</v>
      </c>
      <c r="V5" s="18" t="s">
        <v>140</v>
      </c>
      <c r="W5" s="18" t="s">
        <v>145</v>
      </c>
      <c r="X5" s="45" t="s">
        <v>6</v>
      </c>
    </row>
    <row r="6" spans="1:24" s="7" customFormat="1" ht="16.5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5"/>
    </row>
    <row r="7" spans="1:24" s="9" customFormat="1" ht="16.5">
      <c r="A7" s="24" t="s">
        <v>16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5"/>
    </row>
    <row r="8" spans="1:24" s="9" customFormat="1" ht="16.5" hidden="1">
      <c r="A8" s="46" t="s">
        <v>17</v>
      </c>
      <c r="B8" s="26" t="s">
        <v>13</v>
      </c>
      <c r="C8" s="47" t="s">
        <v>18</v>
      </c>
      <c r="D8" s="47" t="s">
        <v>19</v>
      </c>
      <c r="E8" s="48" t="s">
        <v>20</v>
      </c>
      <c r="F8" s="24">
        <v>17.245</v>
      </c>
      <c r="G8" s="27">
        <f>69196.11-2</f>
        <v>69194.11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>
        <v>15861.13</v>
      </c>
      <c r="S8" s="27"/>
      <c r="T8" s="27"/>
      <c r="U8" s="27"/>
      <c r="V8" s="27">
        <v>-39004.5</v>
      </c>
      <c r="W8" s="27"/>
      <c r="X8" s="53">
        <f>SUM(G8:W8)</f>
        <v>46050.740000000005</v>
      </c>
    </row>
    <row r="9" spans="1:24" s="11" customFormat="1" ht="16.5" hidden="1">
      <c r="A9" s="46" t="s">
        <v>17</v>
      </c>
      <c r="B9" s="26" t="s">
        <v>15</v>
      </c>
      <c r="C9" s="47" t="s">
        <v>18</v>
      </c>
      <c r="D9" s="47" t="s">
        <v>19</v>
      </c>
      <c r="E9" s="48" t="s">
        <v>20</v>
      </c>
      <c r="F9" s="24">
        <v>17.245</v>
      </c>
      <c r="G9" s="27">
        <v>1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>
        <v>39004.50000000001</v>
      </c>
      <c r="W9" s="27"/>
      <c r="X9" s="53">
        <f aca="true" t="shared" si="0" ref="X9:X72">SUM(G9:W9)</f>
        <v>39005.50000000001</v>
      </c>
    </row>
    <row r="10" spans="1:24" s="11" customFormat="1" ht="16.5" hidden="1">
      <c r="A10" s="46" t="s">
        <v>17</v>
      </c>
      <c r="B10" s="26" t="s">
        <v>21</v>
      </c>
      <c r="C10" s="47" t="s">
        <v>18</v>
      </c>
      <c r="D10" s="47" t="s">
        <v>19</v>
      </c>
      <c r="E10" s="48" t="s">
        <v>20</v>
      </c>
      <c r="F10" s="24">
        <v>17.245</v>
      </c>
      <c r="G10" s="27">
        <v>1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53">
        <f t="shared" si="0"/>
        <v>1</v>
      </c>
    </row>
    <row r="11" spans="1:24" s="11" customFormat="1" ht="16.5" hidden="1">
      <c r="A11" s="65" t="s">
        <v>132</v>
      </c>
      <c r="B11" s="66" t="s">
        <v>13</v>
      </c>
      <c r="C11" s="52" t="s">
        <v>133</v>
      </c>
      <c r="D11" s="52" t="s">
        <v>19</v>
      </c>
      <c r="E11" s="24" t="s">
        <v>134</v>
      </c>
      <c r="F11" s="52">
        <v>17.245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>
        <f>58366.5-2</f>
        <v>58364.5</v>
      </c>
      <c r="U11" s="27"/>
      <c r="V11" s="27">
        <v>-58364.5</v>
      </c>
      <c r="W11" s="27"/>
      <c r="X11" s="53">
        <f t="shared" si="0"/>
        <v>0</v>
      </c>
    </row>
    <row r="12" spans="1:24" s="11" customFormat="1" ht="16.5">
      <c r="A12" s="65" t="s">
        <v>132</v>
      </c>
      <c r="B12" s="26" t="s">
        <v>15</v>
      </c>
      <c r="C12" s="52" t="s">
        <v>133</v>
      </c>
      <c r="D12" s="52" t="s">
        <v>19</v>
      </c>
      <c r="E12" s="24" t="s">
        <v>134</v>
      </c>
      <c r="F12" s="52">
        <v>17.245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>
        <v>1</v>
      </c>
      <c r="U12" s="27"/>
      <c r="V12" s="27">
        <v>58364.5</v>
      </c>
      <c r="W12" s="27">
        <v>18972.35</v>
      </c>
      <c r="X12" s="53">
        <f t="shared" si="0"/>
        <v>77337.85</v>
      </c>
    </row>
    <row r="13" spans="1:24" s="11" customFormat="1" ht="16.5" hidden="1">
      <c r="A13" s="65" t="s">
        <v>132</v>
      </c>
      <c r="B13" s="26" t="s">
        <v>21</v>
      </c>
      <c r="C13" s="52" t="s">
        <v>133</v>
      </c>
      <c r="D13" s="52" t="s">
        <v>19</v>
      </c>
      <c r="E13" s="24" t="s">
        <v>134</v>
      </c>
      <c r="F13" s="52">
        <v>17.245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>
        <v>1</v>
      </c>
      <c r="U13" s="27"/>
      <c r="V13" s="27"/>
      <c r="W13" s="27"/>
      <c r="X13" s="53">
        <f t="shared" si="0"/>
        <v>1</v>
      </c>
    </row>
    <row r="14" spans="1:24" s="12" customFormat="1" ht="16.5" hidden="1">
      <c r="A14" s="10"/>
      <c r="B14" s="20"/>
      <c r="C14" s="28"/>
      <c r="D14" s="23"/>
      <c r="E14" s="20"/>
      <c r="F14" s="20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53">
        <f t="shared" si="0"/>
        <v>0</v>
      </c>
    </row>
    <row r="15" spans="1:24" s="11" customFormat="1" ht="16.5" hidden="1">
      <c r="A15" s="18" t="s">
        <v>8</v>
      </c>
      <c r="B15" s="20"/>
      <c r="C15" s="28"/>
      <c r="D15" s="23"/>
      <c r="E15" s="20"/>
      <c r="F15" s="20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53">
        <f t="shared" si="0"/>
        <v>0</v>
      </c>
    </row>
    <row r="16" spans="1:24" s="12" customFormat="1" ht="16.5" hidden="1">
      <c r="A16" s="24" t="s">
        <v>22</v>
      </c>
      <c r="B16" s="20"/>
      <c r="C16" s="28"/>
      <c r="D16" s="20"/>
      <c r="E16" s="20"/>
      <c r="F16" s="23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53">
        <f t="shared" si="0"/>
        <v>0</v>
      </c>
    </row>
    <row r="17" spans="1:24" s="12" customFormat="1" ht="15" hidden="1">
      <c r="A17" s="46" t="s">
        <v>67</v>
      </c>
      <c r="B17" s="26" t="s">
        <v>13</v>
      </c>
      <c r="C17" s="47" t="s">
        <v>23</v>
      </c>
      <c r="D17" s="47" t="s">
        <v>24</v>
      </c>
      <c r="E17" s="48" t="s">
        <v>25</v>
      </c>
      <c r="F17" s="24">
        <v>17.225</v>
      </c>
      <c r="G17" s="27">
        <v>24759.26</v>
      </c>
      <c r="H17" s="27"/>
      <c r="I17" s="27"/>
      <c r="J17" s="27"/>
      <c r="K17" s="27">
        <f>56856.94-1</f>
        <v>56855.94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>
        <v>-50508.63</v>
      </c>
      <c r="W17" s="27"/>
      <c r="X17" s="53">
        <f t="shared" si="0"/>
        <v>31106.57</v>
      </c>
    </row>
    <row r="18" spans="1:24" s="11" customFormat="1" ht="16.5" hidden="1">
      <c r="A18" s="46" t="s">
        <v>67</v>
      </c>
      <c r="B18" s="26" t="s">
        <v>15</v>
      </c>
      <c r="C18" s="47" t="s">
        <v>23</v>
      </c>
      <c r="D18" s="47" t="s">
        <v>24</v>
      </c>
      <c r="E18" s="48" t="s">
        <v>25</v>
      </c>
      <c r="F18" s="24">
        <v>17.225</v>
      </c>
      <c r="G18" s="27"/>
      <c r="H18" s="27"/>
      <c r="I18" s="27"/>
      <c r="J18" s="27"/>
      <c r="K18" s="27">
        <v>1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>
        <v>50508.63</v>
      </c>
      <c r="W18" s="27"/>
      <c r="X18" s="53">
        <f t="shared" si="0"/>
        <v>50509.63</v>
      </c>
    </row>
    <row r="19" spans="1:24" s="11" customFormat="1" ht="16.5" hidden="1">
      <c r="A19" s="55" t="s">
        <v>127</v>
      </c>
      <c r="B19" s="26" t="s">
        <v>13</v>
      </c>
      <c r="C19" s="24" t="s">
        <v>128</v>
      </c>
      <c r="D19" s="24" t="s">
        <v>24</v>
      </c>
      <c r="E19" s="24" t="s">
        <v>129</v>
      </c>
      <c r="F19" s="24">
        <v>17.225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>
        <f>39500.3-1</f>
        <v>39499.3</v>
      </c>
      <c r="T19" s="27"/>
      <c r="U19" s="27">
        <v>118771.19334622961</v>
      </c>
      <c r="V19" s="27">
        <v>-158270.49</v>
      </c>
      <c r="W19" s="27"/>
      <c r="X19" s="53">
        <f t="shared" si="0"/>
        <v>0.0033462296123616397</v>
      </c>
    </row>
    <row r="20" spans="1:24" s="11" customFormat="1" ht="16.5" hidden="1">
      <c r="A20" s="55" t="s">
        <v>127</v>
      </c>
      <c r="B20" s="26" t="s">
        <v>15</v>
      </c>
      <c r="C20" s="24" t="s">
        <v>128</v>
      </c>
      <c r="D20" s="24" t="s">
        <v>24</v>
      </c>
      <c r="E20" s="24" t="s">
        <v>129</v>
      </c>
      <c r="F20" s="24">
        <v>17.225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>
        <v>1</v>
      </c>
      <c r="T20" s="27"/>
      <c r="U20" s="27"/>
      <c r="V20" s="27">
        <v>158270.49</v>
      </c>
      <c r="W20" s="27"/>
      <c r="X20" s="53">
        <f t="shared" si="0"/>
        <v>158271.49</v>
      </c>
    </row>
    <row r="21" spans="1:24" s="11" customFormat="1" ht="16.5" hidden="1">
      <c r="A21" s="46"/>
      <c r="B21" s="26"/>
      <c r="C21" s="47"/>
      <c r="D21" s="47"/>
      <c r="E21" s="48"/>
      <c r="F21" s="24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53">
        <f t="shared" si="0"/>
        <v>0</v>
      </c>
    </row>
    <row r="22" spans="1:24" s="8" customFormat="1" ht="16.5" hidden="1">
      <c r="A22" s="18" t="s">
        <v>8</v>
      </c>
      <c r="B22" s="20"/>
      <c r="C22" s="21"/>
      <c r="D22" s="21"/>
      <c r="E22" s="22"/>
      <c r="F22" s="23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53">
        <f t="shared" si="0"/>
        <v>0</v>
      </c>
    </row>
    <row r="23" spans="1:24" s="7" customFormat="1" ht="16.5" hidden="1">
      <c r="A23" s="24" t="s">
        <v>29</v>
      </c>
      <c r="B23" s="20"/>
      <c r="C23" s="21"/>
      <c r="D23" s="21"/>
      <c r="E23" s="22"/>
      <c r="F23" s="23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53">
        <f t="shared" si="0"/>
        <v>0</v>
      </c>
    </row>
    <row r="24" spans="1:24" s="9" customFormat="1" ht="16.5" hidden="1">
      <c r="A24" s="46" t="s">
        <v>32</v>
      </c>
      <c r="B24" s="50" t="s">
        <v>141</v>
      </c>
      <c r="C24" s="51" t="s">
        <v>33</v>
      </c>
      <c r="D24" s="24" t="s">
        <v>34</v>
      </c>
      <c r="E24" s="45">
        <v>6301</v>
      </c>
      <c r="F24" s="26">
        <v>17.259</v>
      </c>
      <c r="G24" s="27"/>
      <c r="H24" s="27">
        <f>721991-2</f>
        <v>721989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>
        <v>-357472.54</v>
      </c>
      <c r="W24" s="27"/>
      <c r="X24" s="53">
        <f t="shared" si="0"/>
        <v>364516.46</v>
      </c>
    </row>
    <row r="25" spans="1:24" s="12" customFormat="1" ht="15" hidden="1">
      <c r="A25" s="46" t="s">
        <v>32</v>
      </c>
      <c r="B25" s="26" t="s">
        <v>15</v>
      </c>
      <c r="C25" s="51" t="s">
        <v>33</v>
      </c>
      <c r="D25" s="24" t="s">
        <v>34</v>
      </c>
      <c r="E25" s="45">
        <v>6301</v>
      </c>
      <c r="F25" s="26">
        <v>17.259</v>
      </c>
      <c r="G25" s="27"/>
      <c r="H25" s="27">
        <v>1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>
        <v>357472.54000000004</v>
      </c>
      <c r="W25" s="27"/>
      <c r="X25" s="53">
        <f t="shared" si="0"/>
        <v>357473.54000000004</v>
      </c>
    </row>
    <row r="26" spans="1:24" s="12" customFormat="1" ht="15" hidden="1">
      <c r="A26" s="46" t="s">
        <v>32</v>
      </c>
      <c r="B26" s="26" t="s">
        <v>21</v>
      </c>
      <c r="C26" s="51" t="s">
        <v>33</v>
      </c>
      <c r="D26" s="24" t="s">
        <v>34</v>
      </c>
      <c r="E26" s="45">
        <v>6301</v>
      </c>
      <c r="F26" s="26">
        <v>17.259</v>
      </c>
      <c r="G26" s="27"/>
      <c r="H26" s="27">
        <v>1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53">
        <f t="shared" si="0"/>
        <v>1</v>
      </c>
    </row>
    <row r="27" spans="1:24" s="12" customFormat="1" ht="15" hidden="1">
      <c r="A27" s="46" t="s">
        <v>35</v>
      </c>
      <c r="B27" s="26" t="s">
        <v>36</v>
      </c>
      <c r="C27" s="24" t="s">
        <v>37</v>
      </c>
      <c r="D27" s="52" t="s">
        <v>38</v>
      </c>
      <c r="E27" s="26" t="s">
        <v>39</v>
      </c>
      <c r="F27" s="52">
        <v>17.258</v>
      </c>
      <c r="G27" s="27"/>
      <c r="H27" s="27">
        <f>95323-2</f>
        <v>95321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53">
        <f t="shared" si="0"/>
        <v>95321</v>
      </c>
    </row>
    <row r="28" spans="1:24" s="11" customFormat="1" ht="16.5" hidden="1">
      <c r="A28" s="46" t="s">
        <v>40</v>
      </c>
      <c r="B28" s="26" t="s">
        <v>15</v>
      </c>
      <c r="C28" s="24" t="s">
        <v>37</v>
      </c>
      <c r="D28" s="52" t="s">
        <v>38</v>
      </c>
      <c r="E28" s="26" t="s">
        <v>39</v>
      </c>
      <c r="F28" s="52">
        <v>17.258</v>
      </c>
      <c r="G28" s="30"/>
      <c r="H28" s="30">
        <v>1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53">
        <f t="shared" si="0"/>
        <v>1</v>
      </c>
    </row>
    <row r="29" spans="1:24" s="11" customFormat="1" ht="16.5" hidden="1">
      <c r="A29" s="46" t="s">
        <v>35</v>
      </c>
      <c r="B29" s="26" t="s">
        <v>21</v>
      </c>
      <c r="C29" s="24" t="s">
        <v>37</v>
      </c>
      <c r="D29" s="52" t="s">
        <v>38</v>
      </c>
      <c r="E29" s="26" t="s">
        <v>39</v>
      </c>
      <c r="F29" s="52">
        <v>17.258</v>
      </c>
      <c r="G29" s="30"/>
      <c r="H29" s="30">
        <v>1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53">
        <f t="shared" si="0"/>
        <v>1</v>
      </c>
    </row>
    <row r="30" spans="1:24" s="11" customFormat="1" ht="16.5" hidden="1">
      <c r="A30" s="46" t="s">
        <v>35</v>
      </c>
      <c r="B30" s="26" t="s">
        <v>72</v>
      </c>
      <c r="C30" s="24" t="s">
        <v>73</v>
      </c>
      <c r="D30" s="52" t="s">
        <v>38</v>
      </c>
      <c r="E30" s="26" t="s">
        <v>39</v>
      </c>
      <c r="F30" s="52">
        <v>17.258</v>
      </c>
      <c r="G30" s="30"/>
      <c r="H30" s="30"/>
      <c r="I30" s="30"/>
      <c r="J30" s="30"/>
      <c r="K30" s="30"/>
      <c r="L30" s="30"/>
      <c r="M30" s="30">
        <f>488248-2</f>
        <v>488246</v>
      </c>
      <c r="N30" s="30"/>
      <c r="O30" s="30"/>
      <c r="P30" s="30"/>
      <c r="Q30" s="30"/>
      <c r="R30" s="30"/>
      <c r="S30" s="30"/>
      <c r="T30" s="30"/>
      <c r="U30" s="30"/>
      <c r="V30" s="30">
        <v>-175065.43</v>
      </c>
      <c r="W30" s="30"/>
      <c r="X30" s="53">
        <f t="shared" si="0"/>
        <v>313180.57</v>
      </c>
    </row>
    <row r="31" spans="1:24" s="11" customFormat="1" ht="16.5" hidden="1">
      <c r="A31" s="46" t="s">
        <v>35</v>
      </c>
      <c r="B31" s="26" t="s">
        <v>15</v>
      </c>
      <c r="C31" s="24" t="s">
        <v>73</v>
      </c>
      <c r="D31" s="52" t="s">
        <v>38</v>
      </c>
      <c r="E31" s="26" t="s">
        <v>39</v>
      </c>
      <c r="F31" s="52">
        <v>17.258</v>
      </c>
      <c r="G31" s="30"/>
      <c r="H31" s="30"/>
      <c r="I31" s="30"/>
      <c r="J31" s="30"/>
      <c r="K31" s="30"/>
      <c r="L31" s="30"/>
      <c r="M31" s="30">
        <v>1</v>
      </c>
      <c r="N31" s="30"/>
      <c r="O31" s="30"/>
      <c r="P31" s="30"/>
      <c r="Q31" s="30"/>
      <c r="R31" s="30"/>
      <c r="S31" s="30"/>
      <c r="T31" s="30"/>
      <c r="U31" s="30"/>
      <c r="V31" s="30">
        <v>175065.43</v>
      </c>
      <c r="W31" s="30"/>
      <c r="X31" s="53">
        <f t="shared" si="0"/>
        <v>175066.43</v>
      </c>
    </row>
    <row r="32" spans="1:24" s="11" customFormat="1" ht="16.5" hidden="1">
      <c r="A32" s="46" t="s">
        <v>35</v>
      </c>
      <c r="B32" s="26" t="s">
        <v>21</v>
      </c>
      <c r="C32" s="24" t="s">
        <v>73</v>
      </c>
      <c r="D32" s="52" t="s">
        <v>38</v>
      </c>
      <c r="E32" s="26" t="s">
        <v>39</v>
      </c>
      <c r="F32" s="52">
        <v>17.258</v>
      </c>
      <c r="G32" s="30"/>
      <c r="H32" s="30"/>
      <c r="I32" s="30"/>
      <c r="J32" s="30"/>
      <c r="K32" s="30"/>
      <c r="L32" s="30"/>
      <c r="M32" s="30">
        <v>1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53">
        <f t="shared" si="0"/>
        <v>1</v>
      </c>
    </row>
    <row r="33" spans="1:24" s="7" customFormat="1" ht="15" hidden="1">
      <c r="A33" s="46" t="s">
        <v>41</v>
      </c>
      <c r="B33" s="26" t="s">
        <v>36</v>
      </c>
      <c r="C33" s="24" t="s">
        <v>42</v>
      </c>
      <c r="D33" s="52" t="s">
        <v>43</v>
      </c>
      <c r="E33" s="26" t="s">
        <v>44</v>
      </c>
      <c r="F33" s="52">
        <v>17.278</v>
      </c>
      <c r="G33" s="27"/>
      <c r="H33" s="27">
        <f>163619-2</f>
        <v>163617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53">
        <f t="shared" si="0"/>
        <v>163617</v>
      </c>
    </row>
    <row r="34" spans="1:24" s="9" customFormat="1" ht="16.5" hidden="1">
      <c r="A34" s="46" t="s">
        <v>41</v>
      </c>
      <c r="B34" s="26" t="s">
        <v>15</v>
      </c>
      <c r="C34" s="24" t="s">
        <v>42</v>
      </c>
      <c r="D34" s="52" t="s">
        <v>43</v>
      </c>
      <c r="E34" s="26" t="s">
        <v>44</v>
      </c>
      <c r="F34" s="52">
        <v>17.278</v>
      </c>
      <c r="G34" s="27"/>
      <c r="H34" s="27">
        <v>1</v>
      </c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53">
        <f t="shared" si="0"/>
        <v>1</v>
      </c>
    </row>
    <row r="35" spans="1:24" s="12" customFormat="1" ht="15" hidden="1">
      <c r="A35" s="46" t="s">
        <v>41</v>
      </c>
      <c r="B35" s="26" t="s">
        <v>21</v>
      </c>
      <c r="C35" s="24" t="s">
        <v>42</v>
      </c>
      <c r="D35" s="52" t="s">
        <v>43</v>
      </c>
      <c r="E35" s="26" t="s">
        <v>44</v>
      </c>
      <c r="F35" s="52">
        <v>17.278</v>
      </c>
      <c r="G35" s="30"/>
      <c r="H35" s="30">
        <v>1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53">
        <f t="shared" si="0"/>
        <v>1</v>
      </c>
    </row>
    <row r="36" spans="1:24" s="12" customFormat="1" ht="15" hidden="1">
      <c r="A36" s="46" t="s">
        <v>41</v>
      </c>
      <c r="B36" s="26" t="s">
        <v>72</v>
      </c>
      <c r="C36" s="24" t="s">
        <v>74</v>
      </c>
      <c r="D36" s="52" t="s">
        <v>43</v>
      </c>
      <c r="E36" s="26" t="s">
        <v>44</v>
      </c>
      <c r="F36" s="52">
        <v>17.278</v>
      </c>
      <c r="G36" s="30"/>
      <c r="H36" s="30"/>
      <c r="I36" s="30"/>
      <c r="J36" s="30"/>
      <c r="K36" s="30"/>
      <c r="L36" s="30"/>
      <c r="M36" s="30">
        <f>735516-2</f>
        <v>735514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53">
        <f t="shared" si="0"/>
        <v>735514</v>
      </c>
    </row>
    <row r="37" spans="1:24" s="12" customFormat="1" ht="15" hidden="1">
      <c r="A37" s="46" t="s">
        <v>41</v>
      </c>
      <c r="B37" s="26" t="s">
        <v>15</v>
      </c>
      <c r="C37" s="24" t="s">
        <v>74</v>
      </c>
      <c r="D37" s="52" t="s">
        <v>43</v>
      </c>
      <c r="E37" s="26" t="s">
        <v>44</v>
      </c>
      <c r="F37" s="52">
        <v>17.278</v>
      </c>
      <c r="G37" s="30"/>
      <c r="H37" s="30"/>
      <c r="I37" s="30"/>
      <c r="J37" s="30"/>
      <c r="K37" s="30"/>
      <c r="L37" s="30"/>
      <c r="M37" s="30">
        <v>1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53">
        <f t="shared" si="0"/>
        <v>1</v>
      </c>
    </row>
    <row r="38" spans="1:24" s="12" customFormat="1" ht="15" hidden="1">
      <c r="A38" s="46" t="s">
        <v>41</v>
      </c>
      <c r="B38" s="26" t="s">
        <v>21</v>
      </c>
      <c r="C38" s="24" t="s">
        <v>74</v>
      </c>
      <c r="D38" s="52" t="s">
        <v>43</v>
      </c>
      <c r="E38" s="26" t="s">
        <v>44</v>
      </c>
      <c r="F38" s="52">
        <v>17.278</v>
      </c>
      <c r="G38" s="30"/>
      <c r="H38" s="30"/>
      <c r="I38" s="30"/>
      <c r="J38" s="30"/>
      <c r="K38" s="30"/>
      <c r="L38" s="30"/>
      <c r="M38" s="30">
        <v>1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53">
        <f t="shared" si="0"/>
        <v>1</v>
      </c>
    </row>
    <row r="39" spans="1:24" s="12" customFormat="1" ht="15" hidden="1">
      <c r="A39" s="46" t="s">
        <v>120</v>
      </c>
      <c r="B39" s="26" t="s">
        <v>36</v>
      </c>
      <c r="C39" s="24" t="s">
        <v>37</v>
      </c>
      <c r="D39" s="52" t="s">
        <v>38</v>
      </c>
      <c r="E39" s="26">
        <v>6318</v>
      </c>
      <c r="F39" s="52">
        <v>17.258</v>
      </c>
      <c r="G39" s="30"/>
      <c r="H39" s="30"/>
      <c r="I39" s="30"/>
      <c r="J39" s="30"/>
      <c r="K39" s="30"/>
      <c r="L39" s="30">
        <f>30000*0.34</f>
        <v>10200</v>
      </c>
      <c r="M39" s="30"/>
      <c r="N39" s="30"/>
      <c r="O39" s="30"/>
      <c r="P39" s="30"/>
      <c r="Q39" s="30">
        <v>-1</v>
      </c>
      <c r="R39" s="30"/>
      <c r="S39" s="30"/>
      <c r="T39" s="30"/>
      <c r="U39" s="30"/>
      <c r="V39" s="30"/>
      <c r="W39" s="30"/>
      <c r="X39" s="53">
        <f t="shared" si="0"/>
        <v>10199</v>
      </c>
    </row>
    <row r="40" spans="1:24" s="12" customFormat="1" ht="15" hidden="1">
      <c r="A40" s="46" t="s">
        <v>120</v>
      </c>
      <c r="B40" s="26" t="s">
        <v>15</v>
      </c>
      <c r="C40" s="24" t="s">
        <v>37</v>
      </c>
      <c r="D40" s="52" t="s">
        <v>38</v>
      </c>
      <c r="E40" s="26">
        <v>6318</v>
      </c>
      <c r="F40" s="52">
        <v>17.258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>
        <v>1</v>
      </c>
      <c r="R40" s="30"/>
      <c r="S40" s="30"/>
      <c r="T40" s="30"/>
      <c r="U40" s="30"/>
      <c r="V40" s="30"/>
      <c r="W40" s="30"/>
      <c r="X40" s="53">
        <f t="shared" si="0"/>
        <v>1</v>
      </c>
    </row>
    <row r="41" spans="1:24" s="12" customFormat="1" ht="15" hidden="1">
      <c r="A41" s="46" t="s">
        <v>120</v>
      </c>
      <c r="B41" s="26" t="s">
        <v>36</v>
      </c>
      <c r="C41" s="24" t="s">
        <v>37</v>
      </c>
      <c r="D41" s="52" t="s">
        <v>38</v>
      </c>
      <c r="E41" s="26">
        <v>6319</v>
      </c>
      <c r="F41" s="52">
        <v>17.258</v>
      </c>
      <c r="G41" s="30"/>
      <c r="H41" s="30"/>
      <c r="I41" s="30"/>
      <c r="J41" s="30"/>
      <c r="K41" s="30"/>
      <c r="L41" s="30">
        <f>30000*0.66</f>
        <v>19800</v>
      </c>
      <c r="M41" s="30"/>
      <c r="N41" s="30"/>
      <c r="O41" s="30"/>
      <c r="P41" s="30"/>
      <c r="Q41" s="30">
        <v>-1</v>
      </c>
      <c r="R41" s="30"/>
      <c r="S41" s="30"/>
      <c r="T41" s="30"/>
      <c r="U41" s="30"/>
      <c r="V41" s="30">
        <v>-5139.96</v>
      </c>
      <c r="W41" s="30"/>
      <c r="X41" s="53">
        <f t="shared" si="0"/>
        <v>14659.04</v>
      </c>
    </row>
    <row r="42" spans="1:24" s="12" customFormat="1" ht="15" hidden="1">
      <c r="A42" s="46" t="s">
        <v>120</v>
      </c>
      <c r="B42" s="26" t="s">
        <v>15</v>
      </c>
      <c r="C42" s="24" t="s">
        <v>37</v>
      </c>
      <c r="D42" s="52" t="s">
        <v>38</v>
      </c>
      <c r="E42" s="26">
        <v>6319</v>
      </c>
      <c r="F42" s="52">
        <v>17.258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>
        <v>1</v>
      </c>
      <c r="R42" s="30"/>
      <c r="S42" s="30"/>
      <c r="T42" s="30"/>
      <c r="U42" s="30"/>
      <c r="V42" s="30">
        <v>5139.959999999999</v>
      </c>
      <c r="W42" s="30"/>
      <c r="X42" s="53">
        <f t="shared" si="0"/>
        <v>5140.959999999999</v>
      </c>
    </row>
    <row r="43" spans="1:24" s="12" customFormat="1" ht="15" hidden="1">
      <c r="A43" s="46" t="s">
        <v>89</v>
      </c>
      <c r="B43" s="26" t="s">
        <v>36</v>
      </c>
      <c r="C43" s="24" t="s">
        <v>74</v>
      </c>
      <c r="D43" s="52" t="s">
        <v>43</v>
      </c>
      <c r="E43" s="26" t="s">
        <v>90</v>
      </c>
      <c r="F43" s="52">
        <v>17.278</v>
      </c>
      <c r="G43" s="30"/>
      <c r="H43" s="30"/>
      <c r="I43" s="30"/>
      <c r="J43" s="30"/>
      <c r="K43" s="30"/>
      <c r="L43" s="30"/>
      <c r="M43" s="30"/>
      <c r="N43" s="30">
        <v>16000</v>
      </c>
      <c r="O43" s="30"/>
      <c r="P43" s="30"/>
      <c r="Q43" s="30"/>
      <c r="R43" s="30"/>
      <c r="S43" s="30"/>
      <c r="T43" s="30"/>
      <c r="U43" s="30"/>
      <c r="V43" s="30"/>
      <c r="W43" s="30"/>
      <c r="X43" s="53">
        <f t="shared" si="0"/>
        <v>16000</v>
      </c>
    </row>
    <row r="44" spans="1:24" s="12" customFormat="1" ht="15.75" hidden="1">
      <c r="A44" s="63" t="s">
        <v>102</v>
      </c>
      <c r="B44" s="26" t="s">
        <v>13</v>
      </c>
      <c r="C44" s="64" t="s">
        <v>74</v>
      </c>
      <c r="D44" s="52" t="s">
        <v>43</v>
      </c>
      <c r="E44" s="24">
        <v>6308</v>
      </c>
      <c r="F44" s="52">
        <v>17.278</v>
      </c>
      <c r="G44" s="30"/>
      <c r="H44" s="30"/>
      <c r="I44" s="30"/>
      <c r="J44" s="30"/>
      <c r="K44" s="30"/>
      <c r="L44" s="30"/>
      <c r="M44" s="30"/>
      <c r="N44" s="30"/>
      <c r="O44" s="30">
        <f>15000*0.34</f>
        <v>5100</v>
      </c>
      <c r="P44" s="30"/>
      <c r="Q44" s="30"/>
      <c r="R44" s="30"/>
      <c r="S44" s="30"/>
      <c r="T44" s="30"/>
      <c r="U44" s="30"/>
      <c r="V44" s="30"/>
      <c r="W44" s="30"/>
      <c r="X44" s="53">
        <f t="shared" si="0"/>
        <v>5100</v>
      </c>
    </row>
    <row r="45" spans="1:24" s="12" customFormat="1" ht="15.75" hidden="1">
      <c r="A45" s="63" t="s">
        <v>102</v>
      </c>
      <c r="B45" s="26" t="s">
        <v>13</v>
      </c>
      <c r="C45" s="64" t="s">
        <v>74</v>
      </c>
      <c r="D45" s="52" t="s">
        <v>43</v>
      </c>
      <c r="E45" s="24">
        <v>6309</v>
      </c>
      <c r="F45" s="52">
        <v>17.278</v>
      </c>
      <c r="G45" s="30"/>
      <c r="H45" s="30"/>
      <c r="I45" s="30"/>
      <c r="J45" s="30"/>
      <c r="K45" s="30"/>
      <c r="L45" s="30"/>
      <c r="M45" s="30"/>
      <c r="N45" s="30"/>
      <c r="O45" s="30">
        <f>15000*0.66</f>
        <v>9900</v>
      </c>
      <c r="P45" s="30"/>
      <c r="Q45" s="30"/>
      <c r="R45" s="30"/>
      <c r="S45" s="30"/>
      <c r="T45" s="30"/>
      <c r="U45" s="30"/>
      <c r="V45" s="30"/>
      <c r="W45" s="30"/>
      <c r="X45" s="53">
        <f t="shared" si="0"/>
        <v>9900</v>
      </c>
    </row>
    <row r="46" spans="1:24" s="12" customFormat="1" ht="15" hidden="1">
      <c r="A46" s="46"/>
      <c r="B46" s="26"/>
      <c r="C46" s="24"/>
      <c r="D46" s="52"/>
      <c r="E46" s="26"/>
      <c r="F46" s="52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53">
        <f t="shared" si="0"/>
        <v>0</v>
      </c>
    </row>
    <row r="47" spans="1:24" s="12" customFormat="1" ht="15" hidden="1">
      <c r="A47" s="18" t="s">
        <v>8</v>
      </c>
      <c r="B47" s="26"/>
      <c r="C47" s="24"/>
      <c r="D47" s="52"/>
      <c r="E47" s="26"/>
      <c r="F47" s="52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53">
        <f t="shared" si="0"/>
        <v>0</v>
      </c>
    </row>
    <row r="48" spans="1:24" s="12" customFormat="1" ht="15" hidden="1">
      <c r="A48" s="24" t="s">
        <v>144</v>
      </c>
      <c r="B48" s="26"/>
      <c r="C48" s="24"/>
      <c r="D48" s="52"/>
      <c r="E48" s="26"/>
      <c r="F48" s="52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53">
        <f t="shared" si="0"/>
        <v>0</v>
      </c>
    </row>
    <row r="49" spans="1:24" s="12" customFormat="1" ht="15" hidden="1">
      <c r="A49" s="55" t="s">
        <v>55</v>
      </c>
      <c r="B49" s="26" t="s">
        <v>13</v>
      </c>
      <c r="C49" s="47" t="s">
        <v>56</v>
      </c>
      <c r="D49" s="47" t="s">
        <v>57</v>
      </c>
      <c r="E49" s="48" t="s">
        <v>58</v>
      </c>
      <c r="F49" s="26">
        <v>17.207</v>
      </c>
      <c r="G49" s="30"/>
      <c r="H49" s="30"/>
      <c r="I49" s="30"/>
      <c r="J49" s="30">
        <f>443856-2</f>
        <v>443854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>
        <v>-255904</v>
      </c>
      <c r="W49" s="30"/>
      <c r="X49" s="53">
        <f t="shared" si="0"/>
        <v>187950</v>
      </c>
    </row>
    <row r="50" spans="1:24" s="12" customFormat="1" ht="15" hidden="1">
      <c r="A50" s="55" t="s">
        <v>55</v>
      </c>
      <c r="B50" s="26" t="s">
        <v>15</v>
      </c>
      <c r="C50" s="47" t="s">
        <v>56</v>
      </c>
      <c r="D50" s="47" t="s">
        <v>57</v>
      </c>
      <c r="E50" s="48" t="s">
        <v>58</v>
      </c>
      <c r="F50" s="26">
        <v>17.207</v>
      </c>
      <c r="G50" s="30"/>
      <c r="H50" s="30"/>
      <c r="I50" s="30"/>
      <c r="J50" s="30">
        <v>1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>
        <v>255904</v>
      </c>
      <c r="W50" s="30"/>
      <c r="X50" s="53">
        <f t="shared" si="0"/>
        <v>255905</v>
      </c>
    </row>
    <row r="51" spans="1:24" s="12" customFormat="1" ht="15" hidden="1">
      <c r="A51" s="55" t="s">
        <v>55</v>
      </c>
      <c r="B51" s="26" t="s">
        <v>21</v>
      </c>
      <c r="C51" s="47" t="s">
        <v>56</v>
      </c>
      <c r="D51" s="47" t="s">
        <v>57</v>
      </c>
      <c r="E51" s="48" t="s">
        <v>58</v>
      </c>
      <c r="F51" s="26">
        <v>17.207</v>
      </c>
      <c r="G51" s="30"/>
      <c r="H51" s="30"/>
      <c r="I51" s="30"/>
      <c r="J51" s="30">
        <v>1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53">
        <f t="shared" si="0"/>
        <v>1</v>
      </c>
    </row>
    <row r="52" spans="1:24" s="12" customFormat="1" ht="15" hidden="1">
      <c r="A52" s="55" t="s">
        <v>59</v>
      </c>
      <c r="B52" s="26" t="s">
        <v>13</v>
      </c>
      <c r="C52" s="47" t="s">
        <v>56</v>
      </c>
      <c r="D52" s="47" t="s">
        <v>57</v>
      </c>
      <c r="E52" s="48" t="s">
        <v>60</v>
      </c>
      <c r="F52" s="26" t="s">
        <v>61</v>
      </c>
      <c r="G52" s="30"/>
      <c r="H52" s="30"/>
      <c r="I52" s="30"/>
      <c r="J52" s="30">
        <f>109935-2</f>
        <v>109933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>
        <v>-29744.89</v>
      </c>
      <c r="W52" s="30"/>
      <c r="X52" s="53">
        <f t="shared" si="0"/>
        <v>80188.11</v>
      </c>
    </row>
    <row r="53" spans="1:24" s="12" customFormat="1" ht="15" hidden="1">
      <c r="A53" s="55" t="s">
        <v>59</v>
      </c>
      <c r="B53" s="26" t="s">
        <v>15</v>
      </c>
      <c r="C53" s="47" t="s">
        <v>56</v>
      </c>
      <c r="D53" s="47" t="s">
        <v>57</v>
      </c>
      <c r="E53" s="48" t="s">
        <v>60</v>
      </c>
      <c r="F53" s="26" t="s">
        <v>61</v>
      </c>
      <c r="G53" s="30"/>
      <c r="H53" s="30"/>
      <c r="I53" s="30"/>
      <c r="J53" s="30">
        <v>1</v>
      </c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>
        <v>29744.89</v>
      </c>
      <c r="W53" s="30"/>
      <c r="X53" s="53">
        <f t="shared" si="0"/>
        <v>29745.89</v>
      </c>
    </row>
    <row r="54" spans="1:24" s="12" customFormat="1" ht="15" hidden="1">
      <c r="A54" s="55" t="s">
        <v>59</v>
      </c>
      <c r="B54" s="26" t="s">
        <v>21</v>
      </c>
      <c r="C54" s="47" t="s">
        <v>56</v>
      </c>
      <c r="D54" s="47" t="s">
        <v>57</v>
      </c>
      <c r="E54" s="48" t="s">
        <v>60</v>
      </c>
      <c r="F54" s="26" t="s">
        <v>61</v>
      </c>
      <c r="G54" s="30"/>
      <c r="H54" s="30"/>
      <c r="I54" s="30"/>
      <c r="J54" s="30">
        <v>1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53">
        <f t="shared" si="0"/>
        <v>1</v>
      </c>
    </row>
    <row r="55" spans="1:24" s="12" customFormat="1" ht="15" hidden="1">
      <c r="A55" s="56" t="s">
        <v>78</v>
      </c>
      <c r="B55" s="57" t="s">
        <v>79</v>
      </c>
      <c r="C55" s="58" t="s">
        <v>80</v>
      </c>
      <c r="D55" s="58" t="s">
        <v>81</v>
      </c>
      <c r="E55" s="59" t="s">
        <v>82</v>
      </c>
      <c r="F55" s="57" t="s">
        <v>83</v>
      </c>
      <c r="G55" s="30"/>
      <c r="H55" s="30"/>
      <c r="I55" s="30"/>
      <c r="J55" s="30"/>
      <c r="K55" s="30"/>
      <c r="L55" s="30"/>
      <c r="M55" s="30"/>
      <c r="N55" s="30">
        <v>10777.29</v>
      </c>
      <c r="O55" s="30"/>
      <c r="P55" s="30"/>
      <c r="Q55" s="30"/>
      <c r="R55" s="30"/>
      <c r="S55" s="30"/>
      <c r="T55" s="30"/>
      <c r="U55" s="30"/>
      <c r="V55" s="30"/>
      <c r="W55" s="30"/>
      <c r="X55" s="53">
        <f t="shared" si="0"/>
        <v>10777.29</v>
      </c>
    </row>
    <row r="56" spans="1:24" s="12" customFormat="1" ht="15" hidden="1">
      <c r="A56" s="56" t="s">
        <v>92</v>
      </c>
      <c r="B56" s="26" t="s">
        <v>13</v>
      </c>
      <c r="C56" s="52" t="s">
        <v>93</v>
      </c>
      <c r="D56" s="52" t="s">
        <v>94</v>
      </c>
      <c r="E56" s="52" t="s">
        <v>95</v>
      </c>
      <c r="F56" s="26" t="s">
        <v>51</v>
      </c>
      <c r="G56" s="30"/>
      <c r="H56" s="30"/>
      <c r="I56" s="30"/>
      <c r="J56" s="30"/>
      <c r="K56" s="30"/>
      <c r="L56" s="30"/>
      <c r="M56" s="30"/>
      <c r="N56" s="30">
        <v>2669.72</v>
      </c>
      <c r="O56" s="30"/>
      <c r="P56" s="30"/>
      <c r="Q56" s="30"/>
      <c r="R56" s="30"/>
      <c r="S56" s="30"/>
      <c r="T56" s="30"/>
      <c r="U56" s="30"/>
      <c r="V56" s="30"/>
      <c r="W56" s="30"/>
      <c r="X56" s="53">
        <f t="shared" si="0"/>
        <v>2669.72</v>
      </c>
    </row>
    <row r="57" spans="1:24" s="12" customFormat="1" ht="15" hidden="1">
      <c r="A57" s="56" t="s">
        <v>103</v>
      </c>
      <c r="B57" s="26" t="s">
        <v>13</v>
      </c>
      <c r="C57" s="62" t="s">
        <v>107</v>
      </c>
      <c r="D57" s="62" t="s">
        <v>104</v>
      </c>
      <c r="E57" s="62" t="s">
        <v>105</v>
      </c>
      <c r="F57" s="57" t="s">
        <v>51</v>
      </c>
      <c r="G57" s="30"/>
      <c r="H57" s="30"/>
      <c r="I57" s="30"/>
      <c r="J57" s="30"/>
      <c r="K57" s="30"/>
      <c r="L57" s="30"/>
      <c r="M57" s="30"/>
      <c r="N57" s="30"/>
      <c r="O57" s="30">
        <v>14370</v>
      </c>
      <c r="P57" s="30"/>
      <c r="Q57" s="30"/>
      <c r="R57" s="30"/>
      <c r="S57" s="30"/>
      <c r="T57" s="30"/>
      <c r="U57" s="30"/>
      <c r="V57" s="30"/>
      <c r="W57" s="30"/>
      <c r="X57" s="53">
        <f t="shared" si="0"/>
        <v>14370</v>
      </c>
    </row>
    <row r="58" spans="1:24" s="12" customFormat="1" ht="15" hidden="1">
      <c r="A58" s="56" t="s">
        <v>109</v>
      </c>
      <c r="B58" s="57" t="s">
        <v>110</v>
      </c>
      <c r="C58" s="62" t="s">
        <v>111</v>
      </c>
      <c r="D58" s="62" t="s">
        <v>112</v>
      </c>
      <c r="E58" s="62" t="s">
        <v>113</v>
      </c>
      <c r="F58" s="57" t="s">
        <v>51</v>
      </c>
      <c r="G58" s="30"/>
      <c r="H58" s="30"/>
      <c r="I58" s="30"/>
      <c r="J58" s="30"/>
      <c r="K58" s="30"/>
      <c r="L58" s="30"/>
      <c r="M58" s="30"/>
      <c r="N58" s="30"/>
      <c r="O58" s="30"/>
      <c r="P58" s="30">
        <v>5805</v>
      </c>
      <c r="Q58" s="30"/>
      <c r="R58" s="30"/>
      <c r="S58" s="30"/>
      <c r="T58" s="30"/>
      <c r="U58" s="30"/>
      <c r="V58" s="30"/>
      <c r="W58" s="30"/>
      <c r="X58" s="53">
        <f t="shared" si="0"/>
        <v>5805</v>
      </c>
    </row>
    <row r="59" spans="1:24" s="12" customFormat="1" ht="15" hidden="1">
      <c r="A59" s="56" t="s">
        <v>114</v>
      </c>
      <c r="B59" s="26" t="s">
        <v>13</v>
      </c>
      <c r="C59" s="62" t="s">
        <v>115</v>
      </c>
      <c r="D59" s="62" t="s">
        <v>116</v>
      </c>
      <c r="E59" s="62" t="s">
        <v>117</v>
      </c>
      <c r="F59" s="57" t="s">
        <v>51</v>
      </c>
      <c r="G59" s="30"/>
      <c r="H59" s="30"/>
      <c r="I59" s="30"/>
      <c r="J59" s="30"/>
      <c r="K59" s="30"/>
      <c r="L59" s="30"/>
      <c r="M59" s="30"/>
      <c r="N59" s="30"/>
      <c r="O59" s="30"/>
      <c r="P59" s="30">
        <v>5427.44</v>
      </c>
      <c r="Q59" s="30"/>
      <c r="R59" s="30"/>
      <c r="S59" s="30"/>
      <c r="T59" s="30"/>
      <c r="U59" s="30"/>
      <c r="V59" s="30"/>
      <c r="W59" s="30"/>
      <c r="X59" s="53">
        <f t="shared" si="0"/>
        <v>5427.44</v>
      </c>
    </row>
    <row r="60" spans="1:24" s="12" customFormat="1" ht="15" hidden="1">
      <c r="A60" s="56"/>
      <c r="B60" s="57"/>
      <c r="C60" s="62"/>
      <c r="D60" s="62"/>
      <c r="E60" s="62"/>
      <c r="F60" s="57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53">
        <f t="shared" si="0"/>
        <v>0</v>
      </c>
    </row>
    <row r="61" spans="1:24" s="12" customFormat="1" ht="15" hidden="1">
      <c r="A61" s="56"/>
      <c r="B61" s="57"/>
      <c r="C61" s="58"/>
      <c r="D61" s="58"/>
      <c r="E61" s="59"/>
      <c r="F61" s="57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53">
        <f t="shared" si="0"/>
        <v>0</v>
      </c>
    </row>
    <row r="62" spans="1:24" s="12" customFormat="1" ht="15" hidden="1">
      <c r="A62" s="18" t="s">
        <v>8</v>
      </c>
      <c r="B62" s="57"/>
      <c r="C62" s="58"/>
      <c r="D62" s="58"/>
      <c r="E62" s="59"/>
      <c r="F62" s="57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53">
        <f t="shared" si="0"/>
        <v>0</v>
      </c>
    </row>
    <row r="63" spans="1:24" s="12" customFormat="1" ht="15" hidden="1">
      <c r="A63" s="24" t="s">
        <v>84</v>
      </c>
      <c r="B63" s="57"/>
      <c r="C63" s="58"/>
      <c r="D63" s="58"/>
      <c r="E63" s="59"/>
      <c r="F63" s="57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53">
        <f t="shared" si="0"/>
        <v>0</v>
      </c>
    </row>
    <row r="64" spans="1:24" s="12" customFormat="1" ht="15" hidden="1">
      <c r="A64" s="60" t="s">
        <v>85</v>
      </c>
      <c r="B64" s="26" t="s">
        <v>36</v>
      </c>
      <c r="C64" s="47" t="s">
        <v>86</v>
      </c>
      <c r="D64" s="47" t="s">
        <v>87</v>
      </c>
      <c r="E64" s="48" t="s">
        <v>88</v>
      </c>
      <c r="F64" s="45">
        <v>17.801</v>
      </c>
      <c r="G64" s="30"/>
      <c r="H64" s="30"/>
      <c r="I64" s="30"/>
      <c r="J64" s="30"/>
      <c r="K64" s="30"/>
      <c r="L64" s="30"/>
      <c r="M64" s="30"/>
      <c r="N64" s="30">
        <f>20039-2</f>
        <v>20037</v>
      </c>
      <c r="O64" s="30"/>
      <c r="P64" s="30"/>
      <c r="Q64" s="30"/>
      <c r="R64" s="30"/>
      <c r="S64" s="30"/>
      <c r="T64" s="30"/>
      <c r="U64" s="30"/>
      <c r="V64" s="30">
        <v>-12850.41</v>
      </c>
      <c r="W64" s="30"/>
      <c r="X64" s="53">
        <f t="shared" si="0"/>
        <v>7186.59</v>
      </c>
    </row>
    <row r="65" spans="1:24" s="12" customFormat="1" ht="15" hidden="1">
      <c r="A65" s="60" t="s">
        <v>85</v>
      </c>
      <c r="B65" s="26" t="s">
        <v>15</v>
      </c>
      <c r="C65" s="47" t="s">
        <v>86</v>
      </c>
      <c r="D65" s="47" t="s">
        <v>87</v>
      </c>
      <c r="E65" s="48" t="s">
        <v>88</v>
      </c>
      <c r="F65" s="45">
        <v>17.801</v>
      </c>
      <c r="G65" s="30"/>
      <c r="H65" s="30"/>
      <c r="I65" s="30"/>
      <c r="J65" s="30"/>
      <c r="K65" s="30"/>
      <c r="L65" s="30"/>
      <c r="M65" s="30"/>
      <c r="N65" s="30">
        <v>1</v>
      </c>
      <c r="O65" s="30"/>
      <c r="P65" s="30"/>
      <c r="Q65" s="30"/>
      <c r="R65" s="30"/>
      <c r="S65" s="30"/>
      <c r="T65" s="30"/>
      <c r="U65" s="30"/>
      <c r="V65" s="30">
        <v>12850.41</v>
      </c>
      <c r="W65" s="30"/>
      <c r="X65" s="53">
        <f t="shared" si="0"/>
        <v>12851.41</v>
      </c>
    </row>
    <row r="66" spans="1:25" s="12" customFormat="1" ht="15" hidden="1">
      <c r="A66" s="60" t="s">
        <v>85</v>
      </c>
      <c r="B66" s="26" t="s">
        <v>21</v>
      </c>
      <c r="C66" s="47" t="s">
        <v>86</v>
      </c>
      <c r="D66" s="47" t="s">
        <v>87</v>
      </c>
      <c r="E66" s="48" t="s">
        <v>88</v>
      </c>
      <c r="F66" s="45">
        <v>17.801</v>
      </c>
      <c r="G66" s="30"/>
      <c r="H66" s="30"/>
      <c r="I66" s="30"/>
      <c r="J66" s="30"/>
      <c r="K66" s="30"/>
      <c r="L66" s="30"/>
      <c r="M66" s="30"/>
      <c r="N66" s="30">
        <v>1</v>
      </c>
      <c r="O66" s="30"/>
      <c r="P66" s="30"/>
      <c r="Q66" s="30"/>
      <c r="R66" s="30"/>
      <c r="S66" s="30"/>
      <c r="T66" s="30"/>
      <c r="U66" s="30"/>
      <c r="V66" s="30"/>
      <c r="W66" s="30"/>
      <c r="X66" s="53">
        <f t="shared" si="0"/>
        <v>1</v>
      </c>
      <c r="Y66" s="61"/>
    </row>
    <row r="67" spans="1:24" s="12" customFormat="1" ht="15" hidden="1">
      <c r="A67" s="55"/>
      <c r="B67" s="26"/>
      <c r="C67" s="47"/>
      <c r="D67" s="47"/>
      <c r="E67" s="48"/>
      <c r="F67" s="26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53">
        <f t="shared" si="0"/>
        <v>0</v>
      </c>
    </row>
    <row r="68" spans="1:24" s="12" customFormat="1" ht="15" hidden="1">
      <c r="A68" s="55"/>
      <c r="B68" s="26"/>
      <c r="C68" s="47"/>
      <c r="D68" s="47"/>
      <c r="E68" s="48"/>
      <c r="F68" s="26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53">
        <f t="shared" si="0"/>
        <v>0</v>
      </c>
    </row>
    <row r="69" spans="1:24" s="11" customFormat="1" ht="16.5" hidden="1">
      <c r="A69" s="18" t="s">
        <v>8</v>
      </c>
      <c r="B69" s="20"/>
      <c r="C69" s="29"/>
      <c r="D69" s="23"/>
      <c r="E69" s="29"/>
      <c r="F69" s="23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53">
        <f t="shared" si="0"/>
        <v>0</v>
      </c>
    </row>
    <row r="70" spans="1:24" s="11" customFormat="1" ht="16.5" hidden="1">
      <c r="A70" s="24" t="s">
        <v>46</v>
      </c>
      <c r="B70" s="23"/>
      <c r="C70" s="29"/>
      <c r="D70" s="23"/>
      <c r="E70" s="29"/>
      <c r="F70" s="23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53">
        <f t="shared" si="0"/>
        <v>0</v>
      </c>
    </row>
    <row r="71" spans="1:24" s="11" customFormat="1" ht="16.5" hidden="1">
      <c r="A71" s="54" t="s">
        <v>47</v>
      </c>
      <c r="B71" s="26" t="s">
        <v>36</v>
      </c>
      <c r="C71" s="47" t="s">
        <v>48</v>
      </c>
      <c r="D71" s="47" t="s">
        <v>49</v>
      </c>
      <c r="E71" s="47" t="s">
        <v>50</v>
      </c>
      <c r="F71" s="26" t="s">
        <v>51</v>
      </c>
      <c r="G71" s="30"/>
      <c r="H71" s="30"/>
      <c r="I71" s="30">
        <v>375488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53">
        <f t="shared" si="0"/>
        <v>375488</v>
      </c>
    </row>
    <row r="72" spans="1:24" s="11" customFormat="1" ht="16.5" hidden="1">
      <c r="A72" s="54" t="s">
        <v>96</v>
      </c>
      <c r="B72" s="26" t="s">
        <v>13</v>
      </c>
      <c r="C72" s="52" t="s">
        <v>97</v>
      </c>
      <c r="D72" s="52" t="s">
        <v>98</v>
      </c>
      <c r="E72" s="52" t="s">
        <v>99</v>
      </c>
      <c r="F72" s="26" t="s">
        <v>51</v>
      </c>
      <c r="G72" s="30"/>
      <c r="H72" s="30"/>
      <c r="I72" s="30"/>
      <c r="J72" s="30"/>
      <c r="K72" s="30"/>
      <c r="L72" s="30"/>
      <c r="M72" s="30"/>
      <c r="N72" s="30">
        <v>37895.14</v>
      </c>
      <c r="O72" s="30"/>
      <c r="P72" s="30"/>
      <c r="Q72" s="30"/>
      <c r="R72" s="30"/>
      <c r="S72" s="30"/>
      <c r="T72" s="30"/>
      <c r="U72" s="30"/>
      <c r="V72" s="30"/>
      <c r="W72" s="30"/>
      <c r="X72" s="53">
        <f t="shared" si="0"/>
        <v>37895.14</v>
      </c>
    </row>
    <row r="73" spans="1:24" s="11" customFormat="1" ht="16.5" hidden="1">
      <c r="A73" s="54"/>
      <c r="B73" s="26"/>
      <c r="C73" s="47"/>
      <c r="D73" s="47"/>
      <c r="E73" s="47"/>
      <c r="F73" s="26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53">
        <f>SUM(G73:W73)</f>
        <v>0</v>
      </c>
    </row>
    <row r="74" spans="1:24" s="11" customFormat="1" ht="16.5" hidden="1">
      <c r="A74" s="13"/>
      <c r="B74" s="31"/>
      <c r="C74" s="31"/>
      <c r="D74" s="23"/>
      <c r="E74" s="23"/>
      <c r="F74" s="23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53">
        <f>SUM(G74:W74)</f>
        <v>0</v>
      </c>
    </row>
    <row r="75" spans="1:24" s="11" customFormat="1" ht="18.75">
      <c r="A75" s="14" t="s">
        <v>0</v>
      </c>
      <c r="B75" s="32"/>
      <c r="C75" s="33"/>
      <c r="D75" s="33"/>
      <c r="E75" s="33"/>
      <c r="F75" s="34"/>
      <c r="G75" s="35">
        <f>SUM(G8:G70)</f>
        <v>93955.37</v>
      </c>
      <c r="H75" s="35">
        <f>SUM(H18:H74)</f>
        <v>980933</v>
      </c>
      <c r="I75" s="35">
        <f>SUM(I54:I74)</f>
        <v>375488</v>
      </c>
      <c r="J75" s="35">
        <f>SUM(J47:J74)</f>
        <v>553791</v>
      </c>
      <c r="K75" s="35">
        <f>SUM(K14:K74)</f>
        <v>56856.94</v>
      </c>
      <c r="L75" s="35">
        <f>SUM(L39:L74)</f>
        <v>30000</v>
      </c>
      <c r="M75" s="35">
        <f>SUM(M30:M74)</f>
        <v>1223764</v>
      </c>
      <c r="N75" s="35">
        <f>SUM(N22:N74)</f>
        <v>87381.15</v>
      </c>
      <c r="O75" s="35">
        <f>SUM(O22:O74)</f>
        <v>29370</v>
      </c>
      <c r="P75" s="35">
        <f>SUM(P46:P74)</f>
        <v>11232.439999999999</v>
      </c>
      <c r="Q75" s="35">
        <f>SUM(Q22:Q74)</f>
        <v>0</v>
      </c>
      <c r="R75" s="35">
        <f>SUM(R6:R14)</f>
        <v>15861.13</v>
      </c>
      <c r="S75" s="35">
        <f>SUM(S15:S74)</f>
        <v>39500.3</v>
      </c>
      <c r="T75" s="35">
        <f>SUM(T6:T74)</f>
        <v>58366.5</v>
      </c>
      <c r="U75" s="35">
        <f>SUM(U14:U74)</f>
        <v>118771.19334622961</v>
      </c>
      <c r="V75" s="35">
        <f>SUM(V6:V74)</f>
        <v>5.820766091346741E-11</v>
      </c>
      <c r="W75" s="35">
        <f>SUM(W6:W12)</f>
        <v>18972.35</v>
      </c>
      <c r="X75" s="53">
        <f>SUM(G75:W75)</f>
        <v>3694243.3733462295</v>
      </c>
    </row>
    <row r="76" spans="1:24" s="11" customFormat="1" ht="18.75">
      <c r="A76" s="37"/>
      <c r="B76" s="38"/>
      <c r="C76" s="39"/>
      <c r="D76" s="39"/>
      <c r="E76" s="39"/>
      <c r="F76" s="40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2"/>
    </row>
    <row r="77" spans="1:2" ht="16.5">
      <c r="A77" s="12" t="s">
        <v>9</v>
      </c>
      <c r="B77" s="11"/>
    </row>
    <row r="78" ht="15" hidden="1">
      <c r="A78" s="36" t="s">
        <v>27</v>
      </c>
    </row>
    <row r="79" ht="15" hidden="1">
      <c r="A79" s="49" t="s">
        <v>26</v>
      </c>
    </row>
    <row r="80" ht="15" hidden="1">
      <c r="A80" s="49" t="s">
        <v>31</v>
      </c>
    </row>
    <row r="81" ht="15" hidden="1">
      <c r="A81" s="49" t="s">
        <v>30</v>
      </c>
    </row>
    <row r="82" ht="15" hidden="1">
      <c r="A82" s="49" t="s">
        <v>53</v>
      </c>
    </row>
    <row r="83" ht="15" hidden="1">
      <c r="A83" s="49" t="s">
        <v>52</v>
      </c>
    </row>
    <row r="84" ht="15" hidden="1">
      <c r="A84" s="49" t="s">
        <v>63</v>
      </c>
    </row>
    <row r="85" ht="15" hidden="1">
      <c r="A85" s="49" t="s">
        <v>62</v>
      </c>
    </row>
    <row r="86" ht="15" hidden="1">
      <c r="A86" s="49" t="s">
        <v>66</v>
      </c>
    </row>
    <row r="87" ht="15" hidden="1">
      <c r="A87" s="49" t="s">
        <v>65</v>
      </c>
    </row>
    <row r="88" ht="15" hidden="1">
      <c r="A88" s="49" t="s">
        <v>70</v>
      </c>
    </row>
    <row r="89" ht="15" hidden="1">
      <c r="A89" s="49" t="s">
        <v>69</v>
      </c>
    </row>
    <row r="90" ht="15" hidden="1">
      <c r="A90" s="49" t="s">
        <v>75</v>
      </c>
    </row>
    <row r="91" ht="15" hidden="1">
      <c r="A91" s="49" t="s">
        <v>76</v>
      </c>
    </row>
    <row r="92" ht="15" hidden="1">
      <c r="A92" s="49" t="s">
        <v>100</v>
      </c>
    </row>
    <row r="93" ht="15" hidden="1">
      <c r="A93" s="49" t="s">
        <v>91</v>
      </c>
    </row>
    <row r="94" ht="15" hidden="1">
      <c r="A94" s="49" t="s">
        <v>106</v>
      </c>
    </row>
    <row r="95" ht="15" hidden="1">
      <c r="A95" s="49" t="s">
        <v>91</v>
      </c>
    </row>
    <row r="96" ht="15" hidden="1">
      <c r="A96" s="49" t="s">
        <v>118</v>
      </c>
    </row>
    <row r="97" ht="15" hidden="1">
      <c r="A97" s="49" t="s">
        <v>91</v>
      </c>
    </row>
    <row r="98" ht="15" hidden="1">
      <c r="A98" s="49" t="s">
        <v>121</v>
      </c>
    </row>
    <row r="99" ht="15" hidden="1">
      <c r="A99" s="49" t="s">
        <v>122</v>
      </c>
    </row>
    <row r="100" ht="15" hidden="1">
      <c r="A100" s="49" t="s">
        <v>125</v>
      </c>
    </row>
    <row r="101" ht="15" hidden="1">
      <c r="A101" s="49" t="s">
        <v>124</v>
      </c>
    </row>
    <row r="102" ht="15" hidden="1">
      <c r="A102" s="49" t="s">
        <v>131</v>
      </c>
    </row>
    <row r="103" ht="15" hidden="1">
      <c r="A103" s="49" t="s">
        <v>130</v>
      </c>
    </row>
    <row r="104" ht="15" hidden="1">
      <c r="A104" s="49" t="s">
        <v>136</v>
      </c>
    </row>
    <row r="105" ht="15" hidden="1">
      <c r="A105" s="49" t="s">
        <v>137</v>
      </c>
    </row>
    <row r="106" ht="15" hidden="1">
      <c r="A106" s="49" t="s">
        <v>139</v>
      </c>
    </row>
    <row r="107" ht="15" hidden="1">
      <c r="A107" s="49" t="s">
        <v>130</v>
      </c>
    </row>
    <row r="108" ht="15" hidden="1">
      <c r="A108" s="49" t="s">
        <v>142</v>
      </c>
    </row>
    <row r="109" ht="15" hidden="1">
      <c r="A109" s="49" t="s">
        <v>143</v>
      </c>
    </row>
    <row r="110" ht="15">
      <c r="A110" s="49" t="s">
        <v>146</v>
      </c>
    </row>
    <row r="111" ht="15">
      <c r="A111" s="49" t="s">
        <v>124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2019-01-09T17:59:37Z</cp:lastPrinted>
  <dcterms:created xsi:type="dcterms:W3CDTF">2000-04-13T13:33:42Z</dcterms:created>
  <dcterms:modified xsi:type="dcterms:W3CDTF">2019-08-28T17:54:31Z</dcterms:modified>
  <cp:category/>
  <cp:version/>
  <cp:contentType/>
  <cp:contentStatus/>
</cp:coreProperties>
</file>