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NEW BEDFORD" sheetId="1" r:id="rId1"/>
  </sheets>
  <definedNames>
    <definedName name="_xlnm.Print_Area" localSheetId="0">'NEW BEDFORD'!$A$1:$G$61</definedName>
  </definedNames>
  <calcPr fullCalcOnLoad="1"/>
</workbook>
</file>

<file path=xl/sharedStrings.xml><?xml version="1.0" encoding="utf-8"?>
<sst xmlns="http://schemas.openxmlformats.org/spreadsheetml/2006/main" count="236" uniqueCount="124">
  <si>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</si>
  <si>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</si>
  <si>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</si>
  <si>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</si>
  <si>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</si>
  <si>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</si>
  <si>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</si>
  <si>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</si>
  <si>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</si>
  <si>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</si>
  <si>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</si>
  <si>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</si>
  <si>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</si>
  <si>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</si>
  <si>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GREATER NEW BEDFORD</t>
  </si>
  <si>
    <t>CT EOL 19CCNBEDSOSWTF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</si>
  <si>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</si>
  <si>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</si>
  <si>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</si>
  <si>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</si>
  <si>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</si>
  <si>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</si>
  <si>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</si>
  <si>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</si>
  <si>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19CCNBEDTRADE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</si>
  <si>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</si>
  <si>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</si>
  <si>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</si>
  <si>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</si>
  <si>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</si>
  <si>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</si>
  <si>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BUDGET SHEET #1 AUGUST 23, 2018</t>
  </si>
  <si>
    <t>TO ADD  TRADE FUNDS</t>
  </si>
  <si>
    <t>BUDGET SHEET #2</t>
  </si>
  <si>
    <t>CT EOL 19CCNBEDWIA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</si>
  <si>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</si>
  <si>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</si>
  <si>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</si>
  <si>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</si>
  <si>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</si>
  <si>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</si>
  <si>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</si>
  <si>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</si>
  <si>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</si>
  <si>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</si>
  <si>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</si>
  <si>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</si>
  <si>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</si>
  <si>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</si>
  <si>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</si>
  <si>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</si>
  <si>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</si>
  <si>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</si>
  <si>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</si>
  <si>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</si>
  <si>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</si>
  <si>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</si>
  <si>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</si>
  <si>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</si>
  <si>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BUDGET SHEET #4 OCTOBER 12, 2018</t>
  </si>
  <si>
    <t>BUDGET SHEET #5</t>
  </si>
  <si>
    <t>CT EOL 19CCNBEDWP</t>
  </si>
  <si>
    <t>FES2019</t>
  </si>
  <si>
    <t>7002-6626</t>
  </si>
  <si>
    <t>WP 10%</t>
  </si>
  <si>
    <t>J307</t>
  </si>
  <si>
    <t>17.207</t>
  </si>
  <si>
    <t>TO ADD FY19 WP</t>
  </si>
  <si>
    <t>BUDGET SHEET #5 OCTOBER 31, 2018</t>
  </si>
  <si>
    <t>REA8 (SERVICE DATE 1.1.18-9.30.19)</t>
  </si>
  <si>
    <t>FUIREA18</t>
  </si>
  <si>
    <t>7002-6624</t>
  </si>
  <si>
    <t>REA8</t>
  </si>
  <si>
    <t>BUDGET SHEET #6</t>
  </si>
  <si>
    <t>TO ADD REA8  FUNDS</t>
  </si>
  <si>
    <t>BUDGET SHEET #6  NOVEMBER 21, 2018</t>
  </si>
  <si>
    <t>CT EOL 19CCNBEDNEGREA</t>
  </si>
  <si>
    <t>BUDGET SHEET #7</t>
  </si>
  <si>
    <t>PEER TO PEER</t>
  </si>
  <si>
    <t xml:space="preserve"> FNRTATP2P</t>
  </si>
  <si>
    <t>7003-1781</t>
  </si>
  <si>
    <t>HB42</t>
  </si>
  <si>
    <t>TO ADD PEER TO PEER FUNDS</t>
  </si>
  <si>
    <t>BUDGET SHEET #7 NOVEMBER 26, 2018</t>
  </si>
  <si>
    <t>INCENTIVE</t>
  </si>
  <si>
    <t>TO ADD INCENTIVE FUNDS</t>
  </si>
  <si>
    <t>BUDGET SHEET #8</t>
  </si>
  <si>
    <t>FWIAADT19B</t>
  </si>
  <si>
    <t>FWIADWK19B</t>
  </si>
  <si>
    <t>OCTOBER 1, 2018- JUNE 30, 2019</t>
  </si>
  <si>
    <t>TO ADD FY19 WIOA LESS RETAINED AMOUNTS</t>
  </si>
  <si>
    <t>BUDGET SHEET #8 DECEMBER 3, 2018</t>
  </si>
  <si>
    <t>BUDGET SHEET #9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</si>
  <si>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</si>
  <si>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</si>
  <si>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</si>
  <si>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</si>
  <si>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</si>
  <si>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</si>
  <si>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DTA FUNDING</t>
  </si>
  <si>
    <t>SPSS2019</t>
  </si>
  <si>
    <t xml:space="preserve">4400-1979 </t>
  </si>
  <si>
    <t>J327</t>
  </si>
  <si>
    <t>BUDGET SHEET #9 JANUARY 9, 2019</t>
  </si>
  <si>
    <t>TO ADD DTA &amp; DOE FUNDING</t>
  </si>
  <si>
    <t>WIOA DW STAFF ALLOCATION FOR UI SVS</t>
  </si>
  <si>
    <t>DOE-CAREER PATHWAYS</t>
  </si>
  <si>
    <t>7035-0002</t>
  </si>
  <si>
    <t>J328</t>
  </si>
  <si>
    <t>TO ADD VARIOUS FUNDING</t>
  </si>
  <si>
    <t>BUDGET SHEET #10 JANUARY 11, 2019</t>
  </si>
  <si>
    <t>BUDGET SHEET #10</t>
  </si>
  <si>
    <t>DOE2019B</t>
  </si>
  <si>
    <t>BUDGET SHEET #11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</si>
  <si>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</si>
  <si>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</si>
  <si>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</si>
  <si>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</si>
  <si>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</si>
  <si>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</si>
  <si>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</si>
  <si>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</si>
  <si>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</si>
  <si>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#11 JANUARY 28,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</si>
</sst>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47" fillId="0" borderId="10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2">
      <selection activeCell="F59" sqref="F5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2.00390625" style="4" hidden="1" customWidth="1"/>
    <col min="8" max="8" width="11.140625" style="4" hidden="1" customWidth="1"/>
    <col min="9" max="10" width="13.28125" style="4" hidden="1" customWidth="1"/>
    <col min="11" max="13" width="12.00390625" style="4" hidden="1" customWidth="1"/>
    <col min="14" max="14" width="11.140625" style="4" hidden="1" customWidth="1"/>
    <col min="15" max="17" width="18.57421875" style="4" hidden="1" customWidth="1"/>
    <col min="18" max="18" width="18.57421875" style="4" customWidth="1"/>
    <col min="19" max="19" width="13.28125" style="3" hidden="1" customWidth="1"/>
    <col min="20" max="16384" width="9.140625" style="3" customWidth="1"/>
  </cols>
  <sheetData>
    <row r="1" spans="1:18" ht="20.25">
      <c r="A1" s="3" t="s">
        <v>11</v>
      </c>
      <c r="B1" s="60" t="s">
        <v>10</v>
      </c>
      <c r="C1" s="61"/>
      <c r="D1" s="61"/>
      <c r="E1" s="61"/>
      <c r="F1" s="61"/>
      <c r="G1" s="6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9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33</v>
      </c>
      <c r="J5" s="10" t="s">
        <v>51</v>
      </c>
      <c r="K5" s="10" t="s">
        <v>58</v>
      </c>
      <c r="L5" s="10" t="s">
        <v>60</v>
      </c>
      <c r="M5" s="10" t="s">
        <v>73</v>
      </c>
      <c r="N5" s="10" t="s">
        <v>77</v>
      </c>
      <c r="O5" s="10" t="s">
        <v>86</v>
      </c>
      <c r="P5" s="10" t="s">
        <v>92</v>
      </c>
      <c r="Q5" s="10" t="s">
        <v>111</v>
      </c>
      <c r="R5" s="10" t="s">
        <v>113</v>
      </c>
      <c r="S5" s="40" t="s">
        <v>6</v>
      </c>
    </row>
    <row r="6" spans="1:19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</row>
    <row r="7" spans="1:19" s="24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1:19" s="11" customFormat="1" ht="16.5" hidden="1">
      <c r="A8" s="42" t="s">
        <v>18</v>
      </c>
      <c r="B8" s="18" t="s">
        <v>13</v>
      </c>
      <c r="C8" s="43" t="s">
        <v>19</v>
      </c>
      <c r="D8" s="43" t="s">
        <v>20</v>
      </c>
      <c r="E8" s="43" t="s">
        <v>21</v>
      </c>
      <c r="F8" s="16" t="s">
        <v>22</v>
      </c>
      <c r="G8" s="21">
        <v>95000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7">
        <f>SUM(G8:G8)</f>
        <v>95000</v>
      </c>
    </row>
    <row r="9" spans="1:19" s="11" customFormat="1" ht="16.5" hidden="1">
      <c r="A9" s="50" t="s">
        <v>54</v>
      </c>
      <c r="B9" s="18" t="s">
        <v>40</v>
      </c>
      <c r="C9" s="43" t="s">
        <v>55</v>
      </c>
      <c r="D9" s="43" t="s">
        <v>56</v>
      </c>
      <c r="E9" s="43" t="s">
        <v>57</v>
      </c>
      <c r="F9" s="18" t="s">
        <v>22</v>
      </c>
      <c r="G9" s="21"/>
      <c r="H9" s="21"/>
      <c r="I9" s="21"/>
      <c r="J9" s="21">
        <v>141942</v>
      </c>
      <c r="K9" s="21"/>
      <c r="L9" s="21"/>
      <c r="M9" s="21"/>
      <c r="N9" s="21"/>
      <c r="O9" s="21"/>
      <c r="P9" s="21"/>
      <c r="Q9" s="21"/>
      <c r="R9" s="21"/>
      <c r="S9" s="46">
        <f>SUM(I9:J9)</f>
        <v>141942</v>
      </c>
    </row>
    <row r="10" spans="1:19" s="11" customFormat="1" ht="16.5" hidden="1">
      <c r="A10" s="50" t="s">
        <v>99</v>
      </c>
      <c r="B10" s="18" t="s">
        <v>13</v>
      </c>
      <c r="C10" s="49" t="s">
        <v>100</v>
      </c>
      <c r="D10" s="49" t="s">
        <v>101</v>
      </c>
      <c r="E10" s="49" t="s">
        <v>102</v>
      </c>
      <c r="F10" s="18" t="s">
        <v>22</v>
      </c>
      <c r="G10" s="19"/>
      <c r="H10" s="19"/>
      <c r="I10" s="19"/>
      <c r="J10" s="19"/>
      <c r="K10" s="19"/>
      <c r="L10" s="19"/>
      <c r="M10" s="19"/>
      <c r="N10" s="19"/>
      <c r="O10" s="19"/>
      <c r="P10" s="19">
        <f>62708.768-42633</f>
        <v>20075.767999999996</v>
      </c>
      <c r="Q10" s="19"/>
      <c r="R10" s="19"/>
      <c r="S10" s="46">
        <f>P10</f>
        <v>20075.767999999996</v>
      </c>
    </row>
    <row r="11" spans="1:19" s="27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7">
        <f>SUM(G11:G11)</f>
        <v>0</v>
      </c>
    </row>
    <row r="12" spans="1:19" s="11" customFormat="1" ht="16.5" hidden="1">
      <c r="A12" s="16" t="s">
        <v>24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7">
        <f>SUM(G12:G12)</f>
        <v>0</v>
      </c>
    </row>
    <row r="13" spans="1:19" s="27" customFormat="1" ht="15" hidden="1">
      <c r="A13" s="44" t="s">
        <v>25</v>
      </c>
      <c r="B13" s="18" t="s">
        <v>13</v>
      </c>
      <c r="C13" s="43" t="s">
        <v>26</v>
      </c>
      <c r="D13" s="43" t="s">
        <v>27</v>
      </c>
      <c r="E13" s="45" t="s">
        <v>28</v>
      </c>
      <c r="F13" s="16">
        <v>17.245</v>
      </c>
      <c r="G13" s="19"/>
      <c r="H13" s="19">
        <f>4900-2</f>
        <v>4898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46">
        <f>SUM(G13:H13)</f>
        <v>4898</v>
      </c>
    </row>
    <row r="14" spans="1:19" s="27" customFormat="1" ht="15" hidden="1">
      <c r="A14" s="44" t="s">
        <v>25</v>
      </c>
      <c r="B14" s="18" t="s">
        <v>29</v>
      </c>
      <c r="C14" s="43" t="s">
        <v>26</v>
      </c>
      <c r="D14" s="43" t="s">
        <v>27</v>
      </c>
      <c r="E14" s="45" t="s">
        <v>28</v>
      </c>
      <c r="F14" s="16">
        <v>17.245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6">
        <f>SUM(G14:H14)</f>
        <v>1</v>
      </c>
    </row>
    <row r="15" spans="1:19" s="11" customFormat="1" ht="16.5" hidden="1">
      <c r="A15" s="44" t="s">
        <v>25</v>
      </c>
      <c r="B15" s="18" t="s">
        <v>30</v>
      </c>
      <c r="C15" s="43" t="s">
        <v>26</v>
      </c>
      <c r="D15" s="43" t="s">
        <v>27</v>
      </c>
      <c r="E15" s="45" t="s">
        <v>28</v>
      </c>
      <c r="F15" s="16">
        <v>17.245</v>
      </c>
      <c r="G15" s="19"/>
      <c r="H15" s="19">
        <v>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6">
        <f>SUM(G15:H15)</f>
        <v>1</v>
      </c>
    </row>
    <row r="16" spans="1:19" s="11" customFormat="1" ht="16.5" hidden="1">
      <c r="A16" s="44"/>
      <c r="B16" s="18"/>
      <c r="C16" s="43"/>
      <c r="D16" s="43"/>
      <c r="E16" s="45"/>
      <c r="F16" s="16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6"/>
    </row>
    <row r="17" spans="1:19" s="11" customFormat="1" ht="16.5" hidden="1">
      <c r="A17" s="10" t="s">
        <v>8</v>
      </c>
      <c r="B17" s="12"/>
      <c r="C17" s="43"/>
      <c r="D17" s="43"/>
      <c r="E17" s="45"/>
      <c r="F17" s="1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6"/>
    </row>
    <row r="18" spans="1:19" s="11" customFormat="1" ht="16.5" hidden="1">
      <c r="A18" s="16" t="s">
        <v>76</v>
      </c>
      <c r="B18" s="12"/>
      <c r="C18" s="43"/>
      <c r="D18" s="43"/>
      <c r="E18" s="45"/>
      <c r="F18" s="1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6"/>
    </row>
    <row r="19" spans="1:19" s="11" customFormat="1" ht="16.5" hidden="1">
      <c r="A19" s="44" t="s">
        <v>69</v>
      </c>
      <c r="B19" s="18" t="s">
        <v>13</v>
      </c>
      <c r="C19" s="43" t="s">
        <v>70</v>
      </c>
      <c r="D19" s="43" t="s">
        <v>71</v>
      </c>
      <c r="E19" s="45" t="s">
        <v>72</v>
      </c>
      <c r="F19" s="16">
        <v>17.225</v>
      </c>
      <c r="G19" s="19"/>
      <c r="H19" s="19"/>
      <c r="I19" s="19"/>
      <c r="J19" s="19"/>
      <c r="K19" s="19"/>
      <c r="L19" s="19"/>
      <c r="M19" s="19">
        <f>24679.18-1</f>
        <v>24678.18</v>
      </c>
      <c r="N19" s="19"/>
      <c r="O19" s="19"/>
      <c r="P19" s="19"/>
      <c r="Q19" s="19"/>
      <c r="R19" s="19"/>
      <c r="S19" s="46">
        <f>SUM(G19:M19)</f>
        <v>24678.18</v>
      </c>
    </row>
    <row r="20" spans="1:19" s="11" customFormat="1" ht="16.5" hidden="1">
      <c r="A20" s="44" t="s">
        <v>69</v>
      </c>
      <c r="B20" s="18" t="s">
        <v>29</v>
      </c>
      <c r="C20" s="43" t="s">
        <v>70</v>
      </c>
      <c r="D20" s="43" t="s">
        <v>71</v>
      </c>
      <c r="E20" s="45" t="s">
        <v>72</v>
      </c>
      <c r="F20" s="16">
        <v>17.225</v>
      </c>
      <c r="G20" s="19"/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46">
        <f>SUM(G20:M20)</f>
        <v>1</v>
      </c>
    </row>
    <row r="21" spans="1:19" s="11" customFormat="1" ht="16.5" hidden="1">
      <c r="A21" s="44" t="s">
        <v>78</v>
      </c>
      <c r="B21" s="18" t="s">
        <v>13</v>
      </c>
      <c r="C21" s="49" t="s">
        <v>79</v>
      </c>
      <c r="D21" s="51" t="s">
        <v>80</v>
      </c>
      <c r="E21" s="49" t="s">
        <v>81</v>
      </c>
      <c r="F21" s="49">
        <v>17.281</v>
      </c>
      <c r="G21" s="19"/>
      <c r="H21" s="19"/>
      <c r="I21" s="19"/>
      <c r="J21" s="19"/>
      <c r="K21" s="19"/>
      <c r="L21" s="19"/>
      <c r="M21" s="19"/>
      <c r="N21" s="19">
        <v>1788.66</v>
      </c>
      <c r="O21" s="19"/>
      <c r="P21" s="19"/>
      <c r="Q21" s="19"/>
      <c r="R21" s="19"/>
      <c r="S21" s="46">
        <f>SUM(M21:N21)</f>
        <v>1788.66</v>
      </c>
    </row>
    <row r="22" spans="1:19" s="11" customFormat="1" ht="16.5" hidden="1">
      <c r="A22" s="44"/>
      <c r="B22" s="18"/>
      <c r="C22" s="43"/>
      <c r="D22" s="43"/>
      <c r="E22" s="45"/>
      <c r="F22" s="1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6">
        <f>SUM(M22:N22)</f>
        <v>0</v>
      </c>
    </row>
    <row r="23" spans="1:19" s="11" customFormat="1" ht="16.5" hidden="1">
      <c r="A23" s="26"/>
      <c r="B23" s="12"/>
      <c r="C23" s="13"/>
      <c r="D23" s="13"/>
      <c r="E23" s="14"/>
      <c r="F23" s="1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6">
        <f>SUM(M23:N23)</f>
        <v>0</v>
      </c>
    </row>
    <row r="24" spans="1:19" s="24" customFormat="1" ht="16.5" hidden="1">
      <c r="A24" s="10" t="s">
        <v>8</v>
      </c>
      <c r="B24" s="12"/>
      <c r="C24" s="13"/>
      <c r="D24" s="13"/>
      <c r="E24" s="14"/>
      <c r="F24" s="1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7">
        <f>SUM(G24:G24)</f>
        <v>0</v>
      </c>
    </row>
    <row r="25" spans="1:19" s="24" customFormat="1" ht="16.5" hidden="1">
      <c r="A25" s="16" t="s">
        <v>34</v>
      </c>
      <c r="B25" s="12"/>
      <c r="C25" s="13"/>
      <c r="D25" s="13"/>
      <c r="E25" s="14"/>
      <c r="F25" s="1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7">
        <f>SUM(G25:G25)</f>
        <v>0</v>
      </c>
    </row>
    <row r="26" spans="1:19" s="24" customFormat="1" ht="16.5" hidden="1">
      <c r="A26" s="44" t="s">
        <v>35</v>
      </c>
      <c r="B26" s="47" t="s">
        <v>36</v>
      </c>
      <c r="C26" s="48" t="s">
        <v>37</v>
      </c>
      <c r="D26" s="16" t="s">
        <v>38</v>
      </c>
      <c r="E26" s="40">
        <v>6301</v>
      </c>
      <c r="F26" s="18">
        <v>17.259</v>
      </c>
      <c r="G26" s="19"/>
      <c r="H26" s="19"/>
      <c r="I26" s="19">
        <f>598887-2</f>
        <v>598885</v>
      </c>
      <c r="J26" s="19"/>
      <c r="K26" s="19"/>
      <c r="L26" s="19"/>
      <c r="M26" s="19"/>
      <c r="N26" s="19"/>
      <c r="O26" s="19">
        <v>-18617</v>
      </c>
      <c r="P26" s="19"/>
      <c r="Q26" s="19"/>
      <c r="R26" s="19"/>
      <c r="S26" s="46">
        <f>SUM(I26:O26)</f>
        <v>580268</v>
      </c>
    </row>
    <row r="27" spans="1:19" s="24" customFormat="1" ht="16.5" hidden="1">
      <c r="A27" s="44" t="s">
        <v>35</v>
      </c>
      <c r="B27" s="18" t="s">
        <v>29</v>
      </c>
      <c r="C27" s="48" t="s">
        <v>37</v>
      </c>
      <c r="D27" s="16" t="s">
        <v>38</v>
      </c>
      <c r="E27" s="40">
        <v>6301</v>
      </c>
      <c r="F27" s="18">
        <v>17.259</v>
      </c>
      <c r="G27" s="19"/>
      <c r="H27" s="19"/>
      <c r="I27" s="19">
        <v>1</v>
      </c>
      <c r="J27" s="19"/>
      <c r="K27" s="19"/>
      <c r="L27" s="19"/>
      <c r="M27" s="19"/>
      <c r="N27" s="19"/>
      <c r="O27" s="19"/>
      <c r="P27" s="19"/>
      <c r="Q27" s="19"/>
      <c r="R27" s="19"/>
      <c r="S27" s="46">
        <f>SUM(I27:O27)</f>
        <v>1</v>
      </c>
    </row>
    <row r="28" spans="1:19" s="24" customFormat="1" ht="16.5" hidden="1">
      <c r="A28" s="44" t="s">
        <v>35</v>
      </c>
      <c r="B28" s="18" t="s">
        <v>30</v>
      </c>
      <c r="C28" s="48" t="s">
        <v>37</v>
      </c>
      <c r="D28" s="16" t="s">
        <v>38</v>
      </c>
      <c r="E28" s="40">
        <v>6301</v>
      </c>
      <c r="F28" s="18">
        <v>17.259</v>
      </c>
      <c r="G28" s="19"/>
      <c r="H28" s="19"/>
      <c r="I28" s="19">
        <v>1</v>
      </c>
      <c r="J28" s="19"/>
      <c r="K28" s="19"/>
      <c r="L28" s="19"/>
      <c r="M28" s="19"/>
      <c r="N28" s="19"/>
      <c r="O28" s="19"/>
      <c r="P28" s="19"/>
      <c r="Q28" s="19"/>
      <c r="R28" s="19"/>
      <c r="S28" s="46">
        <f>SUM(I28:O28)</f>
        <v>1</v>
      </c>
    </row>
    <row r="29" spans="1:19" s="27" customFormat="1" ht="15" hidden="1">
      <c r="A29" s="44" t="s">
        <v>39</v>
      </c>
      <c r="B29" s="18" t="s">
        <v>40</v>
      </c>
      <c r="C29" s="16" t="s">
        <v>41</v>
      </c>
      <c r="D29" s="49" t="s">
        <v>42</v>
      </c>
      <c r="E29" s="18" t="s">
        <v>43</v>
      </c>
      <c r="F29" s="49">
        <v>17.258</v>
      </c>
      <c r="G29" s="19"/>
      <c r="H29" s="19"/>
      <c r="I29" s="19">
        <f>86042-2</f>
        <v>86040</v>
      </c>
      <c r="J29" s="19"/>
      <c r="K29" s="19"/>
      <c r="L29" s="19"/>
      <c r="M29" s="19"/>
      <c r="N29" s="19"/>
      <c r="O29" s="19"/>
      <c r="P29" s="19"/>
      <c r="Q29" s="19"/>
      <c r="R29" s="19"/>
      <c r="S29" s="46">
        <f>SUM(I29:O29)</f>
        <v>86040</v>
      </c>
    </row>
    <row r="30" spans="1:19" s="27" customFormat="1" ht="15" hidden="1">
      <c r="A30" s="44" t="s">
        <v>44</v>
      </c>
      <c r="B30" s="18" t="s">
        <v>29</v>
      </c>
      <c r="C30" s="16" t="s">
        <v>41</v>
      </c>
      <c r="D30" s="49" t="s">
        <v>42</v>
      </c>
      <c r="E30" s="18" t="s">
        <v>43</v>
      </c>
      <c r="F30" s="49">
        <v>17.258</v>
      </c>
      <c r="G30" s="19"/>
      <c r="H30" s="19"/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46">
        <f>SUM(H30:I30)</f>
        <v>1</v>
      </c>
    </row>
    <row r="31" spans="1:19" s="27" customFormat="1" ht="15" hidden="1">
      <c r="A31" s="44" t="s">
        <v>39</v>
      </c>
      <c r="B31" s="18" t="s">
        <v>30</v>
      </c>
      <c r="C31" s="16" t="s">
        <v>41</v>
      </c>
      <c r="D31" s="49" t="s">
        <v>42</v>
      </c>
      <c r="E31" s="18" t="s">
        <v>43</v>
      </c>
      <c r="F31" s="49">
        <v>17.258</v>
      </c>
      <c r="G31" s="19"/>
      <c r="H31" s="19"/>
      <c r="I31" s="19">
        <v>1</v>
      </c>
      <c r="J31" s="19"/>
      <c r="K31" s="19"/>
      <c r="L31" s="19"/>
      <c r="M31" s="19"/>
      <c r="N31" s="19"/>
      <c r="S31" s="46">
        <f>SUM(H31:I31)</f>
        <v>1</v>
      </c>
    </row>
    <row r="32" spans="1:19" s="27" customFormat="1" ht="15" hidden="1">
      <c r="A32" s="44" t="s">
        <v>39</v>
      </c>
      <c r="B32" s="18" t="s">
        <v>89</v>
      </c>
      <c r="C32" s="16" t="s">
        <v>87</v>
      </c>
      <c r="D32" s="49" t="s">
        <v>42</v>
      </c>
      <c r="E32" s="18" t="s">
        <v>43</v>
      </c>
      <c r="F32" s="49">
        <v>17.258</v>
      </c>
      <c r="G32" s="19"/>
      <c r="H32" s="19"/>
      <c r="I32" s="19"/>
      <c r="J32" s="19"/>
      <c r="K32" s="19"/>
      <c r="L32" s="19"/>
      <c r="M32" s="19"/>
      <c r="N32" s="19"/>
      <c r="O32" s="19">
        <f>457325-62557-2</f>
        <v>394766</v>
      </c>
      <c r="P32" s="19"/>
      <c r="Q32" s="19"/>
      <c r="R32" s="19"/>
      <c r="S32" s="46">
        <f>SUM(K32:O32)</f>
        <v>394766</v>
      </c>
    </row>
    <row r="33" spans="1:19" s="27" customFormat="1" ht="15" hidden="1">
      <c r="A33" s="44" t="s">
        <v>39</v>
      </c>
      <c r="B33" s="18" t="s">
        <v>29</v>
      </c>
      <c r="C33" s="16" t="s">
        <v>87</v>
      </c>
      <c r="D33" s="49" t="s">
        <v>42</v>
      </c>
      <c r="E33" s="18" t="s">
        <v>43</v>
      </c>
      <c r="F33" s="49">
        <v>17.258</v>
      </c>
      <c r="G33" s="19"/>
      <c r="H33" s="19"/>
      <c r="I33" s="19"/>
      <c r="J33" s="19"/>
      <c r="K33" s="19"/>
      <c r="L33" s="19"/>
      <c r="M33" s="19"/>
      <c r="N33" s="19"/>
      <c r="O33" s="19">
        <v>1</v>
      </c>
      <c r="P33" s="19"/>
      <c r="Q33" s="19"/>
      <c r="R33" s="19"/>
      <c r="S33" s="46">
        <f>SUM(K33:O33)</f>
        <v>1</v>
      </c>
    </row>
    <row r="34" spans="1:19" s="27" customFormat="1" ht="15" hidden="1">
      <c r="A34" s="44" t="s">
        <v>39</v>
      </c>
      <c r="B34" s="18" t="s">
        <v>30</v>
      </c>
      <c r="C34" s="16" t="s">
        <v>87</v>
      </c>
      <c r="D34" s="49" t="s">
        <v>42</v>
      </c>
      <c r="E34" s="18" t="s">
        <v>43</v>
      </c>
      <c r="F34" s="49">
        <v>17.258</v>
      </c>
      <c r="G34" s="19"/>
      <c r="H34" s="19"/>
      <c r="I34" s="19"/>
      <c r="J34" s="19"/>
      <c r="K34" s="19"/>
      <c r="L34" s="19"/>
      <c r="M34" s="19"/>
      <c r="N34" s="19"/>
      <c r="O34" s="19">
        <v>1</v>
      </c>
      <c r="P34" s="19"/>
      <c r="Q34" s="19"/>
      <c r="R34" s="19"/>
      <c r="S34" s="46">
        <f>SUM(K34:O34)</f>
        <v>1</v>
      </c>
    </row>
    <row r="35" spans="1:19" s="11" customFormat="1" ht="16.5" hidden="1">
      <c r="A35" s="44" t="s">
        <v>45</v>
      </c>
      <c r="B35" s="18" t="s">
        <v>40</v>
      </c>
      <c r="C35" s="16" t="s">
        <v>46</v>
      </c>
      <c r="D35" s="49" t="s">
        <v>47</v>
      </c>
      <c r="E35" s="18" t="s">
        <v>48</v>
      </c>
      <c r="F35" s="49">
        <v>17.278</v>
      </c>
      <c r="G35" s="21"/>
      <c r="H35" s="21"/>
      <c r="I35" s="21">
        <f>83222-2</f>
        <v>83220</v>
      </c>
      <c r="J35" s="21"/>
      <c r="K35" s="21"/>
      <c r="L35" s="21"/>
      <c r="M35" s="21"/>
      <c r="N35" s="21"/>
      <c r="O35" s="21"/>
      <c r="P35" s="21"/>
      <c r="Q35" s="21"/>
      <c r="R35" s="21"/>
      <c r="S35" s="46">
        <f>SUM(I35:P35)</f>
        <v>83220</v>
      </c>
    </row>
    <row r="36" spans="1:19" s="11" customFormat="1" ht="16.5" hidden="1">
      <c r="A36" s="44" t="s">
        <v>45</v>
      </c>
      <c r="B36" s="18" t="s">
        <v>29</v>
      </c>
      <c r="C36" s="16" t="s">
        <v>46</v>
      </c>
      <c r="D36" s="49" t="s">
        <v>47</v>
      </c>
      <c r="E36" s="18" t="s">
        <v>48</v>
      </c>
      <c r="F36" s="49">
        <v>17.278</v>
      </c>
      <c r="G36" s="21"/>
      <c r="H36" s="21"/>
      <c r="I36" s="21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46">
        <f>SUM(I36:P36)</f>
        <v>1</v>
      </c>
    </row>
    <row r="37" spans="1:19" s="24" customFormat="1" ht="16.5" hidden="1">
      <c r="A37" s="44" t="s">
        <v>45</v>
      </c>
      <c r="B37" s="18" t="s">
        <v>30</v>
      </c>
      <c r="C37" s="16" t="s">
        <v>46</v>
      </c>
      <c r="D37" s="49" t="s">
        <v>47</v>
      </c>
      <c r="E37" s="18" t="s">
        <v>48</v>
      </c>
      <c r="F37" s="49">
        <v>17.278</v>
      </c>
      <c r="G37" s="19"/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46">
        <f>SUM(I37:P37)</f>
        <v>1</v>
      </c>
    </row>
    <row r="38" spans="1:19" s="24" customFormat="1" ht="16.5" hidden="1">
      <c r="A38" s="44" t="s">
        <v>45</v>
      </c>
      <c r="B38" s="18" t="s">
        <v>89</v>
      </c>
      <c r="C38" s="16" t="s">
        <v>88</v>
      </c>
      <c r="D38" s="49" t="s">
        <v>47</v>
      </c>
      <c r="E38" s="18" t="s">
        <v>48</v>
      </c>
      <c r="F38" s="49">
        <v>17.278</v>
      </c>
      <c r="G38" s="19"/>
      <c r="H38" s="19"/>
      <c r="I38" s="19"/>
      <c r="J38" s="19"/>
      <c r="K38" s="19"/>
      <c r="L38" s="19"/>
      <c r="M38" s="19"/>
      <c r="N38" s="19"/>
      <c r="O38" s="19">
        <f>394742-56368-2</f>
        <v>338372</v>
      </c>
      <c r="P38" s="19"/>
      <c r="Q38" s="19"/>
      <c r="R38" s="19"/>
      <c r="S38" s="46">
        <f>SUM(K38:O38)</f>
        <v>338372</v>
      </c>
    </row>
    <row r="39" spans="1:19" s="24" customFormat="1" ht="16.5" hidden="1">
      <c r="A39" s="44" t="s">
        <v>45</v>
      </c>
      <c r="B39" s="18" t="s">
        <v>29</v>
      </c>
      <c r="C39" s="16" t="s">
        <v>88</v>
      </c>
      <c r="D39" s="49" t="s">
        <v>47</v>
      </c>
      <c r="E39" s="18" t="s">
        <v>48</v>
      </c>
      <c r="F39" s="49">
        <v>17.278</v>
      </c>
      <c r="G39" s="19"/>
      <c r="H39" s="19"/>
      <c r="I39" s="19"/>
      <c r="J39" s="19"/>
      <c r="K39" s="19"/>
      <c r="L39" s="19"/>
      <c r="M39" s="19"/>
      <c r="N39" s="19"/>
      <c r="O39" s="19">
        <v>1</v>
      </c>
      <c r="P39" s="19"/>
      <c r="Q39" s="19"/>
      <c r="R39" s="19"/>
      <c r="S39" s="46">
        <f>SUM(K39:O39)</f>
        <v>1</v>
      </c>
    </row>
    <row r="40" spans="1:19" s="24" customFormat="1" ht="16.5" hidden="1">
      <c r="A40" s="44" t="s">
        <v>45</v>
      </c>
      <c r="B40" s="18" t="s">
        <v>30</v>
      </c>
      <c r="C40" s="16" t="s">
        <v>88</v>
      </c>
      <c r="D40" s="49" t="s">
        <v>47</v>
      </c>
      <c r="E40" s="18" t="s">
        <v>48</v>
      </c>
      <c r="F40" s="49">
        <v>17.278</v>
      </c>
      <c r="G40" s="19"/>
      <c r="H40" s="19"/>
      <c r="I40" s="19"/>
      <c r="J40" s="19"/>
      <c r="K40" s="19"/>
      <c r="L40" s="19"/>
      <c r="M40" s="19"/>
      <c r="N40" s="19"/>
      <c r="O40" s="19">
        <v>1</v>
      </c>
      <c r="P40" s="19"/>
      <c r="Q40" s="19"/>
      <c r="R40" s="19"/>
      <c r="S40" s="46">
        <f>SUM(K40:O40)</f>
        <v>1</v>
      </c>
    </row>
    <row r="41" spans="1:19" s="24" customFormat="1" ht="16.5" hidden="1">
      <c r="A41" s="44" t="s">
        <v>84</v>
      </c>
      <c r="B41" s="18" t="s">
        <v>40</v>
      </c>
      <c r="C41" s="16" t="s">
        <v>41</v>
      </c>
      <c r="D41" s="49" t="s">
        <v>42</v>
      </c>
      <c r="E41" s="18">
        <v>6318</v>
      </c>
      <c r="F41" s="49">
        <v>17.258</v>
      </c>
      <c r="G41" s="19"/>
      <c r="H41" s="19"/>
      <c r="I41" s="19"/>
      <c r="J41" s="19"/>
      <c r="K41" s="19">
        <f>18000*0.34</f>
        <v>6120</v>
      </c>
      <c r="L41" s="19"/>
      <c r="M41" s="19"/>
      <c r="N41" s="19"/>
      <c r="O41" s="19"/>
      <c r="P41" s="19"/>
      <c r="Q41" s="19"/>
      <c r="R41" s="19"/>
      <c r="S41" s="46">
        <f>SUM(K41:O41)</f>
        <v>6120</v>
      </c>
    </row>
    <row r="42" spans="1:19" s="27" customFormat="1" ht="15" hidden="1">
      <c r="A42" s="44" t="s">
        <v>84</v>
      </c>
      <c r="B42" s="18" t="s">
        <v>29</v>
      </c>
      <c r="C42" s="16" t="s">
        <v>41</v>
      </c>
      <c r="D42" s="49" t="s">
        <v>42</v>
      </c>
      <c r="E42" s="18">
        <v>6319</v>
      </c>
      <c r="F42" s="49">
        <v>17.258</v>
      </c>
      <c r="G42" s="21"/>
      <c r="H42" s="21"/>
      <c r="I42" s="21"/>
      <c r="J42" s="21"/>
      <c r="K42" s="21">
        <f>18000*0.66</f>
        <v>11880</v>
      </c>
      <c r="L42" s="21"/>
      <c r="M42" s="21"/>
      <c r="N42" s="21"/>
      <c r="O42" s="21"/>
      <c r="P42" s="21"/>
      <c r="Q42" s="21"/>
      <c r="R42" s="21"/>
      <c r="S42" s="46">
        <f>SUM(K42:O42)</f>
        <v>11880</v>
      </c>
    </row>
    <row r="43" spans="1:19" s="27" customFormat="1" ht="15.75" hidden="1">
      <c r="A43" s="56" t="s">
        <v>105</v>
      </c>
      <c r="B43" s="18" t="s">
        <v>13</v>
      </c>
      <c r="C43" s="57" t="s">
        <v>88</v>
      </c>
      <c r="D43" s="49" t="s">
        <v>47</v>
      </c>
      <c r="E43" s="16">
        <v>6308</v>
      </c>
      <c r="F43" s="49">
        <v>17.278</v>
      </c>
      <c r="G43" s="21"/>
      <c r="H43" s="21"/>
      <c r="I43" s="21"/>
      <c r="J43" s="21"/>
      <c r="K43" s="21"/>
      <c r="L43" s="21"/>
      <c r="M43" s="21"/>
      <c r="N43" s="21"/>
      <c r="O43" s="21"/>
      <c r="P43" s="59"/>
      <c r="Q43" s="21">
        <f>11000*0.34</f>
        <v>3740.0000000000005</v>
      </c>
      <c r="R43" s="21"/>
      <c r="S43" s="46"/>
    </row>
    <row r="44" spans="1:19" s="27" customFormat="1" ht="15.75" hidden="1">
      <c r="A44" s="56" t="s">
        <v>105</v>
      </c>
      <c r="B44" s="18" t="s">
        <v>13</v>
      </c>
      <c r="C44" s="57" t="s">
        <v>88</v>
      </c>
      <c r="D44" s="49" t="s">
        <v>47</v>
      </c>
      <c r="E44" s="16">
        <v>6309</v>
      </c>
      <c r="F44" s="49">
        <v>17.278</v>
      </c>
      <c r="G44" s="21"/>
      <c r="H44" s="21"/>
      <c r="I44" s="21"/>
      <c r="J44" s="21"/>
      <c r="K44" s="21"/>
      <c r="L44" s="21"/>
      <c r="M44" s="21"/>
      <c r="N44" s="21"/>
      <c r="O44" s="21"/>
      <c r="P44" s="59"/>
      <c r="Q44" s="21">
        <f>11000*0.66</f>
        <v>7260</v>
      </c>
      <c r="R44" s="21"/>
      <c r="S44" s="46"/>
    </row>
    <row r="45" spans="1:19" s="27" customFormat="1" ht="15" hidden="1">
      <c r="A45" s="44"/>
      <c r="B45" s="18"/>
      <c r="C45" s="16"/>
      <c r="D45" s="49"/>
      <c r="E45" s="18"/>
      <c r="F45" s="49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46"/>
    </row>
    <row r="46" spans="1:19" s="27" customFormat="1" ht="15" hidden="1">
      <c r="A46" s="44"/>
      <c r="B46" s="18"/>
      <c r="C46" s="16"/>
      <c r="D46" s="49"/>
      <c r="E46" s="18"/>
      <c r="F46" s="49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46"/>
    </row>
    <row r="47" spans="1:19" s="27" customFormat="1" ht="15">
      <c r="A47" s="44"/>
      <c r="B47" s="18"/>
      <c r="C47" s="16"/>
      <c r="D47" s="49"/>
      <c r="E47" s="18"/>
      <c r="F47" s="4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46">
        <f>SUM(P47)</f>
        <v>0</v>
      </c>
    </row>
    <row r="48" spans="1:19" s="27" customFormat="1" ht="16.5">
      <c r="A48" s="22"/>
      <c r="B48" s="12"/>
      <c r="C48" s="20"/>
      <c r="D48" s="20"/>
      <c r="E48" s="15"/>
      <c r="F48" s="1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46">
        <f>SUM(K48:O48)</f>
        <v>0</v>
      </c>
    </row>
    <row r="49" spans="1:19" s="27" customFormat="1" ht="16.5">
      <c r="A49" s="10" t="s">
        <v>8</v>
      </c>
      <c r="B49" s="12"/>
      <c r="C49" s="20"/>
      <c r="D49" s="20"/>
      <c r="E49" s="15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46"/>
    </row>
    <row r="50" spans="1:19" s="27" customFormat="1" ht="16.5">
      <c r="A50" s="16" t="s">
        <v>61</v>
      </c>
      <c r="B50" s="12"/>
      <c r="C50" s="20"/>
      <c r="D50" s="20"/>
      <c r="E50" s="15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6"/>
    </row>
    <row r="51" spans="1:19" s="11" customFormat="1" ht="16.5" hidden="1">
      <c r="A51" s="25" t="s">
        <v>64</v>
      </c>
      <c r="B51" s="18" t="s">
        <v>13</v>
      </c>
      <c r="C51" s="43" t="s">
        <v>62</v>
      </c>
      <c r="D51" s="43" t="s">
        <v>63</v>
      </c>
      <c r="E51" s="45" t="s">
        <v>65</v>
      </c>
      <c r="F51" s="18" t="s">
        <v>66</v>
      </c>
      <c r="G51" s="21"/>
      <c r="H51" s="21"/>
      <c r="I51" s="21"/>
      <c r="J51" s="21"/>
      <c r="K51" s="21"/>
      <c r="L51" s="21">
        <f>29604-2</f>
        <v>29602</v>
      </c>
      <c r="M51" s="21"/>
      <c r="N51" s="21"/>
      <c r="O51" s="21"/>
      <c r="P51" s="21"/>
      <c r="Q51" s="21"/>
      <c r="R51" s="21"/>
      <c r="S51" s="46">
        <f>SUM(K51:L51)</f>
        <v>29602</v>
      </c>
    </row>
    <row r="52" spans="1:19" s="11" customFormat="1" ht="16.5" hidden="1">
      <c r="A52" s="25" t="s">
        <v>64</v>
      </c>
      <c r="B52" s="18" t="s">
        <v>29</v>
      </c>
      <c r="C52" s="43" t="s">
        <v>62</v>
      </c>
      <c r="D52" s="43" t="s">
        <v>63</v>
      </c>
      <c r="E52" s="45" t="s">
        <v>65</v>
      </c>
      <c r="F52" s="18" t="s">
        <v>66</v>
      </c>
      <c r="G52" s="21"/>
      <c r="H52" s="21"/>
      <c r="I52" s="21"/>
      <c r="J52" s="21"/>
      <c r="K52" s="21"/>
      <c r="L52" s="21">
        <v>1</v>
      </c>
      <c r="M52" s="21"/>
      <c r="N52" s="21"/>
      <c r="O52" s="21"/>
      <c r="P52" s="21"/>
      <c r="Q52" s="21"/>
      <c r="R52" s="21"/>
      <c r="S52" s="46">
        <f>SUM(K52:L52)</f>
        <v>1</v>
      </c>
    </row>
    <row r="53" spans="1:19" s="11" customFormat="1" ht="16.5" hidden="1">
      <c r="A53" s="25" t="s">
        <v>64</v>
      </c>
      <c r="B53" s="18" t="s">
        <v>30</v>
      </c>
      <c r="C53" s="43" t="s">
        <v>62</v>
      </c>
      <c r="D53" s="43" t="s">
        <v>63</v>
      </c>
      <c r="E53" s="45" t="s">
        <v>65</v>
      </c>
      <c r="F53" s="18" t="s">
        <v>66</v>
      </c>
      <c r="G53" s="19"/>
      <c r="H53" s="19"/>
      <c r="I53" s="19"/>
      <c r="J53" s="19"/>
      <c r="K53" s="19"/>
      <c r="L53" s="19">
        <v>1</v>
      </c>
      <c r="M53" s="19"/>
      <c r="N53" s="19"/>
      <c r="O53" s="19"/>
      <c r="P53" s="19"/>
      <c r="Q53" s="19"/>
      <c r="R53" s="19"/>
      <c r="S53" s="46">
        <f>SUM(K53:L53)</f>
        <v>1</v>
      </c>
    </row>
    <row r="54" spans="1:19" s="11" customFormat="1" ht="16.5" hidden="1">
      <c r="A54" s="52" t="s">
        <v>93</v>
      </c>
      <c r="B54" s="53" t="s">
        <v>94</v>
      </c>
      <c r="C54" s="54" t="s">
        <v>95</v>
      </c>
      <c r="D54" s="54" t="s">
        <v>96</v>
      </c>
      <c r="E54" s="55" t="s">
        <v>97</v>
      </c>
      <c r="F54" s="53" t="s">
        <v>98</v>
      </c>
      <c r="G54" s="19"/>
      <c r="H54" s="19"/>
      <c r="I54" s="19"/>
      <c r="J54" s="19"/>
      <c r="K54" s="19"/>
      <c r="L54" s="19"/>
      <c r="M54" s="19"/>
      <c r="N54" s="19"/>
      <c r="O54" s="19"/>
      <c r="P54" s="19">
        <v>7032.5</v>
      </c>
      <c r="Q54" s="19"/>
      <c r="R54" s="19"/>
      <c r="S54" s="46">
        <f>SUM(O54:P54)</f>
        <v>7032.5</v>
      </c>
    </row>
    <row r="55" spans="1:19" s="11" customFormat="1" ht="16.5" hidden="1">
      <c r="A55" s="52" t="s">
        <v>106</v>
      </c>
      <c r="B55" s="18" t="s">
        <v>13</v>
      </c>
      <c r="C55" s="58" t="s">
        <v>112</v>
      </c>
      <c r="D55" s="58" t="s">
        <v>107</v>
      </c>
      <c r="E55" s="58" t="s">
        <v>108</v>
      </c>
      <c r="F55" s="53" t="s">
        <v>22</v>
      </c>
      <c r="G55" s="19"/>
      <c r="H55" s="19"/>
      <c r="I55" s="19"/>
      <c r="J55" s="19"/>
      <c r="K55" s="19"/>
      <c r="L55" s="19"/>
      <c r="M55" s="19"/>
      <c r="N55" s="19"/>
      <c r="O55" s="19"/>
      <c r="Q55" s="19">
        <v>9377</v>
      </c>
      <c r="R55" s="19"/>
      <c r="S55" s="46"/>
    </row>
    <row r="56" spans="1:19" s="11" customFormat="1" ht="16.5">
      <c r="A56" s="52" t="s">
        <v>114</v>
      </c>
      <c r="B56" s="53" t="s">
        <v>115</v>
      </c>
      <c r="C56" s="58" t="s">
        <v>116</v>
      </c>
      <c r="D56" s="58" t="s">
        <v>117</v>
      </c>
      <c r="E56" s="58" t="s">
        <v>118</v>
      </c>
      <c r="F56" s="53" t="s">
        <v>22</v>
      </c>
      <c r="G56" s="19"/>
      <c r="H56" s="19"/>
      <c r="I56" s="19"/>
      <c r="J56" s="19"/>
      <c r="K56" s="19"/>
      <c r="L56" s="19"/>
      <c r="M56" s="19"/>
      <c r="N56" s="19"/>
      <c r="O56" s="19"/>
      <c r="Q56" s="19"/>
      <c r="R56" s="19">
        <v>1943</v>
      </c>
      <c r="S56" s="46">
        <f>R56</f>
        <v>1943</v>
      </c>
    </row>
    <row r="57" spans="1:19" s="11" customFormat="1" ht="16.5">
      <c r="A57" s="52" t="s">
        <v>119</v>
      </c>
      <c r="B57" s="18" t="s">
        <v>13</v>
      </c>
      <c r="C57" s="58" t="s">
        <v>120</v>
      </c>
      <c r="D57" s="58" t="s">
        <v>121</v>
      </c>
      <c r="E57" s="58" t="s">
        <v>122</v>
      </c>
      <c r="F57" s="53" t="s">
        <v>22</v>
      </c>
      <c r="G57" s="19"/>
      <c r="H57" s="19"/>
      <c r="I57" s="19"/>
      <c r="J57" s="19"/>
      <c r="K57" s="19"/>
      <c r="L57" s="19"/>
      <c r="M57" s="19"/>
      <c r="N57" s="19"/>
      <c r="O57" s="19"/>
      <c r="Q57" s="19"/>
      <c r="R57" s="19">
        <v>9498.02</v>
      </c>
      <c r="S57" s="46">
        <f>R57</f>
        <v>9498.02</v>
      </c>
    </row>
    <row r="58" spans="1:19" s="11" customFormat="1" ht="16.5">
      <c r="A58" s="25"/>
      <c r="B58" s="18"/>
      <c r="C58" s="43"/>
      <c r="D58" s="43"/>
      <c r="E58" s="45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6"/>
    </row>
    <row r="59" spans="1:19" s="11" customFormat="1" ht="16.5">
      <c r="A59" s="28" t="s">
        <v>0</v>
      </c>
      <c r="B59" s="28"/>
      <c r="C59" s="29"/>
      <c r="D59" s="29"/>
      <c r="E59" s="29"/>
      <c r="F59" s="30"/>
      <c r="G59" s="31">
        <f>SUM(G8:G51)</f>
        <v>95000</v>
      </c>
      <c r="H59" s="31">
        <f>SUM(H13:H53)</f>
        <v>4900</v>
      </c>
      <c r="I59" s="31">
        <f>SUM(I23:I53)</f>
        <v>768151</v>
      </c>
      <c r="J59" s="31">
        <f>SUM(J6:J53)</f>
        <v>141942</v>
      </c>
      <c r="K59" s="31">
        <f>SUM(K24:K53)</f>
        <v>18000</v>
      </c>
      <c r="L59" s="31">
        <f>SUM(L48:L53)</f>
        <v>29604</v>
      </c>
      <c r="M59" s="31">
        <f>SUM(M16:M23)</f>
        <v>24679.18</v>
      </c>
      <c r="N59" s="31">
        <f>SUM(N16:N23)</f>
        <v>1788.66</v>
      </c>
      <c r="O59" s="31">
        <f>SUM(O22:O48)</f>
        <v>714525</v>
      </c>
      <c r="P59" s="31">
        <f>SUM(P7:P58)</f>
        <v>27108.267999999996</v>
      </c>
      <c r="Q59" s="31">
        <f>SUM(Q9:Q58)</f>
        <v>20377</v>
      </c>
      <c r="R59" s="31">
        <f>SUM(R47:R58)</f>
        <v>11441.02</v>
      </c>
      <c r="S59" s="41">
        <f>SUM(G59:G59)</f>
        <v>95000</v>
      </c>
    </row>
    <row r="60" spans="1:19" s="11" customFormat="1" ht="16.5">
      <c r="A60" s="32"/>
      <c r="B60" s="32"/>
      <c r="C60" s="33"/>
      <c r="D60" s="33"/>
      <c r="E60" s="33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</row>
    <row r="61" spans="1:18" s="11" customFormat="1" ht="16.5">
      <c r="A61" s="27" t="s">
        <v>9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s="11" customFormat="1" ht="16.5" hidden="1">
      <c r="A62" s="23" t="s">
        <v>16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s="11" customFormat="1" ht="16.5" hidden="1">
      <c r="A63" s="27" t="s">
        <v>17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s="11" customFormat="1" ht="16.5" hidden="1">
      <c r="A64" s="27" t="s">
        <v>31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11" customFormat="1" ht="16.5" hidden="1">
      <c r="A65" s="27" t="s">
        <v>32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s="11" customFormat="1" ht="16.5" hidden="1">
      <c r="A66" s="27" t="s">
        <v>49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s="11" customFormat="1" ht="16.5" hidden="1">
      <c r="A67" s="27" t="s">
        <v>50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s="11" customFormat="1" ht="16.5" hidden="1">
      <c r="A68" s="27" t="s">
        <v>52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s="11" customFormat="1" ht="16.5" hidden="1">
      <c r="A69" s="27" t="s">
        <v>53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s="11" customFormat="1" ht="16.5" hidden="1">
      <c r="A70" s="27" t="s">
        <v>59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s="11" customFormat="1" ht="16.5" hidden="1">
      <c r="A71" s="27" t="s">
        <v>85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s="11" customFormat="1" ht="16.5" hidden="1">
      <c r="A72" s="27" t="s">
        <v>68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s="11" customFormat="1" ht="16.5" hidden="1">
      <c r="A73" s="27" t="s">
        <v>67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s="11" customFormat="1" ht="16.5" hidden="1">
      <c r="A74" s="27" t="s">
        <v>75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11" customFormat="1" ht="16.5" hidden="1">
      <c r="A75" s="27" t="s">
        <v>74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11" customFormat="1" ht="16.5" hidden="1">
      <c r="A76" s="27" t="s">
        <v>83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11" customFormat="1" ht="16.5" hidden="1">
      <c r="A77" s="27" t="s">
        <v>82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ht="15" hidden="1">
      <c r="A78" s="27" t="s">
        <v>91</v>
      </c>
    </row>
    <row r="79" ht="15" hidden="1">
      <c r="A79" s="27" t="s">
        <v>90</v>
      </c>
    </row>
    <row r="80" ht="15" hidden="1">
      <c r="A80" s="27" t="s">
        <v>103</v>
      </c>
    </row>
    <row r="81" ht="15" hidden="1">
      <c r="A81" s="27" t="s">
        <v>104</v>
      </c>
    </row>
    <row r="82" ht="15" hidden="1">
      <c r="A82" s="27" t="s">
        <v>110</v>
      </c>
    </row>
    <row r="83" ht="15" hidden="1">
      <c r="A83" s="27" t="s">
        <v>109</v>
      </c>
    </row>
    <row r="84" ht="15">
      <c r="A84" s="27" t="s">
        <v>123</v>
      </c>
    </row>
    <row r="85" ht="15">
      <c r="A85" s="27" t="s">
        <v>109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2019-01-30T20:25:57Z</dcterms:modified>
  <cp:category/>
  <cp:version/>
  <cp:contentType/>
  <cp:contentStatus/>
</cp:coreProperties>
</file>