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NORTH CENTRAL WIB" sheetId="1" r:id="rId1"/>
  </sheets>
  <definedNames>
    <definedName name="_xlnm.Print_Area" localSheetId="0">'NORTH CENTRAL WIB'!$A$1:$G$81</definedName>
  </definedNames>
  <calcPr fullCalcOnLoad="1"/>
</workbook>
</file>

<file path=xl/sharedStrings.xml><?xml version="1.0" encoding="utf-8"?>
<sst xmlns="http://schemas.openxmlformats.org/spreadsheetml/2006/main" count="320" uniqueCount="151">
  <si>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</si>
  <si>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</si>
  <si>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</si>
  <si>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</si>
  <si>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</si>
  <si>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</si>
  <si>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</si>
  <si>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</si>
  <si>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</si>
  <si>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</si>
  <si>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</si>
  <si>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</si>
  <si>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</si>
  <si>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INITIAL AWARD</t>
  </si>
  <si>
    <t>JULY 1, 2018- JUNE 30, 2019</t>
  </si>
  <si>
    <t>JULY 1, 2019- JUNE 30, 2020</t>
  </si>
  <si>
    <t>CT EOL 19CCNCENTRADE</t>
  </si>
  <si>
    <t>INITIAL BUDGET AUGUST 27, 2018</t>
  </si>
  <si>
    <t>TO ADD REA8 &amp; TRADE FUNDS</t>
  </si>
  <si>
    <t>TRADE (SERVICE DATE 10.1.17-9.30.20)</t>
  </si>
  <si>
    <t>FTRADE2018</t>
  </si>
  <si>
    <t>7003-1010</t>
  </si>
  <si>
    <t>J202</t>
  </si>
  <si>
    <t>JULY 1, 2020- JUNE 30, 2021</t>
  </si>
  <si>
    <t>CT EOL 19CCNCENNEGREA</t>
  </si>
  <si>
    <t>FUIREA18</t>
  </si>
  <si>
    <t>7002-6624</t>
  </si>
  <si>
    <t>REA8</t>
  </si>
  <si>
    <t>BUDGET SHEET #1</t>
  </si>
  <si>
    <t>WORKFORCE TRAINING FUND</t>
  </si>
  <si>
    <t>WTRUSTF19</t>
  </si>
  <si>
    <t>7003-0135</t>
  </si>
  <si>
    <t>J364</t>
  </si>
  <si>
    <t>N/A</t>
  </si>
  <si>
    <t>CT EOL 19CCNCENSOSWTF</t>
  </si>
  <si>
    <t>INITIAL BUDGET SEPTEMBER 12, 2018</t>
  </si>
  <si>
    <t>TO ADD WTF FUNDS</t>
  </si>
  <si>
    <t>BUDGET SHEET #2</t>
  </si>
  <si>
    <t>CT EOL 19CCNCENWIA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</si>
  <si>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</si>
  <si>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</si>
  <si>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</si>
  <si>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</si>
  <si>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</si>
  <si>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</si>
  <si>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</si>
  <si>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</si>
  <si>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</si>
  <si>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</si>
  <si>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</si>
  <si>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</si>
  <si>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</si>
  <si>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</si>
  <si>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</si>
  <si>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</si>
  <si>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</si>
  <si>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BUDGET SHEET #3 OCTOBER 10, 2018</t>
  </si>
  <si>
    <t>TO ADD FY19 SOS</t>
  </si>
  <si>
    <t>STATE ONE STOP</t>
  </si>
  <si>
    <t>STOSCC2019</t>
  </si>
  <si>
    <t>7003-0803</t>
  </si>
  <si>
    <t>J384</t>
  </si>
  <si>
    <t>BUDGET SHEET #4</t>
  </si>
  <si>
    <t>BUDGET SHEET #5</t>
  </si>
  <si>
    <t>CT EOL 19CCNCENWP</t>
  </si>
  <si>
    <t>WP 90%</t>
  </si>
  <si>
    <t>FES2019</t>
  </si>
  <si>
    <t>7002-6626</t>
  </si>
  <si>
    <t>J305</t>
  </si>
  <si>
    <t>WP 10%</t>
  </si>
  <si>
    <t>J307</t>
  </si>
  <si>
    <t>17.207</t>
  </si>
  <si>
    <t>TO ADD FY19 WP</t>
  </si>
  <si>
    <t>BUDGET SHEET #4 OCTOBER 11, 2018</t>
  </si>
  <si>
    <t>BUDGET SHEET #5 OCTOBER 31, 2018</t>
  </si>
  <si>
    <t>BUDGET SHEET #6</t>
  </si>
  <si>
    <t>REA8 (SERVICE DATE 1.1.18-9.30.19)</t>
  </si>
  <si>
    <t>TO ADD REA8  FUNDS</t>
  </si>
  <si>
    <t>BUDGET SHEET #6 NOVEMBER 21, 2018</t>
  </si>
  <si>
    <t>INCENTIVE</t>
  </si>
  <si>
    <t>TO ADD INCENTIVE FUNDS</t>
  </si>
  <si>
    <t>BUDGET SHEET #7</t>
  </si>
  <si>
    <t>OCTOBER 1, 2018- JUNE 30, 2019</t>
  </si>
  <si>
    <t>FWIADWK19B</t>
  </si>
  <si>
    <t>FWIAADT19B</t>
  </si>
  <si>
    <t>BUDGET SHEET #7 DECEMBER 4, 2018</t>
  </si>
  <si>
    <t>TO ADD FY19 WIOA FUNDS LESS RETAINED</t>
  </si>
  <si>
    <t>BUDGET SHEET #8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</si>
  <si>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</si>
  <si>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</si>
  <si>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</si>
  <si>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</si>
  <si>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</si>
  <si>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</si>
  <si>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19CCNCENVETSUI</t>
  </si>
  <si>
    <t>DVOP</t>
  </si>
  <si>
    <t>FVETS2019</t>
  </si>
  <si>
    <t>7002-6628</t>
  </si>
  <si>
    <t>J309</t>
  </si>
  <si>
    <t>FUI2019</t>
  </si>
  <si>
    <t>J330</t>
  </si>
  <si>
    <t>RAPID RESPONSE</t>
  </si>
  <si>
    <t>6333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</si>
  <si>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</si>
  <si>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</si>
  <si>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</si>
  <si>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</si>
  <si>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</si>
  <si>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</si>
  <si>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</si>
  <si>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</si>
  <si>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TO ADD VARIOUS FUNDS</t>
  </si>
  <si>
    <t>BUDGET SHEET #8 JANUARY 9, 2019</t>
  </si>
  <si>
    <t>UI HEARINGS</t>
  </si>
  <si>
    <t>BUDGET SHEET #9</t>
  </si>
  <si>
    <t>WIOA DW STAFF ALLOCATION FOR WIOA OH</t>
  </si>
  <si>
    <t>DOE-CAREER PATHWAYS</t>
  </si>
  <si>
    <t>7035-0002</t>
  </si>
  <si>
    <t>J328</t>
  </si>
  <si>
    <t>BUDGET SHEET #9 JANUARY 11, 2019</t>
  </si>
  <si>
    <t>DOE2019B</t>
  </si>
  <si>
    <t>BUDGET SHEET #10</t>
  </si>
  <si>
    <t>BUDGET SHEET #10 JANUARY 28, 2019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</si>
  <si>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</si>
  <si>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</si>
  <si>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</si>
  <si>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</si>
  <si>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</si>
  <si>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</si>
  <si>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</si>
  <si>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</si>
  <si>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</si>
  <si>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#11</t>
  </si>
  <si>
    <t>TO ADD ADDITIONAL TRADE FUNDS</t>
  </si>
  <si>
    <t>BUDGET SHEET #11 FEBRUARY 21, 2019</t>
  </si>
  <si>
    <t>BUDGET SHEET #12</t>
  </si>
  <si>
    <t>DUA FUNDS TO BE ALLOCATED FOR UI SERVICS</t>
  </si>
  <si>
    <t>BUDGET SHEET #12 FEBRUARY 25, 2019</t>
  </si>
  <si>
    <t>TO ADD DUA FUNDS</t>
  </si>
  <si>
    <t>BUDGET SHEET #13</t>
  </si>
  <si>
    <t>REA9 (SERVICE DATE JAN 1, 2019-DEC 31, 2019)</t>
  </si>
  <si>
    <t>FUIREA19</t>
  </si>
  <si>
    <t>REA9</t>
  </si>
  <si>
    <t>TO ADD REA9 FUNDS</t>
  </si>
  <si>
    <t>BUDGET SHEET #13, MARCH 22, 2019</t>
  </si>
  <si>
    <t>BUDGET SHEET #14</t>
  </si>
  <si>
    <t>TRADE (OCT. 1, 2018 - SEPT. 30, 2021)</t>
  </si>
  <si>
    <t>FTRADE2019</t>
  </si>
  <si>
    <t>J302</t>
  </si>
  <si>
    <t>TO ADD TRADE FUNDS</t>
  </si>
  <si>
    <t>BUDGET SHEET #14, MAY 28,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</si>
</sst>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7" fontId="12" fillId="0" borderId="10" xfId="44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/>
    </xf>
    <xf numFmtId="0" fontId="11" fillId="0" borderId="16" xfId="0" applyFont="1" applyFill="1" applyBorder="1" applyAlignment="1" quotePrefix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7" fontId="12" fillId="0" borderId="16" xfId="0" applyNumberFormat="1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6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6" fillId="0" borderId="10" xfId="0" applyFont="1" applyFill="1" applyBorder="1" applyAlignment="1">
      <alignment horizontal="left"/>
    </xf>
    <xf numFmtId="0" fontId="12" fillId="0" borderId="10" xfId="0" applyNumberFormat="1" applyFont="1" applyFill="1" applyBorder="1" applyAlignment="1">
      <alignment horizontal="center" vertical="top" readingOrder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zoomScalePageLayoutView="0" workbookViewId="0" topLeftCell="A1">
      <selection activeCell="C77" sqref="C77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7109375" style="4" hidden="1" customWidth="1"/>
    <col min="8" max="20" width="18.57421875" style="4" hidden="1" customWidth="1"/>
    <col min="21" max="21" width="18.57421875" style="4" customWidth="1"/>
    <col min="22" max="22" width="15.7109375" style="3" hidden="1" customWidth="1"/>
    <col min="23" max="23" width="10.8515625" style="3" bestFit="1" customWidth="1"/>
    <col min="24" max="16384" width="9.140625" style="3" customWidth="1"/>
  </cols>
  <sheetData>
    <row r="1" spans="2:21" ht="29.25" customHeight="1">
      <c r="B1" s="75" t="s">
        <v>10</v>
      </c>
      <c r="C1" s="76"/>
      <c r="D1" s="76"/>
      <c r="E1" s="76"/>
      <c r="F1" s="76"/>
      <c r="G1" s="76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22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13</v>
      </c>
      <c r="H4" s="64" t="s">
        <v>28</v>
      </c>
      <c r="I4" s="64" t="s">
        <v>37</v>
      </c>
      <c r="J4" s="64" t="s">
        <v>55</v>
      </c>
      <c r="K4" s="64" t="s">
        <v>62</v>
      </c>
      <c r="L4" s="64" t="s">
        <v>63</v>
      </c>
      <c r="M4" s="64" t="s">
        <v>75</v>
      </c>
      <c r="N4" s="64" t="s">
        <v>81</v>
      </c>
      <c r="O4" s="64" t="s">
        <v>87</v>
      </c>
      <c r="P4" s="64" t="s">
        <v>114</v>
      </c>
      <c r="Q4" s="64" t="s">
        <v>121</v>
      </c>
      <c r="R4" s="64" t="s">
        <v>132</v>
      </c>
      <c r="S4" s="64" t="s">
        <v>135</v>
      </c>
      <c r="T4" s="64" t="s">
        <v>139</v>
      </c>
      <c r="U4" s="64" t="s">
        <v>145</v>
      </c>
      <c r="V4" s="14" t="s">
        <v>6</v>
      </c>
    </row>
    <row r="5" spans="1:22" s="9" customFormat="1" ht="15" customHeight="1">
      <c r="A5" s="58"/>
      <c r="B5" s="59"/>
      <c r="C5" s="60"/>
      <c r="D5" s="60"/>
      <c r="E5" s="60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3"/>
    </row>
    <row r="6" spans="1:22" s="7" customFormat="1" ht="16.5">
      <c r="A6" s="24" t="s">
        <v>8</v>
      </c>
      <c r="B6" s="16"/>
      <c r="C6" s="22"/>
      <c r="D6" s="22"/>
      <c r="E6" s="23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18" t="s">
        <v>12</v>
      </c>
    </row>
    <row r="7" spans="1:22" s="30" customFormat="1" ht="19.5" customHeight="1">
      <c r="A7" s="17" t="s">
        <v>16</v>
      </c>
      <c r="B7" s="16"/>
      <c r="C7" s="22"/>
      <c r="D7" s="22"/>
      <c r="E7" s="23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18" t="s">
        <v>12</v>
      </c>
    </row>
    <row r="8" spans="1:22" s="15" customFormat="1" ht="16.5" hidden="1">
      <c r="A8" s="35" t="s">
        <v>19</v>
      </c>
      <c r="B8" s="28" t="s">
        <v>14</v>
      </c>
      <c r="C8" s="39" t="s">
        <v>20</v>
      </c>
      <c r="D8" s="39" t="s">
        <v>21</v>
      </c>
      <c r="E8" s="40" t="s">
        <v>22</v>
      </c>
      <c r="F8" s="17">
        <v>17.245</v>
      </c>
      <c r="G8" s="21">
        <f>13519-2</f>
        <v>13517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>
        <v>1405.93</v>
      </c>
      <c r="S8" s="21"/>
      <c r="T8" s="21"/>
      <c r="U8" s="21"/>
      <c r="V8" s="37">
        <f>SUM(G8:R8)</f>
        <v>14922.93</v>
      </c>
    </row>
    <row r="9" spans="1:22" s="15" customFormat="1" ht="16.5" hidden="1">
      <c r="A9" s="35" t="s">
        <v>19</v>
      </c>
      <c r="B9" s="28" t="s">
        <v>15</v>
      </c>
      <c r="C9" s="39" t="s">
        <v>20</v>
      </c>
      <c r="D9" s="39" t="s">
        <v>21</v>
      </c>
      <c r="E9" s="40" t="s">
        <v>22</v>
      </c>
      <c r="F9" s="17">
        <v>17.245</v>
      </c>
      <c r="G9" s="21">
        <v>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37">
        <f>SUM(G9)</f>
        <v>1</v>
      </c>
    </row>
    <row r="10" spans="1:22" s="15" customFormat="1" ht="16.5" hidden="1">
      <c r="A10" s="35" t="s">
        <v>19</v>
      </c>
      <c r="B10" s="28" t="s">
        <v>23</v>
      </c>
      <c r="C10" s="39" t="s">
        <v>20</v>
      </c>
      <c r="D10" s="39" t="s">
        <v>21</v>
      </c>
      <c r="E10" s="40" t="s">
        <v>22</v>
      </c>
      <c r="F10" s="17">
        <v>17.245</v>
      </c>
      <c r="G10" s="21">
        <v>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37">
        <f>SUM(G10)</f>
        <v>1</v>
      </c>
    </row>
    <row r="11" spans="1:22" s="15" customFormat="1" ht="16.5">
      <c r="A11" s="73" t="s">
        <v>146</v>
      </c>
      <c r="B11" s="74" t="s">
        <v>14</v>
      </c>
      <c r="C11" s="56" t="s">
        <v>147</v>
      </c>
      <c r="D11" s="56" t="s">
        <v>21</v>
      </c>
      <c r="E11" s="17" t="s">
        <v>148</v>
      </c>
      <c r="F11" s="56">
        <v>17.245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>
        <f>12381.3-2</f>
        <v>12379.3</v>
      </c>
      <c r="V11" s="37">
        <f>SUM(T11:U11)</f>
        <v>12379.3</v>
      </c>
    </row>
    <row r="12" spans="1:22" s="15" customFormat="1" ht="16.5">
      <c r="A12" s="73" t="s">
        <v>146</v>
      </c>
      <c r="B12" s="28" t="s">
        <v>15</v>
      </c>
      <c r="C12" s="56" t="s">
        <v>147</v>
      </c>
      <c r="D12" s="56" t="s">
        <v>21</v>
      </c>
      <c r="E12" s="17" t="s">
        <v>148</v>
      </c>
      <c r="F12" s="56">
        <v>17.245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>
        <v>1</v>
      </c>
      <c r="V12" s="37">
        <f>SUM(T12:U12)</f>
        <v>1</v>
      </c>
    </row>
    <row r="13" spans="1:22" s="15" customFormat="1" ht="16.5">
      <c r="A13" s="73" t="s">
        <v>146</v>
      </c>
      <c r="B13" s="28" t="s">
        <v>23</v>
      </c>
      <c r="C13" s="56" t="s">
        <v>147</v>
      </c>
      <c r="D13" s="56" t="s">
        <v>21</v>
      </c>
      <c r="E13" s="17" t="s">
        <v>148</v>
      </c>
      <c r="F13" s="56">
        <v>17.245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37">
        <f>SUM(T13:U13)</f>
        <v>1</v>
      </c>
    </row>
    <row r="14" spans="1:22" s="15" customFormat="1" ht="16.5">
      <c r="A14" s="8"/>
      <c r="B14" s="16"/>
      <c r="C14" s="19"/>
      <c r="D14" s="20"/>
      <c r="E14" s="16"/>
      <c r="F14" s="16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37">
        <f>SUM(G14)</f>
        <v>0</v>
      </c>
    </row>
    <row r="15" spans="1:22" s="15" customFormat="1" ht="16.5" hidden="1">
      <c r="A15" s="24" t="s">
        <v>8</v>
      </c>
      <c r="B15" s="28"/>
      <c r="C15" s="36"/>
      <c r="D15" s="36"/>
      <c r="E15" s="36"/>
      <c r="F15" s="36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37">
        <f>SUM(G15)</f>
        <v>0</v>
      </c>
    </row>
    <row r="16" spans="1:22" s="15" customFormat="1" ht="16.5" hidden="1">
      <c r="A16" s="17" t="s">
        <v>24</v>
      </c>
      <c r="B16" s="28"/>
      <c r="C16" s="36"/>
      <c r="D16" s="36"/>
      <c r="E16" s="36"/>
      <c r="F16" s="36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37">
        <f>SUM(G16)</f>
        <v>0</v>
      </c>
    </row>
    <row r="17" spans="1:22" s="15" customFormat="1" ht="16.5" hidden="1">
      <c r="A17" s="35" t="s">
        <v>76</v>
      </c>
      <c r="B17" s="28" t="s">
        <v>14</v>
      </c>
      <c r="C17" s="39" t="s">
        <v>25</v>
      </c>
      <c r="D17" s="39" t="s">
        <v>26</v>
      </c>
      <c r="E17" s="40" t="s">
        <v>27</v>
      </c>
      <c r="F17" s="17">
        <v>17.225</v>
      </c>
      <c r="G17" s="26">
        <v>3457.17</v>
      </c>
      <c r="H17" s="26"/>
      <c r="I17" s="26"/>
      <c r="J17" s="26"/>
      <c r="K17" s="26"/>
      <c r="L17" s="26"/>
      <c r="M17" s="26">
        <f>42265.52-1</f>
        <v>42264.52</v>
      </c>
      <c r="N17" s="26"/>
      <c r="O17" s="26"/>
      <c r="P17" s="26"/>
      <c r="Q17" s="26"/>
      <c r="R17" s="26"/>
      <c r="S17" s="26"/>
      <c r="T17" s="26"/>
      <c r="U17" s="26"/>
      <c r="V17" s="37">
        <f>SUM(G17:M17)</f>
        <v>45721.689999999995</v>
      </c>
    </row>
    <row r="18" spans="1:22" s="15" customFormat="1" ht="15" customHeight="1" hidden="1">
      <c r="A18" s="35" t="s">
        <v>76</v>
      </c>
      <c r="B18" s="28" t="s">
        <v>15</v>
      </c>
      <c r="C18" s="39" t="s">
        <v>25</v>
      </c>
      <c r="D18" s="39" t="s">
        <v>26</v>
      </c>
      <c r="E18" s="40" t="s">
        <v>27</v>
      </c>
      <c r="F18" s="17">
        <v>17.225</v>
      </c>
      <c r="G18" s="26"/>
      <c r="H18" s="26"/>
      <c r="I18" s="26"/>
      <c r="J18" s="26"/>
      <c r="K18" s="26"/>
      <c r="L18" s="26"/>
      <c r="M18" s="26">
        <v>1</v>
      </c>
      <c r="N18" s="26"/>
      <c r="O18" s="26"/>
      <c r="P18" s="26"/>
      <c r="Q18" s="26"/>
      <c r="R18" s="26"/>
      <c r="S18" s="26"/>
      <c r="T18" s="26"/>
      <c r="U18" s="26"/>
      <c r="V18" s="37">
        <f aca="true" t="shared" si="0" ref="V18:V66">SUM(G18:M18)</f>
        <v>1</v>
      </c>
    </row>
    <row r="19" spans="1:22" s="15" customFormat="1" ht="15" customHeight="1" hidden="1">
      <c r="A19" s="29" t="s">
        <v>140</v>
      </c>
      <c r="B19" s="28" t="s">
        <v>14</v>
      </c>
      <c r="C19" s="17" t="s">
        <v>141</v>
      </c>
      <c r="D19" s="17" t="s">
        <v>26</v>
      </c>
      <c r="E19" s="17" t="s">
        <v>142</v>
      </c>
      <c r="F19" s="17">
        <v>17.225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>
        <f>27325-1</f>
        <v>27324</v>
      </c>
      <c r="U19" s="26"/>
      <c r="V19" s="37">
        <f>SUM(S19:T19)</f>
        <v>27324</v>
      </c>
    </row>
    <row r="20" spans="1:22" s="15" customFormat="1" ht="15" customHeight="1" hidden="1">
      <c r="A20" s="29" t="s">
        <v>140</v>
      </c>
      <c r="B20" s="28" t="s">
        <v>15</v>
      </c>
      <c r="C20" s="17" t="s">
        <v>141</v>
      </c>
      <c r="D20" s="17" t="s">
        <v>26</v>
      </c>
      <c r="E20" s="17" t="s">
        <v>142</v>
      </c>
      <c r="F20" s="17">
        <v>17.225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>
        <v>1</v>
      </c>
      <c r="U20" s="26"/>
      <c r="V20" s="37">
        <f>SUM(S20:T20)</f>
        <v>1</v>
      </c>
    </row>
    <row r="21" spans="1:22" s="15" customFormat="1" ht="15" customHeight="1">
      <c r="A21" s="35"/>
      <c r="B21" s="28"/>
      <c r="C21" s="39"/>
      <c r="D21" s="39"/>
      <c r="E21" s="40"/>
      <c r="F21" s="17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37"/>
    </row>
    <row r="22" spans="1:22" s="15" customFormat="1" ht="14.25" customHeight="1" hidden="1">
      <c r="A22" s="24" t="s">
        <v>8</v>
      </c>
      <c r="B22" s="28"/>
      <c r="C22" s="36"/>
      <c r="D22" s="36"/>
      <c r="E22" s="36"/>
      <c r="F22" s="3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37">
        <f t="shared" si="0"/>
        <v>0</v>
      </c>
    </row>
    <row r="23" spans="1:22" s="31" customFormat="1" ht="15.75" customHeight="1" hidden="1">
      <c r="A23" s="17" t="s">
        <v>34</v>
      </c>
      <c r="B23" s="28"/>
      <c r="C23" s="36"/>
      <c r="D23" s="36"/>
      <c r="E23" s="36"/>
      <c r="F23" s="3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7">
        <f t="shared" si="0"/>
        <v>0</v>
      </c>
    </row>
    <row r="24" spans="1:22" s="31" customFormat="1" ht="14.25" customHeight="1" hidden="1">
      <c r="A24" s="48" t="s">
        <v>29</v>
      </c>
      <c r="B24" s="28" t="s">
        <v>14</v>
      </c>
      <c r="C24" s="39" t="s">
        <v>30</v>
      </c>
      <c r="D24" s="39" t="s">
        <v>31</v>
      </c>
      <c r="E24" s="39" t="s">
        <v>32</v>
      </c>
      <c r="F24" s="17" t="s">
        <v>33</v>
      </c>
      <c r="G24" s="25"/>
      <c r="H24" s="25">
        <f>95000-23967</f>
        <v>71033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37">
        <f t="shared" si="0"/>
        <v>71033</v>
      </c>
    </row>
    <row r="25" spans="1:22" s="31" customFormat="1" ht="14.25" customHeight="1" hidden="1">
      <c r="A25" s="57" t="s">
        <v>58</v>
      </c>
      <c r="B25" s="28" t="s">
        <v>44</v>
      </c>
      <c r="C25" s="39" t="s">
        <v>59</v>
      </c>
      <c r="D25" s="39" t="s">
        <v>60</v>
      </c>
      <c r="E25" s="39" t="s">
        <v>61</v>
      </c>
      <c r="F25" s="28" t="s">
        <v>33</v>
      </c>
      <c r="G25" s="25"/>
      <c r="H25" s="25"/>
      <c r="I25" s="25"/>
      <c r="J25" s="25">
        <v>146081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37">
        <f t="shared" si="0"/>
        <v>146081</v>
      </c>
    </row>
    <row r="26" spans="1:22" s="31" customFormat="1" ht="14.25" customHeight="1" hidden="1">
      <c r="A26" s="57" t="s">
        <v>107</v>
      </c>
      <c r="B26" s="28" t="s">
        <v>14</v>
      </c>
      <c r="C26" s="56" t="s">
        <v>108</v>
      </c>
      <c r="D26" s="56" t="s">
        <v>109</v>
      </c>
      <c r="E26" s="56" t="s">
        <v>110</v>
      </c>
      <c r="F26" s="28" t="s">
        <v>33</v>
      </c>
      <c r="G26" s="25"/>
      <c r="H26" s="25"/>
      <c r="I26" s="25"/>
      <c r="J26" s="25"/>
      <c r="K26" s="25"/>
      <c r="L26" s="25"/>
      <c r="M26" s="25"/>
      <c r="N26" s="25"/>
      <c r="O26" s="25">
        <v>21921</v>
      </c>
      <c r="P26" s="25"/>
      <c r="Q26" s="25"/>
      <c r="R26" s="25"/>
      <c r="S26" s="25"/>
      <c r="T26" s="25"/>
      <c r="U26" s="25"/>
      <c r="V26" s="37">
        <f>O26</f>
        <v>21921</v>
      </c>
    </row>
    <row r="27" spans="1:22" s="31" customFormat="1" ht="14.25" customHeight="1" hidden="1">
      <c r="A27" s="57"/>
      <c r="B27" s="50"/>
      <c r="C27" s="51"/>
      <c r="D27" s="51"/>
      <c r="E27" s="51"/>
      <c r="F27" s="50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37"/>
    </row>
    <row r="28" spans="1:22" s="31" customFormat="1" ht="14.25" customHeight="1" hidden="1">
      <c r="A28" s="24" t="s">
        <v>8</v>
      </c>
      <c r="B28" s="50"/>
      <c r="C28" s="51"/>
      <c r="D28" s="51"/>
      <c r="E28" s="51"/>
      <c r="F28" s="50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37">
        <f t="shared" si="0"/>
        <v>0</v>
      </c>
    </row>
    <row r="29" spans="1:22" s="31" customFormat="1" ht="14.25" customHeight="1" hidden="1">
      <c r="A29" s="17" t="s">
        <v>64</v>
      </c>
      <c r="B29" s="50"/>
      <c r="C29" s="51"/>
      <c r="D29" s="51"/>
      <c r="E29" s="51"/>
      <c r="F29" s="50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37">
        <f t="shared" si="0"/>
        <v>0</v>
      </c>
    </row>
    <row r="30" spans="1:22" s="31" customFormat="1" ht="14.25" customHeight="1" hidden="1">
      <c r="A30" s="29" t="s">
        <v>65</v>
      </c>
      <c r="B30" s="28" t="s">
        <v>14</v>
      </c>
      <c r="C30" s="39" t="s">
        <v>66</v>
      </c>
      <c r="D30" s="39" t="s">
        <v>67</v>
      </c>
      <c r="E30" s="40" t="s">
        <v>68</v>
      </c>
      <c r="F30" s="28">
        <v>17.207</v>
      </c>
      <c r="G30" s="25"/>
      <c r="H30" s="25"/>
      <c r="I30" s="25"/>
      <c r="J30" s="25"/>
      <c r="K30" s="25"/>
      <c r="L30" s="25">
        <f>210688-2</f>
        <v>210686</v>
      </c>
      <c r="M30" s="25"/>
      <c r="N30" s="25"/>
      <c r="O30" s="25"/>
      <c r="P30" s="25"/>
      <c r="Q30" s="25"/>
      <c r="R30" s="25"/>
      <c r="S30" s="25"/>
      <c r="T30" s="25"/>
      <c r="U30" s="25"/>
      <c r="V30" s="37">
        <f t="shared" si="0"/>
        <v>210686</v>
      </c>
    </row>
    <row r="31" spans="1:22" s="31" customFormat="1" ht="14.25" customHeight="1" hidden="1">
      <c r="A31" s="29" t="s">
        <v>65</v>
      </c>
      <c r="B31" s="28" t="s">
        <v>15</v>
      </c>
      <c r="C31" s="39" t="s">
        <v>66</v>
      </c>
      <c r="D31" s="39" t="s">
        <v>67</v>
      </c>
      <c r="E31" s="40" t="s">
        <v>68</v>
      </c>
      <c r="F31" s="28">
        <v>17.207</v>
      </c>
      <c r="G31" s="25"/>
      <c r="H31" s="25"/>
      <c r="I31" s="25"/>
      <c r="J31" s="25"/>
      <c r="K31" s="25"/>
      <c r="L31" s="25">
        <v>1</v>
      </c>
      <c r="M31" s="25"/>
      <c r="N31" s="25"/>
      <c r="O31" s="25"/>
      <c r="P31" s="25"/>
      <c r="Q31" s="25"/>
      <c r="R31" s="25"/>
      <c r="S31" s="25"/>
      <c r="T31" s="25"/>
      <c r="U31" s="25"/>
      <c r="V31" s="37">
        <f t="shared" si="0"/>
        <v>1</v>
      </c>
    </row>
    <row r="32" spans="1:22" s="31" customFormat="1" ht="14.25" customHeight="1" hidden="1">
      <c r="A32" s="29" t="s">
        <v>65</v>
      </c>
      <c r="B32" s="28" t="s">
        <v>23</v>
      </c>
      <c r="C32" s="39" t="s">
        <v>66</v>
      </c>
      <c r="D32" s="39" t="s">
        <v>67</v>
      </c>
      <c r="E32" s="40" t="s">
        <v>68</v>
      </c>
      <c r="F32" s="28">
        <v>17.207</v>
      </c>
      <c r="G32" s="25"/>
      <c r="H32" s="25"/>
      <c r="I32" s="25"/>
      <c r="J32" s="25"/>
      <c r="K32" s="25"/>
      <c r="L32" s="25">
        <v>1</v>
      </c>
      <c r="M32" s="25"/>
      <c r="N32" s="25"/>
      <c r="O32" s="25"/>
      <c r="P32" s="25"/>
      <c r="Q32" s="25"/>
      <c r="R32" s="25"/>
      <c r="S32" s="25"/>
      <c r="T32" s="25"/>
      <c r="U32" s="25"/>
      <c r="V32" s="37">
        <f t="shared" si="0"/>
        <v>1</v>
      </c>
    </row>
    <row r="33" spans="1:22" s="31" customFormat="1" ht="14.25" customHeight="1" hidden="1">
      <c r="A33" s="29" t="s">
        <v>69</v>
      </c>
      <c r="B33" s="28" t="s">
        <v>14</v>
      </c>
      <c r="C33" s="39" t="s">
        <v>66</v>
      </c>
      <c r="D33" s="39" t="s">
        <v>67</v>
      </c>
      <c r="E33" s="40" t="s">
        <v>70</v>
      </c>
      <c r="F33" s="28" t="s">
        <v>71</v>
      </c>
      <c r="G33" s="25"/>
      <c r="H33" s="25"/>
      <c r="I33" s="25"/>
      <c r="J33" s="25"/>
      <c r="K33" s="25"/>
      <c r="L33" s="25">
        <f>31600-2</f>
        <v>31598</v>
      </c>
      <c r="M33" s="25"/>
      <c r="N33" s="25"/>
      <c r="O33" s="25"/>
      <c r="P33" s="25"/>
      <c r="Q33" s="25"/>
      <c r="R33" s="25"/>
      <c r="S33" s="25"/>
      <c r="T33" s="25"/>
      <c r="U33" s="25"/>
      <c r="V33" s="37">
        <f t="shared" si="0"/>
        <v>31598</v>
      </c>
    </row>
    <row r="34" spans="1:22" s="31" customFormat="1" ht="14.25" customHeight="1" hidden="1">
      <c r="A34" s="29" t="s">
        <v>69</v>
      </c>
      <c r="B34" s="28" t="s">
        <v>15</v>
      </c>
      <c r="C34" s="39" t="s">
        <v>66</v>
      </c>
      <c r="D34" s="39" t="s">
        <v>67</v>
      </c>
      <c r="E34" s="40" t="s">
        <v>70</v>
      </c>
      <c r="F34" s="28" t="s">
        <v>71</v>
      </c>
      <c r="G34" s="25"/>
      <c r="H34" s="25"/>
      <c r="I34" s="25"/>
      <c r="J34" s="25"/>
      <c r="K34" s="25"/>
      <c r="L34" s="25">
        <v>1</v>
      </c>
      <c r="M34" s="25"/>
      <c r="N34" s="25"/>
      <c r="O34" s="25"/>
      <c r="P34" s="25"/>
      <c r="Q34" s="25"/>
      <c r="R34" s="25"/>
      <c r="S34" s="25"/>
      <c r="T34" s="25"/>
      <c r="U34" s="25"/>
      <c r="V34" s="37">
        <f t="shared" si="0"/>
        <v>1</v>
      </c>
    </row>
    <row r="35" spans="1:22" s="31" customFormat="1" ht="14.25" customHeight="1" hidden="1">
      <c r="A35" s="29" t="s">
        <v>69</v>
      </c>
      <c r="B35" s="28" t="s">
        <v>23</v>
      </c>
      <c r="C35" s="39" t="s">
        <v>66</v>
      </c>
      <c r="D35" s="39" t="s">
        <v>67</v>
      </c>
      <c r="E35" s="40" t="s">
        <v>70</v>
      </c>
      <c r="F35" s="28" t="s">
        <v>71</v>
      </c>
      <c r="G35" s="25"/>
      <c r="H35" s="25"/>
      <c r="I35" s="25"/>
      <c r="J35" s="25"/>
      <c r="K35" s="25"/>
      <c r="L35" s="25">
        <v>1</v>
      </c>
      <c r="M35" s="25"/>
      <c r="N35" s="25"/>
      <c r="O35" s="25"/>
      <c r="P35" s="25"/>
      <c r="Q35" s="25"/>
      <c r="R35" s="25"/>
      <c r="S35" s="25"/>
      <c r="T35" s="25"/>
      <c r="U35" s="25"/>
      <c r="V35" s="37">
        <f t="shared" si="0"/>
        <v>1</v>
      </c>
    </row>
    <row r="36" spans="1:22" s="31" customFormat="1" ht="14.25" customHeight="1" hidden="1">
      <c r="A36" s="65" t="s">
        <v>88</v>
      </c>
      <c r="B36" s="50" t="s">
        <v>89</v>
      </c>
      <c r="C36" s="51" t="s">
        <v>90</v>
      </c>
      <c r="D36" s="51" t="s">
        <v>91</v>
      </c>
      <c r="E36" s="66" t="s">
        <v>92</v>
      </c>
      <c r="F36" s="50" t="s">
        <v>93</v>
      </c>
      <c r="G36" s="25"/>
      <c r="H36" s="25"/>
      <c r="I36" s="25"/>
      <c r="J36" s="25"/>
      <c r="K36" s="25"/>
      <c r="L36" s="25"/>
      <c r="M36" s="25"/>
      <c r="N36" s="25"/>
      <c r="O36" s="25">
        <v>4266.01</v>
      </c>
      <c r="P36" s="25"/>
      <c r="Q36" s="25"/>
      <c r="R36" s="25"/>
      <c r="S36" s="25"/>
      <c r="T36" s="25"/>
      <c r="U36" s="25"/>
      <c r="V36" s="37">
        <f>SUM(N36:O36)</f>
        <v>4266.01</v>
      </c>
    </row>
    <row r="37" spans="1:22" s="31" customFormat="1" ht="14.25" customHeight="1" hidden="1">
      <c r="A37" s="65" t="s">
        <v>103</v>
      </c>
      <c r="B37" s="28" t="s">
        <v>14</v>
      </c>
      <c r="C37" s="56" t="s">
        <v>104</v>
      </c>
      <c r="D37" s="56" t="s">
        <v>105</v>
      </c>
      <c r="E37" s="56" t="s">
        <v>106</v>
      </c>
      <c r="F37" s="28" t="s">
        <v>33</v>
      </c>
      <c r="G37" s="25"/>
      <c r="H37" s="25"/>
      <c r="I37" s="25"/>
      <c r="J37" s="25"/>
      <c r="K37" s="25"/>
      <c r="L37" s="25"/>
      <c r="M37" s="25"/>
      <c r="N37" s="25"/>
      <c r="O37" s="25">
        <v>1334.86</v>
      </c>
      <c r="P37" s="25"/>
      <c r="Q37" s="25"/>
      <c r="R37" s="25"/>
      <c r="S37" s="25"/>
      <c r="T37" s="25"/>
      <c r="U37" s="25"/>
      <c r="V37" s="37">
        <f>O37</f>
        <v>1334.86</v>
      </c>
    </row>
    <row r="38" spans="1:22" s="31" customFormat="1" ht="14.25" customHeight="1" hidden="1">
      <c r="A38" s="65" t="s">
        <v>116</v>
      </c>
      <c r="B38" s="28" t="s">
        <v>14</v>
      </c>
      <c r="C38" s="67" t="s">
        <v>120</v>
      </c>
      <c r="D38" s="67" t="s">
        <v>117</v>
      </c>
      <c r="E38" s="67" t="s">
        <v>118</v>
      </c>
      <c r="F38" s="50" t="s">
        <v>33</v>
      </c>
      <c r="G38" s="25"/>
      <c r="H38" s="25"/>
      <c r="I38" s="25"/>
      <c r="J38" s="25"/>
      <c r="K38" s="25"/>
      <c r="L38" s="25"/>
      <c r="M38" s="25"/>
      <c r="N38" s="25"/>
      <c r="O38" s="25"/>
      <c r="P38" s="25">
        <v>5688</v>
      </c>
      <c r="Q38" s="25"/>
      <c r="R38" s="25"/>
      <c r="S38" s="25"/>
      <c r="T38" s="25"/>
      <c r="U38" s="25"/>
      <c r="V38" s="37">
        <f>P38</f>
        <v>5688</v>
      </c>
    </row>
    <row r="39" spans="1:22" s="31" customFormat="1" ht="14.25" customHeight="1" hidden="1">
      <c r="A39" s="65" t="s">
        <v>123</v>
      </c>
      <c r="B39" s="50" t="s">
        <v>124</v>
      </c>
      <c r="C39" s="67" t="s">
        <v>125</v>
      </c>
      <c r="D39" s="67" t="s">
        <v>126</v>
      </c>
      <c r="E39" s="67" t="s">
        <v>127</v>
      </c>
      <c r="F39" s="50" t="s">
        <v>33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>
        <v>2000</v>
      </c>
      <c r="R39" s="25"/>
      <c r="S39" s="25"/>
      <c r="T39" s="25"/>
      <c r="U39" s="25"/>
      <c r="V39" s="37">
        <f>Q39</f>
        <v>2000</v>
      </c>
    </row>
    <row r="40" spans="1:22" s="31" customFormat="1" ht="14.25" customHeight="1" hidden="1">
      <c r="A40" s="65" t="s">
        <v>128</v>
      </c>
      <c r="B40" s="28" t="s">
        <v>14</v>
      </c>
      <c r="C40" s="67" t="s">
        <v>129</v>
      </c>
      <c r="D40" s="67" t="s">
        <v>130</v>
      </c>
      <c r="E40" s="67" t="s">
        <v>131</v>
      </c>
      <c r="F40" s="50" t="s">
        <v>33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>
        <v>5427.44</v>
      </c>
      <c r="R40" s="25"/>
      <c r="S40" s="25"/>
      <c r="T40" s="25"/>
      <c r="U40" s="25"/>
      <c r="V40" s="37">
        <f>Q40</f>
        <v>5427.44</v>
      </c>
    </row>
    <row r="41" spans="1:22" s="31" customFormat="1" ht="14.25" customHeight="1" hidden="1">
      <c r="A41" s="65"/>
      <c r="B41" s="50"/>
      <c r="C41" s="67"/>
      <c r="D41" s="67"/>
      <c r="E41" s="67"/>
      <c r="F41" s="50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37"/>
    </row>
    <row r="42" spans="1:22" s="31" customFormat="1" ht="14.25" customHeight="1" hidden="1">
      <c r="A42" s="65"/>
      <c r="B42" s="50"/>
      <c r="C42" s="51"/>
      <c r="D42" s="51"/>
      <c r="E42" s="66"/>
      <c r="F42" s="50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37"/>
    </row>
    <row r="43" spans="1:22" s="31" customFormat="1" ht="14.25" customHeight="1" hidden="1">
      <c r="A43" s="24" t="s">
        <v>8</v>
      </c>
      <c r="B43" s="50"/>
      <c r="C43" s="51"/>
      <c r="D43" s="51"/>
      <c r="E43" s="66"/>
      <c r="F43" s="50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37"/>
    </row>
    <row r="44" spans="1:22" s="31" customFormat="1" ht="14.25" customHeight="1" hidden="1">
      <c r="A44" s="17" t="s">
        <v>94</v>
      </c>
      <c r="B44" s="50"/>
      <c r="C44" s="51"/>
      <c r="D44" s="51"/>
      <c r="E44" s="66"/>
      <c r="F44" s="50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37"/>
    </row>
    <row r="45" spans="1:22" s="31" customFormat="1" ht="14.25" customHeight="1" hidden="1">
      <c r="A45" s="68" t="s">
        <v>95</v>
      </c>
      <c r="B45" s="28" t="s">
        <v>44</v>
      </c>
      <c r="C45" s="39" t="s">
        <v>96</v>
      </c>
      <c r="D45" s="39" t="s">
        <v>97</v>
      </c>
      <c r="E45" s="40" t="s">
        <v>98</v>
      </c>
      <c r="F45" s="55">
        <v>17.801</v>
      </c>
      <c r="G45" s="25"/>
      <c r="H45" s="25"/>
      <c r="I45" s="25"/>
      <c r="J45" s="25"/>
      <c r="K45" s="25"/>
      <c r="L45" s="25"/>
      <c r="M45" s="25"/>
      <c r="N45" s="25"/>
      <c r="O45" s="25">
        <f>5111-2</f>
        <v>5109</v>
      </c>
      <c r="P45" s="25"/>
      <c r="Q45" s="25"/>
      <c r="R45" s="25"/>
      <c r="S45" s="25"/>
      <c r="T45" s="25"/>
      <c r="U45" s="25"/>
      <c r="V45" s="37">
        <f>SUM(O45)</f>
        <v>5109</v>
      </c>
    </row>
    <row r="46" spans="1:22" s="31" customFormat="1" ht="14.25" customHeight="1" hidden="1">
      <c r="A46" s="68" t="s">
        <v>95</v>
      </c>
      <c r="B46" s="28" t="s">
        <v>15</v>
      </c>
      <c r="C46" s="39" t="s">
        <v>96</v>
      </c>
      <c r="D46" s="39" t="s">
        <v>97</v>
      </c>
      <c r="E46" s="40" t="s">
        <v>98</v>
      </c>
      <c r="F46" s="55">
        <v>17.801</v>
      </c>
      <c r="G46" s="25"/>
      <c r="H46" s="25"/>
      <c r="I46" s="25"/>
      <c r="J46" s="25"/>
      <c r="K46" s="25"/>
      <c r="L46" s="25"/>
      <c r="M46" s="25"/>
      <c r="N46" s="25"/>
      <c r="O46" s="25">
        <v>1</v>
      </c>
      <c r="P46" s="25"/>
      <c r="Q46" s="25"/>
      <c r="R46" s="25"/>
      <c r="S46" s="25"/>
      <c r="T46" s="25"/>
      <c r="U46" s="25"/>
      <c r="V46" s="37">
        <f>SUM(O46)</f>
        <v>1</v>
      </c>
    </row>
    <row r="47" spans="1:23" s="31" customFormat="1" ht="14.25" customHeight="1" hidden="1">
      <c r="A47" s="68" t="s">
        <v>95</v>
      </c>
      <c r="B47" s="28" t="s">
        <v>23</v>
      </c>
      <c r="C47" s="39" t="s">
        <v>96</v>
      </c>
      <c r="D47" s="39" t="s">
        <v>97</v>
      </c>
      <c r="E47" s="40" t="s">
        <v>98</v>
      </c>
      <c r="F47" s="55">
        <v>17.801</v>
      </c>
      <c r="G47" s="25"/>
      <c r="H47" s="25"/>
      <c r="I47" s="25"/>
      <c r="J47" s="25"/>
      <c r="K47" s="25"/>
      <c r="L47" s="25"/>
      <c r="M47" s="25"/>
      <c r="N47" s="25"/>
      <c r="O47" s="25">
        <v>1</v>
      </c>
      <c r="P47" s="25"/>
      <c r="Q47" s="25"/>
      <c r="R47" s="25"/>
      <c r="S47" s="25"/>
      <c r="T47" s="25"/>
      <c r="U47" s="25"/>
      <c r="V47" s="37">
        <f>SUM(O47)</f>
        <v>1</v>
      </c>
      <c r="W47" s="69"/>
    </row>
    <row r="48" spans="1:22" s="31" customFormat="1" ht="15" hidden="1">
      <c r="A48" s="35" t="s">
        <v>113</v>
      </c>
      <c r="B48" s="28" t="s">
        <v>44</v>
      </c>
      <c r="C48" s="51" t="s">
        <v>99</v>
      </c>
      <c r="D48" s="51" t="s">
        <v>26</v>
      </c>
      <c r="E48" s="51" t="s">
        <v>100</v>
      </c>
      <c r="F48" s="28">
        <v>17.225</v>
      </c>
      <c r="G48" s="25"/>
      <c r="H48" s="25"/>
      <c r="I48" s="25"/>
      <c r="J48" s="25"/>
      <c r="K48" s="25"/>
      <c r="L48" s="25"/>
      <c r="M48" s="25"/>
      <c r="N48" s="25"/>
      <c r="O48" s="25"/>
      <c r="P48" s="25">
        <v>1267</v>
      </c>
      <c r="Q48" s="25"/>
      <c r="R48" s="25"/>
      <c r="S48" s="25"/>
      <c r="T48" s="25"/>
      <c r="U48" s="25"/>
      <c r="V48" s="37">
        <f>P48</f>
        <v>1267</v>
      </c>
    </row>
    <row r="49" spans="1:22" s="31" customFormat="1" ht="30" hidden="1">
      <c r="A49" s="72" t="s">
        <v>136</v>
      </c>
      <c r="B49" s="28" t="s">
        <v>44</v>
      </c>
      <c r="C49" s="51" t="s">
        <v>99</v>
      </c>
      <c r="D49" s="51" t="s">
        <v>26</v>
      </c>
      <c r="E49" s="51" t="s">
        <v>100</v>
      </c>
      <c r="F49" s="28">
        <v>17.225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>
        <v>2667</v>
      </c>
      <c r="T49" s="25"/>
      <c r="U49" s="25"/>
      <c r="V49" s="37">
        <f>S49</f>
        <v>2667</v>
      </c>
    </row>
    <row r="50" spans="1:22" s="31" customFormat="1" ht="15" hidden="1">
      <c r="A50" s="29"/>
      <c r="B50" s="50"/>
      <c r="C50" s="51"/>
      <c r="D50" s="51"/>
      <c r="E50" s="51"/>
      <c r="F50" s="50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37"/>
    </row>
    <row r="51" spans="1:22" s="31" customFormat="1" ht="14.25" customHeight="1" hidden="1">
      <c r="A51" s="49"/>
      <c r="B51" s="50"/>
      <c r="C51" s="51"/>
      <c r="D51" s="51"/>
      <c r="E51" s="51"/>
      <c r="F51" s="52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37">
        <f t="shared" si="0"/>
        <v>0</v>
      </c>
    </row>
    <row r="52" spans="1:22" s="31" customFormat="1" ht="14.25" customHeight="1" hidden="1">
      <c r="A52" s="49"/>
      <c r="B52" s="50"/>
      <c r="C52" s="51"/>
      <c r="D52" s="51"/>
      <c r="E52" s="51"/>
      <c r="F52" s="52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37">
        <f t="shared" si="0"/>
        <v>0</v>
      </c>
    </row>
    <row r="53" spans="1:22" s="31" customFormat="1" ht="14.25" customHeight="1" hidden="1">
      <c r="A53" s="24" t="s">
        <v>8</v>
      </c>
      <c r="B53" s="50"/>
      <c r="C53" s="51"/>
      <c r="D53" s="51"/>
      <c r="E53" s="51"/>
      <c r="F53" s="52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37">
        <f t="shared" si="0"/>
        <v>0</v>
      </c>
    </row>
    <row r="54" spans="1:22" s="31" customFormat="1" ht="14.25" customHeight="1" hidden="1">
      <c r="A54" s="17" t="s">
        <v>38</v>
      </c>
      <c r="B54" s="50"/>
      <c r="C54" s="51"/>
      <c r="D54" s="51"/>
      <c r="E54" s="51"/>
      <c r="F54" s="52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37">
        <f t="shared" si="0"/>
        <v>0</v>
      </c>
    </row>
    <row r="55" spans="1:22" s="31" customFormat="1" ht="14.25" customHeight="1" hidden="1">
      <c r="A55" s="35" t="s">
        <v>39</v>
      </c>
      <c r="B55" s="53" t="s">
        <v>40</v>
      </c>
      <c r="C55" s="54" t="s">
        <v>41</v>
      </c>
      <c r="D55" s="17" t="s">
        <v>42</v>
      </c>
      <c r="E55" s="55">
        <v>6301</v>
      </c>
      <c r="F55" s="28">
        <v>17.259</v>
      </c>
      <c r="G55" s="25"/>
      <c r="H55" s="25"/>
      <c r="I55" s="25">
        <f>387058-2</f>
        <v>387056</v>
      </c>
      <c r="J55" s="25"/>
      <c r="K55" s="25"/>
      <c r="L55" s="25"/>
      <c r="M55" s="25"/>
      <c r="N55" s="25">
        <v>-19854</v>
      </c>
      <c r="O55" s="25"/>
      <c r="P55" s="25"/>
      <c r="Q55" s="25"/>
      <c r="R55" s="25"/>
      <c r="S55" s="25"/>
      <c r="T55" s="25"/>
      <c r="U55" s="25"/>
      <c r="V55" s="37">
        <f>SUM(I55:N55)</f>
        <v>367202</v>
      </c>
    </row>
    <row r="56" spans="1:22" s="31" customFormat="1" ht="14.25" customHeight="1" hidden="1">
      <c r="A56" s="35" t="s">
        <v>39</v>
      </c>
      <c r="B56" s="28" t="s">
        <v>15</v>
      </c>
      <c r="C56" s="54" t="s">
        <v>41</v>
      </c>
      <c r="D56" s="17" t="s">
        <v>42</v>
      </c>
      <c r="E56" s="55">
        <v>6301</v>
      </c>
      <c r="F56" s="28">
        <v>17.259</v>
      </c>
      <c r="G56" s="25"/>
      <c r="H56" s="25"/>
      <c r="I56" s="25">
        <v>1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37">
        <f t="shared" si="0"/>
        <v>1</v>
      </c>
    </row>
    <row r="57" spans="1:22" s="31" customFormat="1" ht="14.25" customHeight="1" hidden="1">
      <c r="A57" s="35" t="s">
        <v>39</v>
      </c>
      <c r="B57" s="28" t="s">
        <v>23</v>
      </c>
      <c r="C57" s="54" t="s">
        <v>41</v>
      </c>
      <c r="D57" s="17" t="s">
        <v>42</v>
      </c>
      <c r="E57" s="55">
        <v>6301</v>
      </c>
      <c r="F57" s="28">
        <v>17.259</v>
      </c>
      <c r="G57" s="25"/>
      <c r="H57" s="25"/>
      <c r="I57" s="25">
        <v>1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37">
        <f t="shared" si="0"/>
        <v>1</v>
      </c>
    </row>
    <row r="58" spans="1:22" s="31" customFormat="1" ht="14.25" customHeight="1" hidden="1">
      <c r="A58" s="35" t="s">
        <v>43</v>
      </c>
      <c r="B58" s="28" t="s">
        <v>44</v>
      </c>
      <c r="C58" s="17" t="s">
        <v>45</v>
      </c>
      <c r="D58" s="56" t="s">
        <v>46</v>
      </c>
      <c r="E58" s="28" t="s">
        <v>47</v>
      </c>
      <c r="F58" s="56">
        <v>17.258</v>
      </c>
      <c r="G58" s="25"/>
      <c r="H58" s="25"/>
      <c r="I58" s="25">
        <f>59774-2</f>
        <v>59772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37">
        <f t="shared" si="0"/>
        <v>59772</v>
      </c>
    </row>
    <row r="59" spans="1:22" s="31" customFormat="1" ht="14.25" customHeight="1" hidden="1">
      <c r="A59" s="35" t="s">
        <v>48</v>
      </c>
      <c r="B59" s="28" t="s">
        <v>15</v>
      </c>
      <c r="C59" s="17" t="s">
        <v>45</v>
      </c>
      <c r="D59" s="56" t="s">
        <v>46</v>
      </c>
      <c r="E59" s="28" t="s">
        <v>47</v>
      </c>
      <c r="F59" s="56">
        <v>17.258</v>
      </c>
      <c r="G59" s="25"/>
      <c r="H59" s="25"/>
      <c r="I59" s="25">
        <v>1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37">
        <f t="shared" si="0"/>
        <v>1</v>
      </c>
    </row>
    <row r="60" spans="1:22" s="31" customFormat="1" ht="14.25" customHeight="1" hidden="1">
      <c r="A60" s="35" t="s">
        <v>43</v>
      </c>
      <c r="B60" s="28" t="s">
        <v>23</v>
      </c>
      <c r="C60" s="17" t="s">
        <v>45</v>
      </c>
      <c r="D60" s="56" t="s">
        <v>46</v>
      </c>
      <c r="E60" s="28" t="s">
        <v>47</v>
      </c>
      <c r="F60" s="56">
        <v>17.258</v>
      </c>
      <c r="G60" s="25"/>
      <c r="H60" s="25"/>
      <c r="I60" s="25">
        <v>1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37">
        <f t="shared" si="0"/>
        <v>1</v>
      </c>
    </row>
    <row r="61" spans="1:22" s="31" customFormat="1" ht="14.25" customHeight="1" hidden="1">
      <c r="A61" s="35" t="s">
        <v>43</v>
      </c>
      <c r="B61" s="28" t="s">
        <v>82</v>
      </c>
      <c r="C61" s="17" t="s">
        <v>84</v>
      </c>
      <c r="D61" s="56" t="s">
        <v>46</v>
      </c>
      <c r="E61" s="28" t="s">
        <v>47</v>
      </c>
      <c r="F61" s="56">
        <v>17.258</v>
      </c>
      <c r="G61" s="25"/>
      <c r="H61" s="25"/>
      <c r="I61" s="25"/>
      <c r="J61" s="25"/>
      <c r="K61" s="25"/>
      <c r="L61" s="25"/>
      <c r="M61" s="25"/>
      <c r="N61" s="25">
        <f>140807-2</f>
        <v>140805</v>
      </c>
      <c r="O61" s="25"/>
      <c r="P61" s="25"/>
      <c r="Q61" s="25"/>
      <c r="R61" s="25"/>
      <c r="S61" s="25"/>
      <c r="T61" s="25"/>
      <c r="U61" s="25"/>
      <c r="V61" s="37">
        <f>SUM(K61:N61)</f>
        <v>140805</v>
      </c>
    </row>
    <row r="62" spans="1:22" s="31" customFormat="1" ht="14.25" customHeight="1" hidden="1">
      <c r="A62" s="35" t="s">
        <v>43</v>
      </c>
      <c r="B62" s="28" t="s">
        <v>15</v>
      </c>
      <c r="C62" s="17" t="s">
        <v>84</v>
      </c>
      <c r="D62" s="56" t="s">
        <v>46</v>
      </c>
      <c r="E62" s="28" t="s">
        <v>47</v>
      </c>
      <c r="F62" s="56">
        <v>17.258</v>
      </c>
      <c r="G62" s="25"/>
      <c r="H62" s="25"/>
      <c r="I62" s="25"/>
      <c r="J62" s="25"/>
      <c r="K62" s="25"/>
      <c r="L62" s="25"/>
      <c r="M62" s="25"/>
      <c r="N62" s="25">
        <v>1</v>
      </c>
      <c r="O62" s="25"/>
      <c r="P62" s="25"/>
      <c r="Q62" s="25"/>
      <c r="R62" s="25"/>
      <c r="S62" s="25"/>
      <c r="T62" s="25"/>
      <c r="U62" s="25"/>
      <c r="V62" s="37">
        <f>SUM(K62:N62)</f>
        <v>1</v>
      </c>
    </row>
    <row r="63" spans="1:22" s="31" customFormat="1" ht="14.25" customHeight="1" hidden="1">
      <c r="A63" s="35" t="s">
        <v>43</v>
      </c>
      <c r="B63" s="28" t="s">
        <v>23</v>
      </c>
      <c r="C63" s="17" t="s">
        <v>84</v>
      </c>
      <c r="D63" s="56" t="s">
        <v>46</v>
      </c>
      <c r="E63" s="28" t="s">
        <v>47</v>
      </c>
      <c r="F63" s="56">
        <v>17.258</v>
      </c>
      <c r="G63" s="25"/>
      <c r="H63" s="25"/>
      <c r="I63" s="25"/>
      <c r="J63" s="25"/>
      <c r="K63" s="25"/>
      <c r="L63" s="25"/>
      <c r="M63" s="25"/>
      <c r="N63" s="25">
        <v>1</v>
      </c>
      <c r="O63" s="25"/>
      <c r="P63" s="25"/>
      <c r="Q63" s="25"/>
      <c r="R63" s="25"/>
      <c r="S63" s="25"/>
      <c r="T63" s="25"/>
      <c r="U63" s="25"/>
      <c r="V63" s="37">
        <f>SUM(K63:N63)</f>
        <v>1</v>
      </c>
    </row>
    <row r="64" spans="1:22" s="31" customFormat="1" ht="14.25" customHeight="1" hidden="1">
      <c r="A64" s="35" t="s">
        <v>49</v>
      </c>
      <c r="B64" s="28" t="s">
        <v>44</v>
      </c>
      <c r="C64" s="17" t="s">
        <v>50</v>
      </c>
      <c r="D64" s="56" t="s">
        <v>51</v>
      </c>
      <c r="E64" s="28" t="s">
        <v>52</v>
      </c>
      <c r="F64" s="56">
        <v>17.278</v>
      </c>
      <c r="G64" s="25"/>
      <c r="H64" s="25"/>
      <c r="I64" s="25">
        <f>73919-2</f>
        <v>73917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37">
        <f t="shared" si="0"/>
        <v>73917</v>
      </c>
    </row>
    <row r="65" spans="1:22" s="31" customFormat="1" ht="14.25" customHeight="1" hidden="1">
      <c r="A65" s="35" t="s">
        <v>49</v>
      </c>
      <c r="B65" s="28" t="s">
        <v>15</v>
      </c>
      <c r="C65" s="17" t="s">
        <v>50</v>
      </c>
      <c r="D65" s="56" t="s">
        <v>51</v>
      </c>
      <c r="E65" s="28" t="s">
        <v>52</v>
      </c>
      <c r="F65" s="56">
        <v>17.278</v>
      </c>
      <c r="G65" s="25"/>
      <c r="H65" s="25"/>
      <c r="I65" s="25">
        <v>1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37">
        <f t="shared" si="0"/>
        <v>1</v>
      </c>
    </row>
    <row r="66" spans="1:22" s="31" customFormat="1" ht="14.25" customHeight="1" hidden="1">
      <c r="A66" s="35" t="s">
        <v>49</v>
      </c>
      <c r="B66" s="28" t="s">
        <v>23</v>
      </c>
      <c r="C66" s="17" t="s">
        <v>50</v>
      </c>
      <c r="D66" s="56" t="s">
        <v>51</v>
      </c>
      <c r="E66" s="28" t="s">
        <v>52</v>
      </c>
      <c r="F66" s="56">
        <v>17.278</v>
      </c>
      <c r="G66" s="25"/>
      <c r="H66" s="25"/>
      <c r="I66" s="25">
        <v>1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37">
        <f t="shared" si="0"/>
        <v>1</v>
      </c>
    </row>
    <row r="67" spans="1:22" s="31" customFormat="1" ht="14.25" customHeight="1" hidden="1">
      <c r="A67" s="35" t="s">
        <v>49</v>
      </c>
      <c r="B67" s="28" t="s">
        <v>82</v>
      </c>
      <c r="C67" s="17" t="s">
        <v>83</v>
      </c>
      <c r="D67" s="56" t="s">
        <v>51</v>
      </c>
      <c r="E67" s="28" t="s">
        <v>52</v>
      </c>
      <c r="F67" s="56">
        <v>17.278</v>
      </c>
      <c r="G67" s="25"/>
      <c r="H67" s="25"/>
      <c r="I67" s="25"/>
      <c r="J67" s="25"/>
      <c r="K67" s="25"/>
      <c r="L67" s="25"/>
      <c r="M67" s="25"/>
      <c r="N67" s="25">
        <f>182820-2</f>
        <v>182818</v>
      </c>
      <c r="O67" s="25"/>
      <c r="P67" s="25"/>
      <c r="Q67" s="25"/>
      <c r="R67" s="25"/>
      <c r="S67" s="25"/>
      <c r="T67" s="25"/>
      <c r="U67" s="25"/>
      <c r="V67" s="37">
        <f aca="true" t="shared" si="1" ref="V67:V76">SUM(K67:N67)</f>
        <v>182818</v>
      </c>
    </row>
    <row r="68" spans="1:22" s="31" customFormat="1" ht="14.25" customHeight="1" hidden="1">
      <c r="A68" s="35" t="s">
        <v>49</v>
      </c>
      <c r="B68" s="28" t="s">
        <v>15</v>
      </c>
      <c r="C68" s="17" t="s">
        <v>83</v>
      </c>
      <c r="D68" s="56" t="s">
        <v>51</v>
      </c>
      <c r="E68" s="28" t="s">
        <v>52</v>
      </c>
      <c r="F68" s="56">
        <v>17.278</v>
      </c>
      <c r="G68" s="25"/>
      <c r="H68" s="25"/>
      <c r="I68" s="25"/>
      <c r="J68" s="25"/>
      <c r="K68" s="25"/>
      <c r="L68" s="25"/>
      <c r="M68" s="25"/>
      <c r="N68" s="25">
        <v>1</v>
      </c>
      <c r="O68" s="25"/>
      <c r="P68" s="25"/>
      <c r="Q68" s="25"/>
      <c r="R68" s="25"/>
      <c r="S68" s="25"/>
      <c r="T68" s="25"/>
      <c r="U68" s="25"/>
      <c r="V68" s="37">
        <f t="shared" si="1"/>
        <v>1</v>
      </c>
    </row>
    <row r="69" spans="1:22" s="31" customFormat="1" ht="14.25" customHeight="1" hidden="1">
      <c r="A69" s="35" t="s">
        <v>49</v>
      </c>
      <c r="B69" s="28" t="s">
        <v>23</v>
      </c>
      <c r="C69" s="17" t="s">
        <v>83</v>
      </c>
      <c r="D69" s="56" t="s">
        <v>51</v>
      </c>
      <c r="E69" s="28" t="s">
        <v>52</v>
      </c>
      <c r="F69" s="56">
        <v>17.278</v>
      </c>
      <c r="G69" s="25"/>
      <c r="H69" s="25"/>
      <c r="I69" s="25"/>
      <c r="J69" s="25"/>
      <c r="K69" s="25"/>
      <c r="L69" s="25"/>
      <c r="M69" s="25"/>
      <c r="N69" s="25">
        <v>1</v>
      </c>
      <c r="O69" s="25"/>
      <c r="P69" s="25"/>
      <c r="Q69" s="25"/>
      <c r="R69" s="25"/>
      <c r="S69" s="25"/>
      <c r="T69" s="25"/>
      <c r="U69" s="25"/>
      <c r="V69" s="37">
        <f t="shared" si="1"/>
        <v>1</v>
      </c>
    </row>
    <row r="70" spans="1:22" s="31" customFormat="1" ht="14.25" customHeight="1" hidden="1">
      <c r="A70" s="35" t="s">
        <v>79</v>
      </c>
      <c r="B70" s="28" t="s">
        <v>44</v>
      </c>
      <c r="C70" s="17" t="s">
        <v>45</v>
      </c>
      <c r="D70" s="56" t="s">
        <v>46</v>
      </c>
      <c r="E70" s="28">
        <v>6318</v>
      </c>
      <c r="F70" s="56">
        <v>17.258</v>
      </c>
      <c r="G70" s="25"/>
      <c r="H70" s="25"/>
      <c r="I70" s="25"/>
      <c r="J70" s="25"/>
      <c r="K70" s="25">
        <f>18000*0.34</f>
        <v>6120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37">
        <f t="shared" si="1"/>
        <v>6120</v>
      </c>
    </row>
    <row r="71" spans="1:22" s="31" customFormat="1" ht="14.25" customHeight="1" hidden="1">
      <c r="A71" s="35" t="s">
        <v>79</v>
      </c>
      <c r="B71" s="28" t="s">
        <v>15</v>
      </c>
      <c r="C71" s="17" t="s">
        <v>45</v>
      </c>
      <c r="D71" s="56" t="s">
        <v>46</v>
      </c>
      <c r="E71" s="28">
        <v>6319</v>
      </c>
      <c r="F71" s="56">
        <v>17.258</v>
      </c>
      <c r="G71" s="25"/>
      <c r="H71" s="25"/>
      <c r="I71" s="25"/>
      <c r="J71" s="25"/>
      <c r="K71" s="25">
        <f>18000*0.66</f>
        <v>11880</v>
      </c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37">
        <f t="shared" si="1"/>
        <v>11880</v>
      </c>
    </row>
    <row r="72" spans="1:22" s="31" customFormat="1" ht="15" hidden="1">
      <c r="A72" s="35" t="s">
        <v>101</v>
      </c>
      <c r="B72" s="28" t="s">
        <v>44</v>
      </c>
      <c r="C72" s="17" t="s">
        <v>83</v>
      </c>
      <c r="D72" s="56" t="s">
        <v>51</v>
      </c>
      <c r="E72" s="28" t="s">
        <v>102</v>
      </c>
      <c r="F72" s="56">
        <v>17.278</v>
      </c>
      <c r="G72" s="25"/>
      <c r="H72" s="25"/>
      <c r="I72" s="25"/>
      <c r="J72" s="25"/>
      <c r="K72" s="25"/>
      <c r="L72" s="25"/>
      <c r="M72" s="25"/>
      <c r="N72" s="25"/>
      <c r="O72" s="25">
        <v>2272</v>
      </c>
      <c r="P72" s="25"/>
      <c r="Q72" s="25"/>
      <c r="R72" s="25"/>
      <c r="S72" s="25"/>
      <c r="T72" s="25"/>
      <c r="U72" s="25"/>
      <c r="V72" s="37">
        <f>SUM(O72)</f>
        <v>2272</v>
      </c>
    </row>
    <row r="73" spans="1:22" s="31" customFormat="1" ht="15.75" hidden="1">
      <c r="A73" s="70" t="s">
        <v>115</v>
      </c>
      <c r="B73" s="28" t="s">
        <v>14</v>
      </c>
      <c r="C73" s="71" t="s">
        <v>83</v>
      </c>
      <c r="D73" s="56" t="s">
        <v>51</v>
      </c>
      <c r="E73" s="17">
        <v>6308</v>
      </c>
      <c r="F73" s="56">
        <v>17.278</v>
      </c>
      <c r="G73" s="25"/>
      <c r="H73" s="25"/>
      <c r="I73" s="25"/>
      <c r="J73" s="25"/>
      <c r="K73" s="25"/>
      <c r="L73" s="25"/>
      <c r="M73" s="25"/>
      <c r="N73" s="25"/>
      <c r="O73" s="25"/>
      <c r="P73" s="25">
        <f>3388*0.34</f>
        <v>1151.92</v>
      </c>
      <c r="Q73" s="25"/>
      <c r="R73" s="25"/>
      <c r="S73" s="25"/>
      <c r="T73" s="25"/>
      <c r="U73" s="25"/>
      <c r="V73" s="37">
        <f>P73</f>
        <v>1151.92</v>
      </c>
    </row>
    <row r="74" spans="1:22" s="31" customFormat="1" ht="14.25" customHeight="1" hidden="1">
      <c r="A74" s="70" t="s">
        <v>115</v>
      </c>
      <c r="B74" s="28" t="s">
        <v>14</v>
      </c>
      <c r="C74" s="71" t="s">
        <v>83</v>
      </c>
      <c r="D74" s="56" t="s">
        <v>51</v>
      </c>
      <c r="E74" s="17">
        <v>6309</v>
      </c>
      <c r="F74" s="56">
        <v>17.278</v>
      </c>
      <c r="G74" s="25"/>
      <c r="H74" s="25"/>
      <c r="I74" s="25"/>
      <c r="J74" s="25"/>
      <c r="K74" s="25"/>
      <c r="L74" s="25"/>
      <c r="M74" s="25"/>
      <c r="N74" s="25"/>
      <c r="O74" s="25"/>
      <c r="P74" s="25">
        <f>3388*0.66</f>
        <v>2236.08</v>
      </c>
      <c r="Q74" s="25"/>
      <c r="R74" s="25"/>
      <c r="S74" s="25"/>
      <c r="T74" s="25"/>
      <c r="U74" s="25"/>
      <c r="V74" s="37">
        <f>P74</f>
        <v>2236.08</v>
      </c>
    </row>
    <row r="75" spans="1:22" s="31" customFormat="1" ht="14.25" customHeight="1" hidden="1">
      <c r="A75" s="29"/>
      <c r="B75" s="50"/>
      <c r="C75" s="52"/>
      <c r="D75" s="67"/>
      <c r="E75" s="50"/>
      <c r="F75" s="67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37"/>
    </row>
    <row r="76" spans="1:22" s="15" customFormat="1" ht="17.25" customHeight="1" hidden="1">
      <c r="A76" s="41" t="s">
        <v>12</v>
      </c>
      <c r="B76" s="42"/>
      <c r="C76" s="43"/>
      <c r="D76" s="42"/>
      <c r="E76" s="43"/>
      <c r="F76" s="42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37">
        <f t="shared" si="1"/>
        <v>0</v>
      </c>
    </row>
    <row r="77" spans="1:22" s="15" customFormat="1" ht="18.75" customHeight="1">
      <c r="A77" s="44" t="s">
        <v>0</v>
      </c>
      <c r="B77" s="44"/>
      <c r="C77" s="45"/>
      <c r="D77" s="45"/>
      <c r="E77" s="45"/>
      <c r="F77" s="46"/>
      <c r="G77" s="47">
        <f>SUM(G5:G76)</f>
        <v>16976.17</v>
      </c>
      <c r="H77" s="47">
        <f>SUM(H5:H76)</f>
        <v>71033</v>
      </c>
      <c r="I77" s="47">
        <f>SUM(I5:I76)</f>
        <v>520751</v>
      </c>
      <c r="J77" s="47">
        <f>SUM(J5:J76)</f>
        <v>146081</v>
      </c>
      <c r="K77" s="47">
        <f>SUM(K5:K71)</f>
        <v>18000</v>
      </c>
      <c r="L77" s="47">
        <f>SUM(L5:L76)</f>
        <v>242288</v>
      </c>
      <c r="M77" s="47">
        <f>SUM(M14:M76)</f>
        <v>42265.52</v>
      </c>
      <c r="N77" s="47">
        <f>SUM(N53:N76)</f>
        <v>303773</v>
      </c>
      <c r="O77" s="47">
        <f>SUM(O22:O76)</f>
        <v>34904.87</v>
      </c>
      <c r="P77" s="47">
        <f>SUM(P21:P76)</f>
        <v>10343</v>
      </c>
      <c r="Q77" s="47">
        <f>SUM(Q5:Q76)</f>
        <v>7427.44</v>
      </c>
      <c r="R77" s="47">
        <f>SUM(R5:R76)</f>
        <v>1405.93</v>
      </c>
      <c r="S77" s="47">
        <f>SUM(S41:S76)</f>
        <v>2667</v>
      </c>
      <c r="T77" s="47">
        <f>SUM(T15:T21)</f>
        <v>27325</v>
      </c>
      <c r="U77" s="47">
        <f>SUM(U5:U14)</f>
        <v>12381.3</v>
      </c>
      <c r="V77" s="18">
        <f>SUM(V5:V76)</f>
        <v>1457622.23</v>
      </c>
    </row>
    <row r="78" spans="1:21" s="34" customFormat="1" ht="16.5">
      <c r="A78" s="15"/>
      <c r="B78" s="15"/>
      <c r="C78" s="32"/>
      <c r="D78" s="32"/>
      <c r="E78" s="32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s="15" customFormat="1" ht="16.5">
      <c r="A79" s="34" t="s">
        <v>9</v>
      </c>
      <c r="C79" s="32"/>
      <c r="D79" s="32"/>
      <c r="E79" s="32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s="15" customFormat="1" ht="15" customHeight="1" hidden="1">
      <c r="A80" s="34" t="s">
        <v>17</v>
      </c>
      <c r="C80" s="32"/>
      <c r="D80" s="32"/>
      <c r="E80" s="32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1:21" s="15" customFormat="1" ht="17.25" customHeight="1" hidden="1">
      <c r="A81" s="34" t="s">
        <v>18</v>
      </c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1:21" s="15" customFormat="1" ht="17.25" customHeight="1" hidden="1">
      <c r="A82" s="34" t="s">
        <v>35</v>
      </c>
      <c r="C82" s="32"/>
      <c r="D82" s="32"/>
      <c r="E82" s="32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1:21" s="15" customFormat="1" ht="18" customHeight="1" hidden="1">
      <c r="A83" s="34" t="s">
        <v>36</v>
      </c>
      <c r="C83" s="32"/>
      <c r="D83" s="32"/>
      <c r="E83" s="32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1:21" s="15" customFormat="1" ht="16.5" hidden="1">
      <c r="A84" s="34" t="s">
        <v>53</v>
      </c>
      <c r="C84" s="32"/>
      <c r="D84" s="32"/>
      <c r="E84" s="32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1:21" s="15" customFormat="1" ht="16.5" hidden="1">
      <c r="A85" s="34" t="s">
        <v>54</v>
      </c>
      <c r="C85" s="32"/>
      <c r="D85" s="32"/>
      <c r="E85" s="32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</row>
    <row r="86" spans="1:21" s="15" customFormat="1" ht="16.5" hidden="1">
      <c r="A86" s="34" t="s">
        <v>56</v>
      </c>
      <c r="C86" s="32"/>
      <c r="D86" s="32"/>
      <c r="E86" s="32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</row>
    <row r="87" spans="1:21" s="15" customFormat="1" ht="16.5" hidden="1">
      <c r="A87" s="34" t="s">
        <v>57</v>
      </c>
      <c r="C87" s="32"/>
      <c r="D87" s="32"/>
      <c r="E87" s="32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</row>
    <row r="88" spans="1:21" s="15" customFormat="1" ht="16.5" hidden="1">
      <c r="A88" s="34" t="s">
        <v>73</v>
      </c>
      <c r="C88" s="32"/>
      <c r="D88" s="32"/>
      <c r="E88" s="32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</row>
    <row r="89" ht="15" hidden="1">
      <c r="A89" s="34" t="s">
        <v>80</v>
      </c>
    </row>
    <row r="90" ht="15" hidden="1">
      <c r="A90" s="34" t="s">
        <v>74</v>
      </c>
    </row>
    <row r="91" ht="15" hidden="1">
      <c r="A91" s="34" t="s">
        <v>72</v>
      </c>
    </row>
    <row r="92" ht="15" hidden="1">
      <c r="A92" s="34" t="s">
        <v>78</v>
      </c>
    </row>
    <row r="93" ht="15" hidden="1">
      <c r="A93" s="34" t="s">
        <v>77</v>
      </c>
    </row>
    <row r="94" ht="15" hidden="1">
      <c r="A94" s="34" t="s">
        <v>85</v>
      </c>
    </row>
    <row r="95" ht="15" hidden="1">
      <c r="A95" s="34" t="s">
        <v>86</v>
      </c>
    </row>
    <row r="96" ht="15" hidden="1">
      <c r="A96" s="34" t="s">
        <v>112</v>
      </c>
    </row>
    <row r="97" ht="15" hidden="1">
      <c r="A97" s="34" t="s">
        <v>111</v>
      </c>
    </row>
    <row r="98" ht="15" hidden="1">
      <c r="A98" s="34" t="s">
        <v>119</v>
      </c>
    </row>
    <row r="99" ht="15" hidden="1">
      <c r="A99" s="34" t="s">
        <v>111</v>
      </c>
    </row>
    <row r="100" ht="15" hidden="1">
      <c r="A100" s="34" t="s">
        <v>122</v>
      </c>
    </row>
    <row r="101" ht="15" hidden="1">
      <c r="A101" s="34" t="s">
        <v>111</v>
      </c>
    </row>
    <row r="102" ht="15" hidden="1">
      <c r="A102" s="34" t="s">
        <v>134</v>
      </c>
    </row>
    <row r="103" ht="15" hidden="1">
      <c r="A103" s="34" t="s">
        <v>133</v>
      </c>
    </row>
    <row r="104" ht="15" hidden="1">
      <c r="A104" s="34" t="s">
        <v>137</v>
      </c>
    </row>
    <row r="105" ht="15" hidden="1">
      <c r="A105" s="34" t="s">
        <v>138</v>
      </c>
    </row>
    <row r="106" ht="15" hidden="1">
      <c r="A106" s="34" t="s">
        <v>144</v>
      </c>
    </row>
    <row r="107" ht="15" hidden="1">
      <c r="A107" s="34" t="s">
        <v>143</v>
      </c>
    </row>
    <row r="108" ht="15">
      <c r="A108" s="34" t="s">
        <v>150</v>
      </c>
    </row>
    <row r="109" ht="15">
      <c r="A109" s="34" t="s">
        <v>149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2019-01-09T17:35:39Z</cp:lastPrinted>
  <dcterms:created xsi:type="dcterms:W3CDTF">2000-04-13T13:33:42Z</dcterms:created>
  <dcterms:modified xsi:type="dcterms:W3CDTF">2019-06-12T15:08:33Z</dcterms:modified>
  <cp:category/>
  <cp:version/>
  <cp:contentType/>
  <cp:contentStatus/>
</cp:coreProperties>
</file>