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ORTH SHORE" sheetId="1" r:id="rId1"/>
  </sheets>
  <definedNames>
    <definedName name="_xlnm.Print_Area" localSheetId="0">'NORTH SHORE'!$A$1:$G$79</definedName>
  </definedNames>
  <calcPr fullCalcOnLoad="1"/>
</workbook>
</file>

<file path=xl/sharedStrings.xml><?xml version="1.0" encoding="utf-8"?>
<sst xmlns="http://schemas.openxmlformats.org/spreadsheetml/2006/main" count="305" uniqueCount="148">
  <si>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</si>
  <si>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</si>
  <si>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</si>
  <si>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</si>
  <si>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</si>
  <si>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</si>
  <si>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</si>
  <si>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</si>
  <si>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</si>
  <si>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</si>
  <si>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</si>
  <si>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</si>
  <si>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</si>
  <si>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</si>
  <si>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</si>
  <si>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</si>
  <si>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</si>
  <si>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</si>
  <si>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</si>
  <si>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</si>
  <si>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</si>
  <si>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</si>
  <si>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</si>
  <si>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</si>
  <si>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</si>
  <si>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</si>
  <si>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</si>
  <si>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</si>
  <si>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</si>
  <si>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</si>
  <si>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</si>
  <si>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</si>
  <si>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</si>
  <si>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</si>
  <si>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</si>
  <si>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</si>
  <si>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</si>
  <si>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</si>
  <si>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</si>
  <si>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</si>
  <si>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</si>
  <si>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</si>
  <si>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</si>
  <si>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</si>
  <si>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</si>
  <si>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</si>
  <si>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</si>
  <si>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</si>
  <si>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</si>
  <si>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</si>
  <si>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</si>
  <si>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</si>
  <si>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</si>
  <si>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</si>
  <si>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</si>
  <si>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</si>
  <si>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</si>
  <si>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</si>
  <si>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</si>
  <si>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</si>
  <si>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</si>
  <si>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</si>
  <si>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</si>
  <si>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</si>
  <si>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</si>
  <si>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</si>
  <si>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</si>
  <si>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</si>
  <si>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</si>
  <si>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</si>
  <si>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</si>
  <si>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</si>
  <si>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</si>
  <si>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</si>
  <si>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</si>
  <si>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</si>
  <si>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</si>
  <si>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</si>
  <si>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</si>
  <si>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</si>
  <si>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</si>
  <si>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</si>
  <si>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</si>
  <si>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</si>
  <si>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</si>
  <si>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</si>
  <si>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</si>
  <si>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</si>
  <si>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</si>
  <si>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</si>
  <si>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</si>
  <si>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</si>
  <si>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</si>
  <si>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</si>
  <si>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</si>
  <si>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</si>
  <si>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</si>
  <si>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</si>
  <si>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</si>
  <si>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INCREASE APPRENTICE  FUNDS</t>
  </si>
  <si>
    <t>BUDGET SHEET #8 DECEMBER 17, 2018</t>
  </si>
  <si>
    <t>BUDGET SHEET #9</t>
  </si>
  <si>
    <t>DVOP</t>
  </si>
  <si>
    <t>FVETS2019</t>
  </si>
  <si>
    <t>J309</t>
  </si>
  <si>
    <t>FUI2019</t>
  </si>
  <si>
    <t>7002-6624</t>
  </si>
  <si>
    <t>J330</t>
  </si>
  <si>
    <t>DUA UI WALK IN</t>
  </si>
  <si>
    <t>UNALLOCATED BAL SEE BUDGET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</si>
  <si>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</si>
  <si>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</si>
  <si>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</si>
  <si>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</si>
  <si>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</si>
  <si>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</si>
  <si>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</si>
  <si>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</si>
  <si>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</si>
  <si>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</si>
  <si>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</si>
  <si>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</si>
  <si>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</si>
  <si>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DOE-CAREER PATHWAYS</t>
  </si>
  <si>
    <t>7035-0002</t>
  </si>
  <si>
    <t>J328</t>
  </si>
  <si>
    <t>WIOA DW STAFF ALLOCATION FOR UI SVS</t>
  </si>
  <si>
    <t>WIOA DW STAFF ALLOCATION FOR WIOA OH</t>
  </si>
  <si>
    <t>BUDGET SHEET #10 JANUARY 11, 2019</t>
  </si>
  <si>
    <t>DOE2019B</t>
  </si>
  <si>
    <t>BUDGET SHEET #11</t>
  </si>
  <si>
    <t>GARELICK    10.1.18-12.30.20</t>
  </si>
  <si>
    <t>FEMGAREL19</t>
  </si>
  <si>
    <t>7003-1777</t>
  </si>
  <si>
    <t>BUDGET SHEET #11 JANUARY 12, 2019</t>
  </si>
  <si>
    <t>TO ADD GARELICK FUNDS</t>
  </si>
  <si>
    <t>BUDGET SHEET #12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</si>
  <si>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</si>
  <si>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</si>
  <si>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</si>
  <si>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</si>
  <si>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</si>
  <si>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</si>
  <si>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</si>
  <si>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</si>
  <si>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</si>
  <si>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#12 JANUARY 28, 2019</t>
  </si>
  <si>
    <t>TO ADD VARIOUS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</si>
</sst>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selection activeCell="C79" sqref="C79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4" width="19.57421875" style="4" hidden="1" customWidth="1"/>
    <col min="15" max="16" width="18.57421875" style="4" hidden="1" customWidth="1"/>
    <col min="17" max="18" width="19.57421875" style="4" hidden="1" customWidth="1"/>
    <col min="19" max="19" width="19.57421875" style="4" customWidth="1"/>
    <col min="20" max="20" width="15.7109375" style="3" hidden="1" customWidth="1"/>
    <col min="21" max="21" width="12.00390625" style="3" bestFit="1" customWidth="1"/>
    <col min="22" max="16384" width="9.140625" style="3" customWidth="1"/>
  </cols>
  <sheetData>
    <row r="1" spans="1:19" ht="20.25">
      <c r="A1" s="3" t="s">
        <v>11</v>
      </c>
      <c r="B1" s="75" t="s">
        <v>10</v>
      </c>
      <c r="C1" s="76"/>
      <c r="D1" s="76"/>
      <c r="E1" s="76"/>
      <c r="F1" s="76"/>
      <c r="G1" s="7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6" ht="20.25">
      <c r="A2" s="5"/>
      <c r="B2" s="16"/>
      <c r="C2" s="16"/>
      <c r="D2" s="16"/>
      <c r="E2" s="17"/>
      <c r="F2" s="17"/>
    </row>
    <row r="3" spans="1:3" ht="20.25">
      <c r="A3" s="44" t="s">
        <v>14</v>
      </c>
      <c r="B3" s="16" t="s">
        <v>7</v>
      </c>
      <c r="C3" s="1"/>
    </row>
    <row r="4" spans="1:3" ht="20.25">
      <c r="A4" s="5"/>
      <c r="B4" s="6"/>
      <c r="C4" s="1"/>
    </row>
    <row r="5" spans="1:20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19" t="s">
        <v>12</v>
      </c>
      <c r="H5" s="19" t="s">
        <v>23</v>
      </c>
      <c r="I5" s="19" t="s">
        <v>33</v>
      </c>
      <c r="J5" s="19" t="s">
        <v>41</v>
      </c>
      <c r="K5" s="19" t="s">
        <v>50</v>
      </c>
      <c r="L5" s="19" t="s">
        <v>68</v>
      </c>
      <c r="M5" s="19" t="s">
        <v>75</v>
      </c>
      <c r="N5" s="19" t="s">
        <v>86</v>
      </c>
      <c r="O5" s="19" t="s">
        <v>92</v>
      </c>
      <c r="P5" s="19" t="s">
        <v>101</v>
      </c>
      <c r="Q5" s="19" t="s">
        <v>122</v>
      </c>
      <c r="R5" s="19" t="s">
        <v>130</v>
      </c>
      <c r="S5" s="19" t="s">
        <v>136</v>
      </c>
      <c r="T5" s="48" t="s">
        <v>6</v>
      </c>
    </row>
    <row r="6" spans="1:20" s="7" customFormat="1" ht="16.5" hidden="1">
      <c r="A6" s="19" t="s">
        <v>8</v>
      </c>
      <c r="B6" s="21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6"/>
    </row>
    <row r="7" spans="1:20" s="9" customFormat="1" ht="16.5" hidden="1">
      <c r="A7" s="25" t="s">
        <v>15</v>
      </c>
      <c r="B7" s="21"/>
      <c r="C7" s="22"/>
      <c r="D7" s="22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0" s="10" customFormat="1" ht="16.5" hidden="1">
      <c r="A8" s="50" t="s">
        <v>18</v>
      </c>
      <c r="B8" s="27" t="s">
        <v>13</v>
      </c>
      <c r="C8" s="51" t="s">
        <v>19</v>
      </c>
      <c r="D8" s="51" t="s">
        <v>20</v>
      </c>
      <c r="E8" s="51" t="s">
        <v>21</v>
      </c>
      <c r="F8" s="25" t="s">
        <v>22</v>
      </c>
      <c r="G8" s="31">
        <v>95000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52">
        <f>SUM(G8)</f>
        <v>95000</v>
      </c>
    </row>
    <row r="9" spans="1:20" s="10" customFormat="1" ht="16.5" hidden="1">
      <c r="A9" s="62" t="s">
        <v>69</v>
      </c>
      <c r="B9" s="27" t="s">
        <v>57</v>
      </c>
      <c r="C9" s="51" t="s">
        <v>70</v>
      </c>
      <c r="D9" s="51" t="s">
        <v>71</v>
      </c>
      <c r="E9" s="51" t="s">
        <v>72</v>
      </c>
      <c r="F9" s="27" t="s">
        <v>22</v>
      </c>
      <c r="G9" s="28"/>
      <c r="H9" s="28"/>
      <c r="I9" s="28"/>
      <c r="J9" s="28"/>
      <c r="K9" s="28"/>
      <c r="L9" s="28">
        <v>243594</v>
      </c>
      <c r="M9" s="28"/>
      <c r="N9" s="28"/>
      <c r="O9" s="28"/>
      <c r="P9" s="28"/>
      <c r="Q9" s="28"/>
      <c r="R9" s="28"/>
      <c r="S9" s="28"/>
      <c r="T9" s="52">
        <f>SUM(K9:L9)</f>
        <v>243594</v>
      </c>
    </row>
    <row r="10" spans="1:20" s="10" customFormat="1" ht="16.5" hidden="1">
      <c r="A10" s="62" t="s">
        <v>113</v>
      </c>
      <c r="B10" s="27" t="s">
        <v>13</v>
      </c>
      <c r="C10" s="58" t="s">
        <v>114</v>
      </c>
      <c r="D10" s="58" t="s">
        <v>115</v>
      </c>
      <c r="E10" s="58" t="s">
        <v>116</v>
      </c>
      <c r="F10" s="27" t="s">
        <v>22</v>
      </c>
      <c r="G10" s="28"/>
      <c r="H10" s="28"/>
      <c r="I10" s="28"/>
      <c r="J10" s="28"/>
      <c r="K10" s="28"/>
      <c r="L10" s="28"/>
      <c r="M10" s="28"/>
      <c r="N10" s="28"/>
      <c r="O10" s="28"/>
      <c r="P10" s="28">
        <v>53445.58</v>
      </c>
      <c r="Q10" s="28"/>
      <c r="R10" s="28"/>
      <c r="S10" s="28"/>
      <c r="T10" s="52">
        <f>P10</f>
        <v>53445.58</v>
      </c>
    </row>
    <row r="11" spans="1:20" s="10" customFormat="1" ht="16.5">
      <c r="A11" s="62"/>
      <c r="B11" s="27"/>
      <c r="C11" s="51"/>
      <c r="D11" s="51"/>
      <c r="E11" s="5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52">
        <f>SUM(L11:M11)</f>
        <v>0</v>
      </c>
    </row>
    <row r="12" spans="1:20" s="10" customFormat="1" ht="16.5">
      <c r="A12" s="19" t="s">
        <v>8</v>
      </c>
      <c r="B12" s="27"/>
      <c r="C12" s="51"/>
      <c r="D12" s="51"/>
      <c r="E12" s="51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52">
        <f aca="true" t="shared" si="0" ref="T12:T26">SUM(L12:M12)</f>
        <v>0</v>
      </c>
    </row>
    <row r="13" spans="1:20" s="10" customFormat="1" ht="16.5">
      <c r="A13" s="25" t="s">
        <v>78</v>
      </c>
      <c r="B13" s="27"/>
      <c r="C13" s="51"/>
      <c r="D13" s="51"/>
      <c r="E13" s="51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52">
        <f t="shared" si="0"/>
        <v>0</v>
      </c>
    </row>
    <row r="14" spans="1:20" s="10" customFormat="1" ht="16.5" hidden="1">
      <c r="A14" s="45" t="s">
        <v>79</v>
      </c>
      <c r="B14" s="27" t="s">
        <v>13</v>
      </c>
      <c r="C14" s="51" t="s">
        <v>80</v>
      </c>
      <c r="D14" s="51" t="s">
        <v>81</v>
      </c>
      <c r="E14" s="54" t="s">
        <v>82</v>
      </c>
      <c r="F14" s="27">
        <v>17.207</v>
      </c>
      <c r="G14" s="28"/>
      <c r="H14" s="28"/>
      <c r="I14" s="28"/>
      <c r="J14" s="28"/>
      <c r="K14" s="28"/>
      <c r="L14" s="28"/>
      <c r="M14" s="28">
        <f>1143-2</f>
        <v>1141</v>
      </c>
      <c r="N14" s="28"/>
      <c r="O14" s="28"/>
      <c r="P14" s="28"/>
      <c r="Q14" s="28"/>
      <c r="R14" s="28"/>
      <c r="S14" s="28"/>
      <c r="T14" s="52">
        <f t="shared" si="0"/>
        <v>1141</v>
      </c>
    </row>
    <row r="15" spans="1:20" s="10" customFormat="1" ht="16.5" hidden="1">
      <c r="A15" s="45" t="s">
        <v>79</v>
      </c>
      <c r="B15" s="27" t="s">
        <v>28</v>
      </c>
      <c r="C15" s="51" t="s">
        <v>80</v>
      </c>
      <c r="D15" s="51" t="s">
        <v>81</v>
      </c>
      <c r="E15" s="54" t="s">
        <v>82</v>
      </c>
      <c r="F15" s="27">
        <v>17.207</v>
      </c>
      <c r="G15" s="28"/>
      <c r="H15" s="28"/>
      <c r="I15" s="28"/>
      <c r="J15" s="28"/>
      <c r="K15" s="28"/>
      <c r="L15" s="28"/>
      <c r="M15" s="28">
        <v>1</v>
      </c>
      <c r="N15" s="28"/>
      <c r="O15" s="28"/>
      <c r="P15" s="28"/>
      <c r="Q15" s="28"/>
      <c r="R15" s="28"/>
      <c r="S15" s="28"/>
      <c r="T15" s="52">
        <f t="shared" si="0"/>
        <v>1</v>
      </c>
    </row>
    <row r="16" spans="1:20" s="10" customFormat="1" ht="16.5" hidden="1">
      <c r="A16" s="45" t="s">
        <v>79</v>
      </c>
      <c r="B16" s="27" t="s">
        <v>29</v>
      </c>
      <c r="C16" s="51" t="s">
        <v>80</v>
      </c>
      <c r="D16" s="51" t="s">
        <v>81</v>
      </c>
      <c r="E16" s="54" t="s">
        <v>82</v>
      </c>
      <c r="F16" s="27">
        <v>17.207</v>
      </c>
      <c r="G16" s="28"/>
      <c r="H16" s="28"/>
      <c r="I16" s="28"/>
      <c r="J16" s="28"/>
      <c r="K16" s="28"/>
      <c r="L16" s="28"/>
      <c r="M16" s="28">
        <v>1</v>
      </c>
      <c r="N16" s="28"/>
      <c r="O16" s="28"/>
      <c r="P16" s="28"/>
      <c r="Q16" s="28"/>
      <c r="R16" s="28"/>
      <c r="S16" s="28"/>
      <c r="T16" s="52">
        <f t="shared" si="0"/>
        <v>1</v>
      </c>
    </row>
    <row r="17" spans="1:20" s="10" customFormat="1" ht="16.5" hidden="1">
      <c r="A17" s="45" t="s">
        <v>83</v>
      </c>
      <c r="B17" s="27" t="s">
        <v>13</v>
      </c>
      <c r="C17" s="51" t="s">
        <v>80</v>
      </c>
      <c r="D17" s="51" t="s">
        <v>81</v>
      </c>
      <c r="E17" s="54" t="s">
        <v>84</v>
      </c>
      <c r="F17" s="27" t="s">
        <v>85</v>
      </c>
      <c r="G17" s="28"/>
      <c r="H17" s="28"/>
      <c r="I17" s="28"/>
      <c r="J17" s="28"/>
      <c r="K17" s="28"/>
      <c r="L17" s="28"/>
      <c r="M17" s="28">
        <f>51225-2</f>
        <v>51223</v>
      </c>
      <c r="N17" s="28"/>
      <c r="O17" s="28"/>
      <c r="P17" s="28"/>
      <c r="Q17" s="28"/>
      <c r="R17" s="28"/>
      <c r="S17" s="28"/>
      <c r="T17" s="52">
        <f t="shared" si="0"/>
        <v>51223</v>
      </c>
    </row>
    <row r="18" spans="1:20" s="10" customFormat="1" ht="16.5" hidden="1">
      <c r="A18" s="45" t="s">
        <v>83</v>
      </c>
      <c r="B18" s="27" t="s">
        <v>28</v>
      </c>
      <c r="C18" s="51" t="s">
        <v>80</v>
      </c>
      <c r="D18" s="51" t="s">
        <v>81</v>
      </c>
      <c r="E18" s="54" t="s">
        <v>84</v>
      </c>
      <c r="F18" s="27" t="s">
        <v>85</v>
      </c>
      <c r="G18" s="28"/>
      <c r="H18" s="28"/>
      <c r="I18" s="28"/>
      <c r="J18" s="28"/>
      <c r="K18" s="28"/>
      <c r="L18" s="28"/>
      <c r="M18" s="28">
        <v>1</v>
      </c>
      <c r="N18" s="28"/>
      <c r="O18" s="28"/>
      <c r="P18" s="28"/>
      <c r="Q18" s="28"/>
      <c r="R18" s="28"/>
      <c r="S18" s="28"/>
      <c r="T18" s="52">
        <f t="shared" si="0"/>
        <v>1</v>
      </c>
    </row>
    <row r="19" spans="1:20" s="10" customFormat="1" ht="16.5" hidden="1">
      <c r="A19" s="45" t="s">
        <v>83</v>
      </c>
      <c r="B19" s="27" t="s">
        <v>29</v>
      </c>
      <c r="C19" s="51" t="s">
        <v>80</v>
      </c>
      <c r="D19" s="51" t="s">
        <v>81</v>
      </c>
      <c r="E19" s="54" t="s">
        <v>84</v>
      </c>
      <c r="F19" s="27" t="s">
        <v>85</v>
      </c>
      <c r="G19" s="28"/>
      <c r="H19" s="28"/>
      <c r="I19" s="28"/>
      <c r="J19" s="28"/>
      <c r="K19" s="28"/>
      <c r="L19" s="28"/>
      <c r="M19" s="28">
        <v>1</v>
      </c>
      <c r="N19" s="28"/>
      <c r="O19" s="28"/>
      <c r="P19" s="28"/>
      <c r="Q19" s="28"/>
      <c r="R19" s="28"/>
      <c r="S19" s="28"/>
      <c r="T19" s="52">
        <f t="shared" si="0"/>
        <v>1</v>
      </c>
    </row>
    <row r="20" spans="1:20" s="10" customFormat="1" ht="16.5" hidden="1">
      <c r="A20" s="63" t="s">
        <v>93</v>
      </c>
      <c r="B20" s="64" t="s">
        <v>94</v>
      </c>
      <c r="C20" s="65" t="s">
        <v>95</v>
      </c>
      <c r="D20" s="65" t="s">
        <v>96</v>
      </c>
      <c r="E20" s="66" t="s">
        <v>97</v>
      </c>
      <c r="F20" s="64" t="s">
        <v>98</v>
      </c>
      <c r="G20" s="28"/>
      <c r="H20" s="28"/>
      <c r="I20" s="28"/>
      <c r="J20" s="28"/>
      <c r="K20" s="28"/>
      <c r="L20" s="28"/>
      <c r="M20" s="28"/>
      <c r="N20" s="28"/>
      <c r="O20" s="28"/>
      <c r="P20" s="28">
        <v>4370.76</v>
      </c>
      <c r="Q20" s="28"/>
      <c r="R20" s="28"/>
      <c r="S20" s="28"/>
      <c r="T20" s="52">
        <f>SUM(P20)</f>
        <v>4370.76</v>
      </c>
    </row>
    <row r="21" spans="1:20" s="10" customFormat="1" ht="16.5" hidden="1">
      <c r="A21" s="63" t="s">
        <v>117</v>
      </c>
      <c r="B21" s="27" t="s">
        <v>13</v>
      </c>
      <c r="C21" s="58" t="s">
        <v>118</v>
      </c>
      <c r="D21" s="58" t="s">
        <v>119</v>
      </c>
      <c r="E21" s="58" t="s">
        <v>120</v>
      </c>
      <c r="F21" s="27" t="s">
        <v>22</v>
      </c>
      <c r="G21" s="28"/>
      <c r="H21" s="28"/>
      <c r="I21" s="28"/>
      <c r="J21" s="28"/>
      <c r="K21" s="28"/>
      <c r="L21" s="28"/>
      <c r="M21" s="28"/>
      <c r="N21" s="28"/>
      <c r="O21" s="28"/>
      <c r="P21" s="31">
        <v>1334.86</v>
      </c>
      <c r="Q21" s="28"/>
      <c r="R21" s="28"/>
      <c r="S21" s="28"/>
      <c r="T21" s="52">
        <f t="shared" si="0"/>
        <v>0</v>
      </c>
    </row>
    <row r="22" spans="1:20" s="10" customFormat="1" ht="16.5" hidden="1">
      <c r="A22" s="63" t="s">
        <v>123</v>
      </c>
      <c r="B22" s="27" t="s">
        <v>13</v>
      </c>
      <c r="C22" s="69" t="s">
        <v>129</v>
      </c>
      <c r="D22" s="69" t="s">
        <v>124</v>
      </c>
      <c r="E22" s="69" t="s">
        <v>125</v>
      </c>
      <c r="F22" s="64" t="s">
        <v>22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1">
        <v>5827</v>
      </c>
      <c r="R22" s="31"/>
      <c r="S22" s="31"/>
      <c r="T22" s="52"/>
    </row>
    <row r="23" spans="1:20" s="10" customFormat="1" ht="16.5">
      <c r="A23" s="63" t="s">
        <v>137</v>
      </c>
      <c r="B23" s="64" t="s">
        <v>138</v>
      </c>
      <c r="C23" s="69" t="s">
        <v>139</v>
      </c>
      <c r="D23" s="69" t="s">
        <v>140</v>
      </c>
      <c r="E23" s="69" t="s">
        <v>141</v>
      </c>
      <c r="F23" s="64" t="s">
        <v>22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1"/>
      <c r="R23" s="31"/>
      <c r="S23" s="31">
        <v>3000</v>
      </c>
      <c r="T23" s="52">
        <f>S23</f>
        <v>3000</v>
      </c>
    </row>
    <row r="24" spans="1:20" s="10" customFormat="1" ht="16.5">
      <c r="A24" s="63" t="s">
        <v>142</v>
      </c>
      <c r="B24" s="27" t="s">
        <v>13</v>
      </c>
      <c r="C24" s="69" t="s">
        <v>143</v>
      </c>
      <c r="D24" s="69" t="s">
        <v>144</v>
      </c>
      <c r="E24" s="69" t="s">
        <v>145</v>
      </c>
      <c r="F24" s="64" t="s">
        <v>22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31"/>
      <c r="S24" s="31">
        <v>6332.01</v>
      </c>
      <c r="T24" s="52">
        <f>S24</f>
        <v>6332.01</v>
      </c>
    </row>
    <row r="25" spans="1:20" s="10" customFormat="1" ht="16.5">
      <c r="A25" s="62"/>
      <c r="B25" s="27"/>
      <c r="C25" s="51"/>
      <c r="D25" s="51"/>
      <c r="E25" s="51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52"/>
    </row>
    <row r="26" spans="1:20" s="10" customFormat="1" ht="16.5">
      <c r="A26" s="45"/>
      <c r="B26" s="27"/>
      <c r="C26" s="46"/>
      <c r="D26" s="25"/>
      <c r="E26" s="4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52">
        <f t="shared" si="0"/>
        <v>0</v>
      </c>
    </row>
    <row r="27" spans="1:20" s="11" customFormat="1" ht="16.5" hidden="1">
      <c r="A27" s="19" t="s">
        <v>8</v>
      </c>
      <c r="B27" s="21"/>
      <c r="C27" s="29"/>
      <c r="D27" s="24"/>
      <c r="E27" s="21"/>
      <c r="F27" s="2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52">
        <f>SUM(G27:H27)</f>
        <v>0</v>
      </c>
    </row>
    <row r="28" spans="1:20" s="10" customFormat="1" ht="16.5" hidden="1">
      <c r="A28" s="25" t="s">
        <v>30</v>
      </c>
      <c r="B28" s="21"/>
      <c r="C28" s="29"/>
      <c r="D28" s="24"/>
      <c r="E28" s="21"/>
      <c r="F28" s="2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2">
        <f>SUM(G28:H28)</f>
        <v>0</v>
      </c>
    </row>
    <row r="29" spans="1:20" s="11" customFormat="1" ht="15" hidden="1">
      <c r="A29" s="53" t="s">
        <v>24</v>
      </c>
      <c r="B29" s="27" t="s">
        <v>13</v>
      </c>
      <c r="C29" s="51" t="s">
        <v>25</v>
      </c>
      <c r="D29" s="51" t="s">
        <v>26</v>
      </c>
      <c r="E29" s="54" t="s">
        <v>27</v>
      </c>
      <c r="F29" s="25">
        <v>17.245</v>
      </c>
      <c r="G29" s="28"/>
      <c r="H29" s="28">
        <f>26750.96-2</f>
        <v>26748.96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2">
        <f>SUM(G29:H29)</f>
        <v>26748.96</v>
      </c>
    </row>
    <row r="30" spans="1:20" s="11" customFormat="1" ht="15" hidden="1">
      <c r="A30" s="53" t="s">
        <v>24</v>
      </c>
      <c r="B30" s="27" t="s">
        <v>28</v>
      </c>
      <c r="C30" s="51" t="s">
        <v>25</v>
      </c>
      <c r="D30" s="51" t="s">
        <v>26</v>
      </c>
      <c r="E30" s="54" t="s">
        <v>27</v>
      </c>
      <c r="F30" s="25">
        <v>17.245</v>
      </c>
      <c r="G30" s="28"/>
      <c r="H30" s="28">
        <v>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52">
        <f>SUM(G30:H30)</f>
        <v>1</v>
      </c>
    </row>
    <row r="31" spans="1:20" s="10" customFormat="1" ht="16.5" hidden="1">
      <c r="A31" s="53" t="s">
        <v>24</v>
      </c>
      <c r="B31" s="27" t="s">
        <v>29</v>
      </c>
      <c r="C31" s="51" t="s">
        <v>25</v>
      </c>
      <c r="D31" s="51" t="s">
        <v>26</v>
      </c>
      <c r="E31" s="54" t="s">
        <v>27</v>
      </c>
      <c r="F31" s="25">
        <v>17.245</v>
      </c>
      <c r="G31" s="28"/>
      <c r="H31" s="28">
        <v>1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52">
        <f>SUM(G31:H31)</f>
        <v>1</v>
      </c>
    </row>
    <row r="32" spans="1:20" s="8" customFormat="1" ht="16.5" hidden="1">
      <c r="A32" s="13"/>
      <c r="B32" s="21"/>
      <c r="C32" s="22"/>
      <c r="D32" s="22"/>
      <c r="E32" s="23"/>
      <c r="F32" s="2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">
        <f>SUM(G32:G32)</f>
        <v>0</v>
      </c>
    </row>
    <row r="33" spans="1:20" s="7" customFormat="1" ht="16.5" hidden="1">
      <c r="A33" s="12"/>
      <c r="B33" s="21"/>
      <c r="C33" s="22"/>
      <c r="D33" s="22"/>
      <c r="E33" s="23"/>
      <c r="F33" s="2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">
        <f>SUM(G33:G33)</f>
        <v>0</v>
      </c>
    </row>
    <row r="34" spans="1:20" s="9" customFormat="1" ht="16.5" hidden="1">
      <c r="A34" s="19" t="s">
        <v>8</v>
      </c>
      <c r="B34" s="21"/>
      <c r="C34" s="22"/>
      <c r="D34" s="22"/>
      <c r="E34" s="23"/>
      <c r="F34" s="24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>
        <f>SUM(G34:G34)</f>
        <v>0</v>
      </c>
    </row>
    <row r="35" spans="1:20" s="11" customFormat="1" ht="16.5" hidden="1">
      <c r="A35" s="25" t="s">
        <v>34</v>
      </c>
      <c r="B35" s="21"/>
      <c r="C35" s="30"/>
      <c r="D35" s="30"/>
      <c r="E35" s="30"/>
      <c r="F35" s="2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52">
        <f>SUM(H35:I35)</f>
        <v>0</v>
      </c>
    </row>
    <row r="36" spans="1:20" s="11" customFormat="1" ht="15" hidden="1">
      <c r="A36" s="45" t="s">
        <v>35</v>
      </c>
      <c r="B36" s="27" t="s">
        <v>13</v>
      </c>
      <c r="C36" s="56" t="s">
        <v>36</v>
      </c>
      <c r="D36" s="56" t="s">
        <v>37</v>
      </c>
      <c r="E36" s="56" t="s">
        <v>38</v>
      </c>
      <c r="F36" s="27">
        <v>17.285</v>
      </c>
      <c r="G36" s="28"/>
      <c r="H36" s="28"/>
      <c r="I36" s="28">
        <f>326000-2</f>
        <v>325998</v>
      </c>
      <c r="J36" s="28"/>
      <c r="K36" s="28"/>
      <c r="L36" s="28"/>
      <c r="M36" s="28"/>
      <c r="N36" s="28"/>
      <c r="O36" s="28">
        <v>41000</v>
      </c>
      <c r="P36" s="28"/>
      <c r="Q36" s="28"/>
      <c r="R36" s="28"/>
      <c r="S36" s="28"/>
      <c r="T36" s="52">
        <f>SUM(H36:O36)</f>
        <v>366998</v>
      </c>
    </row>
    <row r="37" spans="1:20" s="11" customFormat="1" ht="15" hidden="1">
      <c r="A37" s="45" t="s">
        <v>35</v>
      </c>
      <c r="B37" s="27" t="s">
        <v>28</v>
      </c>
      <c r="C37" s="56" t="s">
        <v>36</v>
      </c>
      <c r="D37" s="56" t="s">
        <v>37</v>
      </c>
      <c r="E37" s="56" t="s">
        <v>38</v>
      </c>
      <c r="F37" s="27">
        <v>17.285</v>
      </c>
      <c r="G37" s="28"/>
      <c r="H37" s="28"/>
      <c r="I37" s="28">
        <v>1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52">
        <f>SUM(H37:I37)</f>
        <v>1</v>
      </c>
    </row>
    <row r="38" spans="1:20" s="10" customFormat="1" ht="16.5" hidden="1">
      <c r="A38" s="45" t="s">
        <v>35</v>
      </c>
      <c r="B38" s="27" t="s">
        <v>29</v>
      </c>
      <c r="C38" s="56" t="s">
        <v>36</v>
      </c>
      <c r="D38" s="56" t="s">
        <v>37</v>
      </c>
      <c r="E38" s="56" t="s">
        <v>38</v>
      </c>
      <c r="F38" s="27">
        <v>17.285</v>
      </c>
      <c r="G38" s="31"/>
      <c r="H38" s="31"/>
      <c r="I38" s="31">
        <v>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52">
        <f>SUM(H38:I38)</f>
        <v>1</v>
      </c>
    </row>
    <row r="39" spans="1:20" s="10" customFormat="1" ht="16.5" hidden="1">
      <c r="A39" s="45" t="s">
        <v>131</v>
      </c>
      <c r="B39" s="27" t="s">
        <v>57</v>
      </c>
      <c r="C39" s="74" t="s">
        <v>132</v>
      </c>
      <c r="D39" s="74" t="s">
        <v>133</v>
      </c>
      <c r="E39" s="74">
        <v>5860</v>
      </c>
      <c r="F39" s="27">
        <v>17.277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>
        <f>722311-2</f>
        <v>722309</v>
      </c>
      <c r="S39" s="31"/>
      <c r="T39" s="52">
        <f>SUM(Q39:R39)</f>
        <v>722309</v>
      </c>
    </row>
    <row r="40" spans="1:20" s="10" customFormat="1" ht="16.5" hidden="1">
      <c r="A40" s="45" t="s">
        <v>131</v>
      </c>
      <c r="B40" s="27" t="s">
        <v>28</v>
      </c>
      <c r="C40" s="74" t="s">
        <v>132</v>
      </c>
      <c r="D40" s="74" t="s">
        <v>133</v>
      </c>
      <c r="E40" s="74">
        <v>5860</v>
      </c>
      <c r="F40" s="27">
        <v>17.277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v>1</v>
      </c>
      <c r="S40" s="31"/>
      <c r="T40" s="52">
        <f>SUM(Q40:R40)</f>
        <v>1</v>
      </c>
    </row>
    <row r="41" spans="1:20" s="10" customFormat="1" ht="16.5" hidden="1">
      <c r="A41" s="45" t="s">
        <v>131</v>
      </c>
      <c r="B41" s="27" t="s">
        <v>29</v>
      </c>
      <c r="C41" s="74" t="s">
        <v>132</v>
      </c>
      <c r="D41" s="74" t="s">
        <v>133</v>
      </c>
      <c r="E41" s="74">
        <v>5860</v>
      </c>
      <c r="F41" s="27">
        <v>17.277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>
        <v>1</v>
      </c>
      <c r="S41" s="31"/>
      <c r="T41" s="52">
        <f>SUM(Q41:R41)</f>
        <v>1</v>
      </c>
    </row>
    <row r="42" spans="1:20" s="10" customFormat="1" ht="16.5" hidden="1">
      <c r="A42" s="73"/>
      <c r="B42" s="73"/>
      <c r="C42" s="73"/>
      <c r="D42" s="73"/>
      <c r="E42" s="73"/>
      <c r="F42" s="73"/>
      <c r="G42" s="31"/>
      <c r="H42" s="31"/>
      <c r="I42" s="31"/>
      <c r="J42" s="31"/>
      <c r="K42" s="31"/>
      <c r="L42" s="31"/>
      <c r="M42" s="31"/>
      <c r="N42" s="31"/>
      <c r="O42" s="31"/>
      <c r="P42" s="73"/>
      <c r="Q42" s="31"/>
      <c r="R42" s="72"/>
      <c r="S42" s="72"/>
      <c r="T42" s="52">
        <f>P21</f>
        <v>1334.86</v>
      </c>
    </row>
    <row r="43" spans="1:20" s="10" customFormat="1" ht="16.5" hidden="1">
      <c r="A43" s="73"/>
      <c r="B43" s="73"/>
      <c r="C43" s="73"/>
      <c r="D43" s="73"/>
      <c r="E43" s="73"/>
      <c r="F43" s="7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73"/>
      <c r="R43" s="73"/>
      <c r="S43" s="73"/>
      <c r="T43" s="52">
        <f>Q22</f>
        <v>5827</v>
      </c>
    </row>
    <row r="44" spans="1:20" s="10" customFormat="1" ht="16.5" hidden="1">
      <c r="A44" s="45"/>
      <c r="B44" s="27"/>
      <c r="C44" s="58"/>
      <c r="D44" s="58"/>
      <c r="E44" s="58"/>
      <c r="F44" s="27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72"/>
      <c r="S44" s="72"/>
      <c r="T44" s="52"/>
    </row>
    <row r="45" spans="1:20" s="7" customFormat="1" ht="18.75" customHeight="1" hidden="1">
      <c r="A45" s="19" t="s">
        <v>8</v>
      </c>
      <c r="B45" s="21"/>
      <c r="C45" s="22"/>
      <c r="D45" s="22"/>
      <c r="E45" s="23"/>
      <c r="F45" s="2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52">
        <f>SUM(H45:I45)</f>
        <v>0</v>
      </c>
    </row>
    <row r="46" spans="1:20" s="9" customFormat="1" ht="16.5" hidden="1">
      <c r="A46" s="25" t="s">
        <v>47</v>
      </c>
      <c r="B46" s="21"/>
      <c r="C46" s="22"/>
      <c r="D46" s="22"/>
      <c r="E46" s="23"/>
      <c r="F46" s="24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52">
        <f>SUM(H46:I46)</f>
        <v>0</v>
      </c>
    </row>
    <row r="47" spans="1:20" s="49" customFormat="1" ht="15" hidden="1">
      <c r="A47" s="57" t="s">
        <v>42</v>
      </c>
      <c r="B47" s="27" t="s">
        <v>43</v>
      </c>
      <c r="C47" s="58" t="s">
        <v>44</v>
      </c>
      <c r="D47" s="58" t="s">
        <v>45</v>
      </c>
      <c r="E47" s="25" t="s">
        <v>46</v>
      </c>
      <c r="F47" s="59"/>
      <c r="G47" s="31"/>
      <c r="H47" s="31"/>
      <c r="I47" s="31"/>
      <c r="J47" s="31">
        <v>11000</v>
      </c>
      <c r="K47" s="31"/>
      <c r="L47" s="31"/>
      <c r="M47" s="31"/>
      <c r="N47" s="31"/>
      <c r="O47" s="31"/>
      <c r="T47" s="52">
        <f>SUM(I47:J47)</f>
        <v>11000</v>
      </c>
    </row>
    <row r="48" spans="1:20" s="49" customFormat="1" ht="15" hidden="1">
      <c r="A48" s="67" t="s">
        <v>102</v>
      </c>
      <c r="B48" s="27" t="s">
        <v>57</v>
      </c>
      <c r="C48" s="51" t="s">
        <v>103</v>
      </c>
      <c r="D48" s="51" t="s">
        <v>45</v>
      </c>
      <c r="E48" s="54" t="s">
        <v>104</v>
      </c>
      <c r="F48" s="48">
        <v>17.801</v>
      </c>
      <c r="G48" s="31"/>
      <c r="H48" s="31"/>
      <c r="I48" s="31"/>
      <c r="J48" s="31"/>
      <c r="K48" s="31"/>
      <c r="L48" s="31"/>
      <c r="M48" s="31"/>
      <c r="N48" s="31"/>
      <c r="O48" s="31"/>
      <c r="P48" s="31">
        <f>28712-2</f>
        <v>28710</v>
      </c>
      <c r="Q48" s="31"/>
      <c r="R48" s="31"/>
      <c r="S48" s="31"/>
      <c r="T48" s="52">
        <f>SUM(O48:P48)</f>
        <v>28710</v>
      </c>
    </row>
    <row r="49" spans="1:20" s="49" customFormat="1" ht="15" hidden="1">
      <c r="A49" s="67" t="s">
        <v>102</v>
      </c>
      <c r="B49" s="27" t="s">
        <v>28</v>
      </c>
      <c r="C49" s="51" t="s">
        <v>103</v>
      </c>
      <c r="D49" s="51" t="s">
        <v>45</v>
      </c>
      <c r="E49" s="54" t="s">
        <v>104</v>
      </c>
      <c r="F49" s="48">
        <v>17.801</v>
      </c>
      <c r="G49" s="31"/>
      <c r="H49" s="31"/>
      <c r="I49" s="31"/>
      <c r="J49" s="31"/>
      <c r="K49" s="31"/>
      <c r="L49" s="31"/>
      <c r="M49" s="31"/>
      <c r="N49" s="31"/>
      <c r="O49" s="31"/>
      <c r="P49" s="31">
        <v>1</v>
      </c>
      <c r="Q49" s="31"/>
      <c r="R49" s="31"/>
      <c r="S49" s="31"/>
      <c r="T49" s="52">
        <f>SUM(O49:P49)</f>
        <v>1</v>
      </c>
    </row>
    <row r="50" spans="1:21" s="49" customFormat="1" ht="15" hidden="1">
      <c r="A50" s="67" t="s">
        <v>102</v>
      </c>
      <c r="B50" s="27" t="s">
        <v>29</v>
      </c>
      <c r="C50" s="51" t="s">
        <v>103</v>
      </c>
      <c r="D50" s="51" t="s">
        <v>45</v>
      </c>
      <c r="E50" s="54" t="s">
        <v>104</v>
      </c>
      <c r="F50" s="48">
        <v>17.801</v>
      </c>
      <c r="G50" s="31"/>
      <c r="H50" s="31"/>
      <c r="I50" s="31"/>
      <c r="J50" s="31"/>
      <c r="K50" s="31"/>
      <c r="L50" s="31"/>
      <c r="M50" s="31"/>
      <c r="N50" s="31"/>
      <c r="O50" s="31"/>
      <c r="P50" s="31">
        <v>1</v>
      </c>
      <c r="Q50" s="31"/>
      <c r="R50" s="31"/>
      <c r="S50" s="31"/>
      <c r="T50" s="52">
        <f>SUM(O50:P50)</f>
        <v>1</v>
      </c>
      <c r="U50" s="68"/>
    </row>
    <row r="51" spans="1:21" s="49" customFormat="1" ht="15" hidden="1">
      <c r="A51" s="53" t="s">
        <v>108</v>
      </c>
      <c r="B51" s="27" t="s">
        <v>57</v>
      </c>
      <c r="C51" s="65" t="s">
        <v>105</v>
      </c>
      <c r="D51" s="65" t="s">
        <v>106</v>
      </c>
      <c r="E51" s="65" t="s">
        <v>107</v>
      </c>
      <c r="F51" s="27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52">
        <f>SUM(O51:P51)</f>
        <v>0</v>
      </c>
      <c r="U51" s="49" t="s">
        <v>109</v>
      </c>
    </row>
    <row r="52" spans="1:20" s="49" customFormat="1" ht="15" hidden="1">
      <c r="A52" s="57"/>
      <c r="B52" s="27"/>
      <c r="C52" s="58"/>
      <c r="D52" s="58"/>
      <c r="E52" s="25"/>
      <c r="F52" s="59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52"/>
    </row>
    <row r="53" spans="1:20" s="49" customFormat="1" ht="15" hidden="1">
      <c r="A53" s="57"/>
      <c r="B53" s="27"/>
      <c r="C53" s="58"/>
      <c r="D53" s="58"/>
      <c r="E53" s="25"/>
      <c r="F53" s="59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52"/>
    </row>
    <row r="54" spans="1:20" s="49" customFormat="1" ht="15" hidden="1">
      <c r="A54" s="19" t="s">
        <v>8</v>
      </c>
      <c r="B54" s="27"/>
      <c r="C54" s="58"/>
      <c r="D54" s="58"/>
      <c r="E54" s="25"/>
      <c r="F54" s="59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52"/>
    </row>
    <row r="55" spans="1:20" s="49" customFormat="1" ht="15" hidden="1">
      <c r="A55" s="25" t="s">
        <v>51</v>
      </c>
      <c r="B55" s="27"/>
      <c r="C55" s="58"/>
      <c r="D55" s="58"/>
      <c r="E55" s="25"/>
      <c r="F55" s="59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52"/>
    </row>
    <row r="56" spans="1:20" s="49" customFormat="1" ht="15" hidden="1">
      <c r="A56" s="53" t="s">
        <v>52</v>
      </c>
      <c r="B56" s="60" t="s">
        <v>53</v>
      </c>
      <c r="C56" s="61" t="s">
        <v>54</v>
      </c>
      <c r="D56" s="25" t="s">
        <v>55</v>
      </c>
      <c r="E56" s="48">
        <v>6301</v>
      </c>
      <c r="F56" s="27">
        <v>17.259</v>
      </c>
      <c r="G56" s="31"/>
      <c r="H56" s="31"/>
      <c r="I56" s="31"/>
      <c r="J56" s="31"/>
      <c r="K56" s="31">
        <f>453601-2</f>
        <v>453599</v>
      </c>
      <c r="L56" s="31"/>
      <c r="M56" s="31"/>
      <c r="N56" s="31"/>
      <c r="O56" s="31"/>
      <c r="P56" s="31"/>
      <c r="Q56" s="31"/>
      <c r="R56" s="31"/>
      <c r="S56" s="31"/>
      <c r="T56" s="52">
        <f>SUM(J56:K56)</f>
        <v>453599</v>
      </c>
    </row>
    <row r="57" spans="1:20" s="49" customFormat="1" ht="15" hidden="1">
      <c r="A57" s="53" t="s">
        <v>52</v>
      </c>
      <c r="B57" s="27" t="s">
        <v>28</v>
      </c>
      <c r="C57" s="61" t="s">
        <v>54</v>
      </c>
      <c r="D57" s="25" t="s">
        <v>55</v>
      </c>
      <c r="E57" s="48">
        <v>6301</v>
      </c>
      <c r="F57" s="27">
        <v>17.259</v>
      </c>
      <c r="G57" s="31"/>
      <c r="H57" s="31"/>
      <c r="I57" s="31"/>
      <c r="J57" s="31"/>
      <c r="K57" s="31">
        <v>1</v>
      </c>
      <c r="L57" s="31"/>
      <c r="M57" s="31"/>
      <c r="N57" s="31"/>
      <c r="O57" s="31"/>
      <c r="P57" s="31"/>
      <c r="Q57" s="31"/>
      <c r="R57" s="31"/>
      <c r="S57" s="31"/>
      <c r="T57" s="52">
        <f aca="true" t="shared" si="1" ref="T57:T67">SUM(J57:K57)</f>
        <v>1</v>
      </c>
    </row>
    <row r="58" spans="1:20" s="49" customFormat="1" ht="15" hidden="1">
      <c r="A58" s="53" t="s">
        <v>52</v>
      </c>
      <c r="B58" s="27" t="s">
        <v>29</v>
      </c>
      <c r="C58" s="61" t="s">
        <v>54</v>
      </c>
      <c r="D58" s="25" t="s">
        <v>55</v>
      </c>
      <c r="E58" s="48">
        <v>6301</v>
      </c>
      <c r="F58" s="27">
        <v>17.259</v>
      </c>
      <c r="G58" s="31"/>
      <c r="H58" s="31"/>
      <c r="I58" s="31"/>
      <c r="J58" s="31"/>
      <c r="K58" s="31">
        <v>1</v>
      </c>
      <c r="L58" s="31"/>
      <c r="M58" s="31"/>
      <c r="N58" s="31"/>
      <c r="O58" s="31"/>
      <c r="P58" s="31"/>
      <c r="Q58" s="31"/>
      <c r="R58" s="31"/>
      <c r="S58" s="31"/>
      <c r="T58" s="52">
        <f t="shared" si="1"/>
        <v>1</v>
      </c>
    </row>
    <row r="59" spans="1:20" s="49" customFormat="1" ht="15" hidden="1">
      <c r="A59" s="53" t="s">
        <v>56</v>
      </c>
      <c r="B59" s="27" t="s">
        <v>57</v>
      </c>
      <c r="C59" s="25" t="s">
        <v>58</v>
      </c>
      <c r="D59" s="58" t="s">
        <v>59</v>
      </c>
      <c r="E59" s="27" t="s">
        <v>60</v>
      </c>
      <c r="F59" s="58">
        <v>17.258</v>
      </c>
      <c r="G59" s="31"/>
      <c r="H59" s="31"/>
      <c r="I59" s="31"/>
      <c r="J59" s="31"/>
      <c r="K59" s="31">
        <f>71886-2</f>
        <v>71884</v>
      </c>
      <c r="L59" s="31"/>
      <c r="M59" s="31"/>
      <c r="N59" s="31"/>
      <c r="O59" s="31"/>
      <c r="P59" s="31"/>
      <c r="Q59" s="31"/>
      <c r="R59" s="31"/>
      <c r="S59" s="31"/>
      <c r="T59" s="52">
        <f t="shared" si="1"/>
        <v>71884</v>
      </c>
    </row>
    <row r="60" spans="1:20" s="49" customFormat="1" ht="15" hidden="1">
      <c r="A60" s="53" t="s">
        <v>61</v>
      </c>
      <c r="B60" s="27" t="s">
        <v>28</v>
      </c>
      <c r="C60" s="25" t="s">
        <v>58</v>
      </c>
      <c r="D60" s="58" t="s">
        <v>59</v>
      </c>
      <c r="E60" s="27" t="s">
        <v>60</v>
      </c>
      <c r="F60" s="58">
        <v>17.258</v>
      </c>
      <c r="G60" s="31"/>
      <c r="H60" s="31"/>
      <c r="I60" s="31"/>
      <c r="J60" s="31"/>
      <c r="K60" s="31">
        <v>1</v>
      </c>
      <c r="L60" s="31"/>
      <c r="M60" s="31"/>
      <c r="N60" s="31"/>
      <c r="O60" s="31"/>
      <c r="P60" s="31"/>
      <c r="Q60" s="31"/>
      <c r="R60" s="31"/>
      <c r="S60" s="31"/>
      <c r="T60" s="52">
        <f t="shared" si="1"/>
        <v>1</v>
      </c>
    </row>
    <row r="61" spans="1:20" s="49" customFormat="1" ht="15" hidden="1">
      <c r="A61" s="53" t="s">
        <v>56</v>
      </c>
      <c r="B61" s="27" t="s">
        <v>29</v>
      </c>
      <c r="C61" s="25" t="s">
        <v>58</v>
      </c>
      <c r="D61" s="58" t="s">
        <v>59</v>
      </c>
      <c r="E61" s="27" t="s">
        <v>60</v>
      </c>
      <c r="F61" s="58">
        <v>17.258</v>
      </c>
      <c r="G61" s="31"/>
      <c r="H61" s="31"/>
      <c r="I61" s="31"/>
      <c r="J61" s="31"/>
      <c r="K61" s="31">
        <v>1</v>
      </c>
      <c r="L61" s="31"/>
      <c r="M61" s="31"/>
      <c r="N61" s="31"/>
      <c r="O61" s="31"/>
      <c r="P61" s="31"/>
      <c r="Q61" s="31"/>
      <c r="R61" s="31"/>
      <c r="S61" s="31"/>
      <c r="T61" s="52">
        <f t="shared" si="1"/>
        <v>1</v>
      </c>
    </row>
    <row r="62" spans="1:20" s="49" customFormat="1" ht="15" hidden="1">
      <c r="A62" s="53" t="s">
        <v>56</v>
      </c>
      <c r="B62" s="27" t="s">
        <v>87</v>
      </c>
      <c r="C62" s="25" t="s">
        <v>88</v>
      </c>
      <c r="D62" s="58" t="s">
        <v>59</v>
      </c>
      <c r="E62" s="27" t="s">
        <v>60</v>
      </c>
      <c r="F62" s="58">
        <v>17.258</v>
      </c>
      <c r="G62" s="31"/>
      <c r="H62" s="31"/>
      <c r="I62" s="31"/>
      <c r="J62" s="31"/>
      <c r="K62" s="31"/>
      <c r="L62" s="31"/>
      <c r="M62" s="31"/>
      <c r="N62" s="31">
        <f>382078-2</f>
        <v>382076</v>
      </c>
      <c r="O62" s="31"/>
      <c r="P62" s="31"/>
      <c r="Q62" s="31"/>
      <c r="R62" s="31"/>
      <c r="S62" s="31"/>
      <c r="T62" s="52">
        <f>SUM(M62:N62)</f>
        <v>382076</v>
      </c>
    </row>
    <row r="63" spans="1:20" s="49" customFormat="1" ht="15" hidden="1">
      <c r="A63" s="53" t="s">
        <v>56</v>
      </c>
      <c r="B63" s="27" t="s">
        <v>28</v>
      </c>
      <c r="C63" s="25" t="s">
        <v>88</v>
      </c>
      <c r="D63" s="58" t="s">
        <v>59</v>
      </c>
      <c r="E63" s="27" t="s">
        <v>60</v>
      </c>
      <c r="F63" s="58">
        <v>17.258</v>
      </c>
      <c r="G63" s="31"/>
      <c r="H63" s="31"/>
      <c r="I63" s="31"/>
      <c r="J63" s="31"/>
      <c r="K63" s="31"/>
      <c r="L63" s="31"/>
      <c r="M63" s="31"/>
      <c r="N63" s="31">
        <v>1</v>
      </c>
      <c r="O63" s="31"/>
      <c r="P63" s="31"/>
      <c r="Q63" s="31"/>
      <c r="R63" s="31"/>
      <c r="S63" s="31"/>
      <c r="T63" s="52">
        <f>SUM(M63:N63)</f>
        <v>1</v>
      </c>
    </row>
    <row r="64" spans="1:20" s="49" customFormat="1" ht="15" hidden="1">
      <c r="A64" s="53" t="s">
        <v>56</v>
      </c>
      <c r="B64" s="27" t="s">
        <v>29</v>
      </c>
      <c r="C64" s="25" t="s">
        <v>88</v>
      </c>
      <c r="D64" s="58" t="s">
        <v>59</v>
      </c>
      <c r="E64" s="27" t="s">
        <v>60</v>
      </c>
      <c r="F64" s="58">
        <v>17.258</v>
      </c>
      <c r="G64" s="31"/>
      <c r="H64" s="31"/>
      <c r="I64" s="31"/>
      <c r="J64" s="31"/>
      <c r="K64" s="31"/>
      <c r="L64" s="31"/>
      <c r="M64" s="31"/>
      <c r="N64" s="31">
        <v>1</v>
      </c>
      <c r="O64" s="31"/>
      <c r="P64" s="31"/>
      <c r="Q64" s="31"/>
      <c r="R64" s="31"/>
      <c r="S64" s="31"/>
      <c r="T64" s="52">
        <f>SUM(M64:N64)</f>
        <v>1</v>
      </c>
    </row>
    <row r="65" spans="1:20" s="11" customFormat="1" ht="15" hidden="1">
      <c r="A65" s="53" t="s">
        <v>62</v>
      </c>
      <c r="B65" s="27" t="s">
        <v>57</v>
      </c>
      <c r="C65" s="25" t="s">
        <v>63</v>
      </c>
      <c r="D65" s="58" t="s">
        <v>64</v>
      </c>
      <c r="E65" s="27" t="s">
        <v>65</v>
      </c>
      <c r="F65" s="58">
        <v>17.278</v>
      </c>
      <c r="G65" s="31"/>
      <c r="H65" s="31"/>
      <c r="I65" s="31"/>
      <c r="J65" s="31"/>
      <c r="K65" s="31">
        <f>97507-2</f>
        <v>97505</v>
      </c>
      <c r="L65" s="31"/>
      <c r="M65" s="31"/>
      <c r="N65" s="31"/>
      <c r="O65" s="31"/>
      <c r="P65" s="31"/>
      <c r="Q65" s="31"/>
      <c r="R65" s="31"/>
      <c r="S65" s="31"/>
      <c r="T65" s="52">
        <f t="shared" si="1"/>
        <v>97505</v>
      </c>
    </row>
    <row r="66" spans="1:20" s="10" customFormat="1" ht="16.5" hidden="1">
      <c r="A66" s="53" t="s">
        <v>62</v>
      </c>
      <c r="B66" s="27" t="s">
        <v>28</v>
      </c>
      <c r="C66" s="25" t="s">
        <v>63</v>
      </c>
      <c r="D66" s="58" t="s">
        <v>64</v>
      </c>
      <c r="E66" s="27" t="s">
        <v>65</v>
      </c>
      <c r="F66" s="58">
        <v>17.278</v>
      </c>
      <c r="G66" s="31"/>
      <c r="H66" s="31"/>
      <c r="I66" s="31"/>
      <c r="J66" s="31"/>
      <c r="K66" s="31">
        <v>1</v>
      </c>
      <c r="L66" s="31"/>
      <c r="M66" s="31"/>
      <c r="N66" s="31"/>
      <c r="O66" s="31"/>
      <c r="P66" s="31"/>
      <c r="Q66" s="31"/>
      <c r="R66" s="31"/>
      <c r="S66" s="31"/>
      <c r="T66" s="52">
        <f t="shared" si="1"/>
        <v>1</v>
      </c>
    </row>
    <row r="67" spans="1:20" s="10" customFormat="1" ht="16.5" hidden="1">
      <c r="A67" s="53" t="s">
        <v>62</v>
      </c>
      <c r="B67" s="27" t="s">
        <v>29</v>
      </c>
      <c r="C67" s="25" t="s">
        <v>63</v>
      </c>
      <c r="D67" s="58" t="s">
        <v>64</v>
      </c>
      <c r="E67" s="27" t="s">
        <v>65</v>
      </c>
      <c r="F67" s="58">
        <v>17.278</v>
      </c>
      <c r="G67" s="31"/>
      <c r="H67" s="31"/>
      <c r="I67" s="31"/>
      <c r="J67" s="31"/>
      <c r="K67" s="31">
        <v>1</v>
      </c>
      <c r="L67" s="31"/>
      <c r="M67" s="31"/>
      <c r="N67" s="31"/>
      <c r="O67" s="31"/>
      <c r="P67" s="31"/>
      <c r="Q67" s="31"/>
      <c r="R67" s="31"/>
      <c r="S67" s="31"/>
      <c r="T67" s="52">
        <f t="shared" si="1"/>
        <v>1</v>
      </c>
    </row>
    <row r="68" spans="1:20" s="10" customFormat="1" ht="16.5" hidden="1">
      <c r="A68" s="53" t="s">
        <v>62</v>
      </c>
      <c r="B68" s="27" t="s">
        <v>87</v>
      </c>
      <c r="C68" s="25" t="s">
        <v>89</v>
      </c>
      <c r="D68" s="58" t="s">
        <v>64</v>
      </c>
      <c r="E68" s="27" t="s">
        <v>65</v>
      </c>
      <c r="F68" s="58">
        <v>17.278</v>
      </c>
      <c r="G68" s="31"/>
      <c r="H68" s="31"/>
      <c r="I68" s="31"/>
      <c r="J68" s="31"/>
      <c r="K68" s="31"/>
      <c r="L68" s="31"/>
      <c r="M68" s="31"/>
      <c r="N68" s="31">
        <f>462502-2</f>
        <v>462500</v>
      </c>
      <c r="O68" s="31"/>
      <c r="P68" s="31"/>
      <c r="Q68" s="31"/>
      <c r="R68" s="31"/>
      <c r="S68" s="31"/>
      <c r="T68" s="52">
        <f>SUM(M68:N68)</f>
        <v>462500</v>
      </c>
    </row>
    <row r="69" spans="1:20" s="10" customFormat="1" ht="16.5" hidden="1">
      <c r="A69" s="53" t="s">
        <v>62</v>
      </c>
      <c r="B69" s="27" t="s">
        <v>28</v>
      </c>
      <c r="C69" s="25" t="s">
        <v>89</v>
      </c>
      <c r="D69" s="58" t="s">
        <v>64</v>
      </c>
      <c r="E69" s="27" t="s">
        <v>65</v>
      </c>
      <c r="F69" s="58">
        <v>17.278</v>
      </c>
      <c r="G69" s="31"/>
      <c r="H69" s="31"/>
      <c r="I69" s="31"/>
      <c r="J69" s="31"/>
      <c r="K69" s="31"/>
      <c r="L69" s="31"/>
      <c r="M69" s="31"/>
      <c r="N69" s="31">
        <v>1</v>
      </c>
      <c r="O69" s="31"/>
      <c r="P69" s="31"/>
      <c r="Q69" s="31"/>
      <c r="R69" s="31"/>
      <c r="S69" s="31"/>
      <c r="T69" s="52">
        <f>SUM(M69:N69)</f>
        <v>1</v>
      </c>
    </row>
    <row r="70" spans="1:20" s="10" customFormat="1" ht="16.5" hidden="1">
      <c r="A70" s="53" t="s">
        <v>62</v>
      </c>
      <c r="B70" s="27" t="s">
        <v>29</v>
      </c>
      <c r="C70" s="25" t="s">
        <v>89</v>
      </c>
      <c r="D70" s="58" t="s">
        <v>64</v>
      </c>
      <c r="E70" s="27" t="s">
        <v>65</v>
      </c>
      <c r="F70" s="58">
        <v>17.278</v>
      </c>
      <c r="G70" s="31"/>
      <c r="H70" s="31"/>
      <c r="I70" s="31"/>
      <c r="J70" s="31"/>
      <c r="K70" s="31"/>
      <c r="L70" s="31"/>
      <c r="M70" s="31"/>
      <c r="N70" s="31">
        <v>1</v>
      </c>
      <c r="O70" s="31"/>
      <c r="P70" s="31"/>
      <c r="Q70" s="31"/>
      <c r="R70" s="31"/>
      <c r="S70" s="31"/>
      <c r="T70" s="52">
        <f>SUM(M70:N70)</f>
        <v>1</v>
      </c>
    </row>
    <row r="71" spans="1:20" s="10" customFormat="1" ht="16.5" hidden="1">
      <c r="A71" s="53" t="s">
        <v>110</v>
      </c>
      <c r="B71" s="27" t="s">
        <v>57</v>
      </c>
      <c r="C71" s="25" t="s">
        <v>89</v>
      </c>
      <c r="D71" s="58" t="s">
        <v>64</v>
      </c>
      <c r="E71" s="27" t="s">
        <v>111</v>
      </c>
      <c r="F71" s="58">
        <v>17.278</v>
      </c>
      <c r="G71" s="28"/>
      <c r="H71" s="28"/>
      <c r="I71" s="28"/>
      <c r="J71" s="28"/>
      <c r="K71" s="28"/>
      <c r="L71" s="28"/>
      <c r="M71" s="28"/>
      <c r="N71" s="28"/>
      <c r="O71" s="28"/>
      <c r="P71" s="28">
        <v>13991</v>
      </c>
      <c r="T71" s="52">
        <f>SUM(P71)</f>
        <v>13991</v>
      </c>
    </row>
    <row r="72" spans="1:20" s="10" customFormat="1" ht="16.5" hidden="1">
      <c r="A72" s="70" t="s">
        <v>126</v>
      </c>
      <c r="B72" s="27" t="s">
        <v>13</v>
      </c>
      <c r="C72" s="71" t="s">
        <v>89</v>
      </c>
      <c r="D72" s="58" t="s">
        <v>64</v>
      </c>
      <c r="E72" s="25">
        <v>6308</v>
      </c>
      <c r="F72" s="58">
        <v>17.278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>
        <f>4000*0.34</f>
        <v>1360</v>
      </c>
      <c r="R72" s="28"/>
      <c r="S72" s="28"/>
      <c r="T72" s="52">
        <f>Q72</f>
        <v>1360</v>
      </c>
    </row>
    <row r="73" spans="1:20" s="10" customFormat="1" ht="16.5" hidden="1">
      <c r="A73" s="70" t="s">
        <v>126</v>
      </c>
      <c r="B73" s="27" t="s">
        <v>13</v>
      </c>
      <c r="C73" s="71" t="s">
        <v>89</v>
      </c>
      <c r="D73" s="58" t="s">
        <v>64</v>
      </c>
      <c r="E73" s="25">
        <v>6309</v>
      </c>
      <c r="F73" s="58">
        <v>17.278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>
        <f>4000*0.66</f>
        <v>2640</v>
      </c>
      <c r="R73" s="28"/>
      <c r="S73" s="28"/>
      <c r="T73" s="52">
        <f>Q73</f>
        <v>2640</v>
      </c>
    </row>
    <row r="74" spans="1:20" s="10" customFormat="1" ht="16.5" hidden="1">
      <c r="A74" s="70" t="s">
        <v>127</v>
      </c>
      <c r="B74" s="27" t="s">
        <v>13</v>
      </c>
      <c r="C74" s="71" t="s">
        <v>89</v>
      </c>
      <c r="D74" s="58" t="s">
        <v>64</v>
      </c>
      <c r="E74" s="25">
        <v>6308</v>
      </c>
      <c r="F74" s="58">
        <v>17.278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>
        <f>15000*0.34</f>
        <v>5100</v>
      </c>
      <c r="R74" s="28"/>
      <c r="S74" s="28"/>
      <c r="T74" s="52">
        <f>Q74</f>
        <v>5100</v>
      </c>
    </row>
    <row r="75" spans="1:20" s="10" customFormat="1" ht="16.5" hidden="1">
      <c r="A75" s="70" t="s">
        <v>127</v>
      </c>
      <c r="B75" s="27" t="s">
        <v>13</v>
      </c>
      <c r="C75" s="71" t="s">
        <v>89</v>
      </c>
      <c r="D75" s="58" t="s">
        <v>64</v>
      </c>
      <c r="E75" s="25">
        <v>6309</v>
      </c>
      <c r="F75" s="58">
        <v>17.278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>
        <f>15000*0.66</f>
        <v>9900</v>
      </c>
      <c r="R75" s="28"/>
      <c r="S75" s="28"/>
      <c r="T75" s="52">
        <f>Q75</f>
        <v>9900</v>
      </c>
    </row>
    <row r="76" spans="1:20" s="10" customFormat="1" ht="16.5" hidden="1">
      <c r="A76" s="14"/>
      <c r="B76" s="32"/>
      <c r="C76" s="32"/>
      <c r="D76" s="24"/>
      <c r="E76" s="24"/>
      <c r="F76" s="24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52"/>
    </row>
    <row r="77" spans="1:20" s="10" customFormat="1" ht="18.75">
      <c r="A77" s="15" t="s">
        <v>0</v>
      </c>
      <c r="B77" s="33"/>
      <c r="C77" s="34"/>
      <c r="D77" s="34"/>
      <c r="E77" s="34"/>
      <c r="F77" s="35"/>
      <c r="G77" s="36">
        <f>SUM(G8:G67)</f>
        <v>95000</v>
      </c>
      <c r="H77" s="36">
        <f>SUM(H29:H71)</f>
        <v>26750.96</v>
      </c>
      <c r="I77" s="36">
        <f>SUM(I9:I71)</f>
        <v>326000</v>
      </c>
      <c r="J77" s="36">
        <f>SUM(J32:J71)</f>
        <v>11000</v>
      </c>
      <c r="K77" s="36">
        <f>SUM(K7:K71)</f>
        <v>622994</v>
      </c>
      <c r="L77" s="36">
        <f>SUM(L6:L71)</f>
        <v>243594</v>
      </c>
      <c r="M77" s="36">
        <f>SUM(M6:M26)</f>
        <v>52368</v>
      </c>
      <c r="N77" s="36">
        <f>SUM(N53:N71)</f>
        <v>844580</v>
      </c>
      <c r="O77" s="36">
        <f>SUM(O11:O71)</f>
        <v>41000</v>
      </c>
      <c r="P77" s="36">
        <f>SUM(P7:P76)</f>
        <v>101854.20000000001</v>
      </c>
      <c r="Q77" s="36">
        <f>SUM(Q11:Q76)</f>
        <v>24827</v>
      </c>
      <c r="R77" s="36">
        <f>SUM(R11:R76)</f>
        <v>722311</v>
      </c>
      <c r="S77" s="36">
        <f>SUM(S11:S26)</f>
        <v>9332.01</v>
      </c>
      <c r="T77" s="55">
        <f>SUM(T7:T71)</f>
        <v>3102611.17</v>
      </c>
    </row>
    <row r="78" spans="1:20" s="10" customFormat="1" ht="18.75">
      <c r="A78" s="38"/>
      <c r="B78" s="39"/>
      <c r="C78" s="40"/>
      <c r="D78" s="40"/>
      <c r="E78" s="40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3"/>
    </row>
    <row r="79" spans="1:2" ht="16.5">
      <c r="A79" s="11" t="s">
        <v>9</v>
      </c>
      <c r="B79" s="10"/>
    </row>
    <row r="80" ht="15" hidden="1">
      <c r="A80" s="37" t="s">
        <v>16</v>
      </c>
    </row>
    <row r="81" ht="15" hidden="1">
      <c r="A81" s="49" t="s">
        <v>17</v>
      </c>
    </row>
    <row r="82" ht="15" hidden="1">
      <c r="A82" s="49" t="s">
        <v>32</v>
      </c>
    </row>
    <row r="83" ht="15" hidden="1">
      <c r="A83" s="49" t="s">
        <v>31</v>
      </c>
    </row>
    <row r="84" ht="15" hidden="1">
      <c r="A84" s="49" t="s">
        <v>39</v>
      </c>
    </row>
    <row r="85" ht="15" hidden="1">
      <c r="A85" s="49" t="s">
        <v>40</v>
      </c>
    </row>
    <row r="86" ht="15" hidden="1">
      <c r="A86" s="49" t="s">
        <v>49</v>
      </c>
    </row>
    <row r="87" ht="15" hidden="1">
      <c r="A87" s="49" t="s">
        <v>48</v>
      </c>
    </row>
    <row r="88" ht="15" hidden="1">
      <c r="A88" s="49" t="s">
        <v>67</v>
      </c>
    </row>
    <row r="89" ht="15" hidden="1">
      <c r="A89" s="49" t="s">
        <v>66</v>
      </c>
    </row>
    <row r="90" ht="15" hidden="1">
      <c r="A90" s="49" t="s">
        <v>74</v>
      </c>
    </row>
    <row r="91" ht="15" hidden="1">
      <c r="A91" s="49" t="s">
        <v>73</v>
      </c>
    </row>
    <row r="92" ht="15" hidden="1">
      <c r="A92" s="49" t="s">
        <v>77</v>
      </c>
    </row>
    <row r="93" ht="15" hidden="1">
      <c r="A93" s="49" t="s">
        <v>76</v>
      </c>
    </row>
    <row r="94" ht="15" hidden="1">
      <c r="A94" s="49" t="s">
        <v>91</v>
      </c>
    </row>
    <row r="95" ht="15" hidden="1">
      <c r="A95" s="49" t="s">
        <v>90</v>
      </c>
    </row>
    <row r="96" ht="15" hidden="1">
      <c r="A96" s="49" t="s">
        <v>100</v>
      </c>
    </row>
    <row r="97" ht="15" hidden="1">
      <c r="A97" s="49" t="s">
        <v>99</v>
      </c>
    </row>
    <row r="98" ht="15" hidden="1">
      <c r="A98" s="49" t="s">
        <v>121</v>
      </c>
    </row>
    <row r="99" ht="15" hidden="1">
      <c r="A99" s="49" t="s">
        <v>112</v>
      </c>
    </row>
    <row r="100" ht="15" hidden="1">
      <c r="A100" s="49" t="s">
        <v>128</v>
      </c>
    </row>
    <row r="101" ht="15" hidden="1">
      <c r="A101" s="49" t="s">
        <v>112</v>
      </c>
    </row>
    <row r="102" ht="15" hidden="1">
      <c r="A102" s="49" t="s">
        <v>134</v>
      </c>
    </row>
    <row r="103" ht="15" hidden="1">
      <c r="A103" s="49" t="s">
        <v>135</v>
      </c>
    </row>
    <row r="104" ht="15">
      <c r="A104" s="49" t="s">
        <v>146</v>
      </c>
    </row>
    <row r="105" ht="15">
      <c r="A105" s="49" t="s">
        <v>147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2019-01-30T20:02:26Z</dcterms:modified>
  <cp:category/>
  <cp:version/>
  <cp:contentType/>
  <cp:contentStatus/>
</cp:coreProperties>
</file>