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05" activeTab="0"/>
  </bookViews>
  <sheets>
    <sheet name="NORTH SHORE" sheetId="1" r:id="rId1"/>
  </sheets>
  <definedNames>
    <definedName name="_xlnm.Print_Area" localSheetId="0">'NORTH SHORE'!$A$1:$G$90</definedName>
  </definedNames>
  <calcPr fullCalcOnLoad="1"/>
</workbook>
</file>

<file path=xl/sharedStrings.xml><?xml version="1.0" encoding="utf-8"?>
<sst xmlns="http://schemas.openxmlformats.org/spreadsheetml/2006/main" count="384" uniqueCount="182">
  <si>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</si>
  <si>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</si>
  <si>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</si>
  <si>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</si>
  <si>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</si>
  <si>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</si>
  <si>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</si>
  <si>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</si>
  <si>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</si>
  <si>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</si>
  <si>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</si>
  <si>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</si>
  <si>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</si>
  <si>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</si>
  <si>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</si>
  <si>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</si>
  <si>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</si>
  <si>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</si>
  <si>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</si>
  <si>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</si>
  <si>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</si>
  <si>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</si>
  <si>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</si>
  <si>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</si>
  <si>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</si>
  <si>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</si>
  <si>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</si>
  <si>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</si>
  <si>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</si>
  <si>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</si>
  <si>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</si>
  <si>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</si>
  <si>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</si>
  <si>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</si>
  <si>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</si>
  <si>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</si>
  <si>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</si>
  <si>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</si>
  <si>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</si>
  <si>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</si>
  <si>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</si>
  <si>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</si>
  <si>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</si>
  <si>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</si>
  <si>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</si>
  <si>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</si>
  <si>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</si>
  <si>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</si>
  <si>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</si>
  <si>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</si>
  <si>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</si>
  <si>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</si>
  <si>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</si>
  <si>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</si>
  <si>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</si>
  <si>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</si>
  <si>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</si>
  <si>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</si>
  <si>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</si>
  <si>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</si>
  <si>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</si>
  <si>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</si>
  <si>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</si>
  <si>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</si>
  <si>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</si>
  <si>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</si>
  <si>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</si>
  <si>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</si>
  <si>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</si>
  <si>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</si>
  <si>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</si>
  <si>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</si>
  <si>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</si>
  <si>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</si>
  <si>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</si>
  <si>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</si>
  <si>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</si>
  <si>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</si>
  <si>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</si>
  <si>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</si>
  <si>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</si>
  <si>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</si>
  <si>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</si>
  <si>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</si>
  <si>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</si>
  <si>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</si>
  <si>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</si>
  <si>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</si>
  <si>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</si>
  <si>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</si>
  <si>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</si>
  <si>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</si>
  <si>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</si>
  <si>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</si>
  <si>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</si>
  <si>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</si>
  <si>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</si>
  <si>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</si>
  <si>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</si>
  <si>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</si>
  <si>
    <t>BUDGET SHEET #9</t>
  </si>
  <si>
    <t>DVOP</t>
  </si>
  <si>
    <t>FVETS2019</t>
  </si>
  <si>
    <t>J309</t>
  </si>
  <si>
    <t>FUI2019</t>
  </si>
  <si>
    <t>7002-6624</t>
  </si>
  <si>
    <t>J330</t>
  </si>
  <si>
    <t>DUA UI WALK IN</t>
  </si>
  <si>
    <t>UNALLOCATED BAL SEE BUDGET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</si>
  <si>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</si>
  <si>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</si>
  <si>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</si>
  <si>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</si>
  <si>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</si>
  <si>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</si>
  <si>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</si>
  <si>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</si>
  <si>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</si>
  <si>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</si>
  <si>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</si>
  <si>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</si>
  <si>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</si>
  <si>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DOE-CAREER PATHWAYS</t>
  </si>
  <si>
    <t>7035-0002</t>
  </si>
  <si>
    <t>J328</t>
  </si>
  <si>
    <t>WIOA DW STAFF ALLOCATION FOR UI SVS</t>
  </si>
  <si>
    <t>WIOA DW STAFF ALLOCATION FOR WIOA OH</t>
  </si>
  <si>
    <t>BUDGET SHEET #10 JANUARY 11, 2019</t>
  </si>
  <si>
    <t>DOE2019B</t>
  </si>
  <si>
    <t>BUDGET SHEET #11</t>
  </si>
  <si>
    <t>GARELICK    10.1.18-12.30.20</t>
  </si>
  <si>
    <t>FEMGAREL19</t>
  </si>
  <si>
    <t>7003-1777</t>
  </si>
  <si>
    <t>BUDGET SHEET #11 JANUARY 12, 2019</t>
  </si>
  <si>
    <t>TO ADD GARELICK FUNDS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</si>
  <si>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</si>
  <si>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</si>
  <si>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</si>
  <si>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</si>
  <si>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</si>
  <si>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</si>
  <si>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</si>
  <si>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</si>
  <si>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</si>
  <si>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</si>
  <si>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</si>
  <si>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TO ADD VARIOUS FUNDS</t>
  </si>
  <si>
    <t>BUDGET SHEET #13</t>
  </si>
  <si>
    <t>BRANDING INCENTIVE (SERVICE DATE 11.18.19-6.30.20)</t>
  </si>
  <si>
    <t>BUDGET SHEET #13 APRIL 9, 2019</t>
  </si>
  <si>
    <t>TO ADD INCENTIVE FUNDS</t>
  </si>
  <si>
    <t>FWIAADT18A</t>
  </si>
  <si>
    <t>TRADE (OCT. 1, 2018 - SEPT. 30, 2021)</t>
  </si>
  <si>
    <t>FTRADE2019</t>
  </si>
  <si>
    <t>J302</t>
  </si>
  <si>
    <t>BUDGET SHEET #14</t>
  </si>
  <si>
    <t>BUDGET SHEET #14 APRIL 29, 2019</t>
  </si>
  <si>
    <t>TO ADD TRADE FUNDS</t>
  </si>
  <si>
    <t>REA9 (SERVICE DATE JAN 1, 2019-DEC 31, 2019)</t>
  </si>
  <si>
    <t>FUIREA19</t>
  </si>
  <si>
    <t>REA9</t>
  </si>
  <si>
    <t>BUDGET SHEET #15</t>
  </si>
  <si>
    <t>TO ADD REA9 FUNDS</t>
  </si>
  <si>
    <t xml:space="preserve">BUDGET SHEET #15 MAY 31, 2019 </t>
  </si>
  <si>
    <t>BUDGET SHEET #16</t>
  </si>
  <si>
    <t>BUDGET SHEET #16 JUNE 14, 2019</t>
  </si>
  <si>
    <t>TO REDUCE TRADE FUNDS</t>
  </si>
  <si>
    <t>BUDGET SHEET #17</t>
  </si>
  <si>
    <t>APRIL 1, 2018 - JUNE 30, 2019</t>
  </si>
  <si>
    <t>BUDGET SHEET #17 JUNE 20, 2019</t>
  </si>
  <si>
    <t>TO MOVE FUNDS TO FY20 LINE</t>
  </si>
  <si>
    <t>BUDGET SHEET #18</t>
  </si>
  <si>
    <t>TO ADD ADDITIONAL TRADE FUNDS</t>
  </si>
  <si>
    <t>BUDGET SHEET #18 AUGUST 21, 2019</t>
  </si>
  <si>
    <t>BUDGET SHEET #19</t>
  </si>
  <si>
    <t>FWIAYTH19R</t>
  </si>
  <si>
    <t>FES2019R</t>
  </si>
  <si>
    <t>TO ADD ADDITIONAL WIOA &amp; WP FUNDS</t>
  </si>
  <si>
    <t>BUDGET SHEET #19 SEPTEMBER 6, 2019</t>
  </si>
  <si>
    <t>BUDGET SHEET #20b</t>
  </si>
  <si>
    <t>BUDGET SHEET #20b MARCH 20, 2020</t>
  </si>
  <si>
    <t>TO INCREASE APPRENTICESHIP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</si>
</sst>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8" fillId="0" borderId="13" xfId="0" applyFont="1" applyBorder="1" applyAlignment="1">
      <alignment/>
    </xf>
    <xf numFmtId="44" fontId="8" fillId="0" borderId="13" xfId="44" applyFont="1" applyBorder="1" applyAlignment="1">
      <alignment/>
    </xf>
    <xf numFmtId="7" fontId="9" fillId="0" borderId="13" xfId="44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3" xfId="44" applyFont="1" applyFill="1" applyBorder="1" applyAlignment="1">
      <alignment horizontal="center" wrapText="1"/>
    </xf>
    <xf numFmtId="44" fontId="8" fillId="0" borderId="10" xfId="44" applyFont="1" applyBorder="1" applyAlignment="1">
      <alignment/>
    </xf>
    <xf numFmtId="44" fontId="9" fillId="0" borderId="13" xfId="44" applyFont="1" applyBorder="1" applyAlignment="1">
      <alignment horizontal="center"/>
    </xf>
    <xf numFmtId="44" fontId="13" fillId="0" borderId="0" xfId="44" applyFont="1" applyAlignment="1">
      <alignment/>
    </xf>
    <xf numFmtId="44" fontId="8" fillId="0" borderId="0" xfId="44" applyFont="1" applyAlignment="1">
      <alignment/>
    </xf>
    <xf numFmtId="44" fontId="14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="120" zoomScaleNormal="120" zoomScalePageLayoutView="0" workbookViewId="0" topLeftCell="A1">
      <selection activeCell="A135" sqref="A135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4" width="19.57421875" style="4" hidden="1" customWidth="1"/>
    <col min="15" max="16" width="18.57421875" style="4" hidden="1" customWidth="1"/>
    <col min="17" max="21" width="19.57421875" style="4" hidden="1" customWidth="1"/>
    <col min="22" max="26" width="18.57421875" style="4" hidden="1" customWidth="1"/>
    <col min="27" max="27" width="18.57421875" style="4" customWidth="1"/>
    <col min="28" max="28" width="15.00390625" style="3" hidden="1" customWidth="1"/>
    <col min="29" max="29" width="12.00390625" style="3" bestFit="1" customWidth="1"/>
    <col min="30" max="16384" width="9.140625" style="3" customWidth="1"/>
  </cols>
  <sheetData>
    <row r="1" spans="1:27" ht="20.25">
      <c r="A1" s="3" t="s">
        <v>11</v>
      </c>
      <c r="B1" s="86" t="s">
        <v>10</v>
      </c>
      <c r="C1" s="87"/>
      <c r="D1" s="87"/>
      <c r="E1" s="87"/>
      <c r="F1" s="87"/>
      <c r="G1" s="8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28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33</v>
      </c>
      <c r="J5" s="18" t="s">
        <v>41</v>
      </c>
      <c r="K5" s="18" t="s">
        <v>50</v>
      </c>
      <c r="L5" s="18" t="s">
        <v>67</v>
      </c>
      <c r="M5" s="18" t="s">
        <v>74</v>
      </c>
      <c r="N5" s="18" t="s">
        <v>85</v>
      </c>
      <c r="O5" s="18" t="s">
        <v>91</v>
      </c>
      <c r="P5" s="18" t="s">
        <v>100</v>
      </c>
      <c r="Q5" s="18" t="s">
        <v>121</v>
      </c>
      <c r="R5" s="18" t="s">
        <v>129</v>
      </c>
      <c r="S5" s="18" t="s">
        <v>135</v>
      </c>
      <c r="T5" s="18" t="s">
        <v>147</v>
      </c>
      <c r="U5" s="18" t="s">
        <v>155</v>
      </c>
      <c r="V5" s="18" t="s">
        <v>161</v>
      </c>
      <c r="W5" s="18" t="s">
        <v>164</v>
      </c>
      <c r="X5" s="18" t="s">
        <v>167</v>
      </c>
      <c r="Y5" s="18" t="s">
        <v>171</v>
      </c>
      <c r="Z5" s="18" t="s">
        <v>174</v>
      </c>
      <c r="AA5" s="18" t="s">
        <v>179</v>
      </c>
      <c r="AB5" s="47" t="s">
        <v>6</v>
      </c>
    </row>
    <row r="6" spans="1:28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</row>
    <row r="7" spans="1:28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</row>
    <row r="8" spans="1:28" s="10" customFormat="1" ht="16.5" hidden="1">
      <c r="A8" s="49" t="s">
        <v>18</v>
      </c>
      <c r="B8" s="26" t="s">
        <v>13</v>
      </c>
      <c r="C8" s="50" t="s">
        <v>19</v>
      </c>
      <c r="D8" s="50" t="s">
        <v>20</v>
      </c>
      <c r="E8" s="50" t="s">
        <v>21</v>
      </c>
      <c r="F8" s="24" t="s">
        <v>22</v>
      </c>
      <c r="G8" s="30">
        <v>95000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51">
        <f>SUM(G8:Z8)</f>
        <v>95000</v>
      </c>
    </row>
    <row r="9" spans="1:28" s="10" customFormat="1" ht="16.5" hidden="1">
      <c r="A9" s="60" t="s">
        <v>68</v>
      </c>
      <c r="B9" s="26" t="s">
        <v>56</v>
      </c>
      <c r="C9" s="50" t="s">
        <v>69</v>
      </c>
      <c r="D9" s="50" t="s">
        <v>70</v>
      </c>
      <c r="E9" s="50" t="s">
        <v>71</v>
      </c>
      <c r="F9" s="26" t="s">
        <v>22</v>
      </c>
      <c r="G9" s="27"/>
      <c r="H9" s="27"/>
      <c r="I9" s="27"/>
      <c r="J9" s="27"/>
      <c r="K9" s="27"/>
      <c r="L9" s="27">
        <v>243594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51">
        <f aca="true" t="shared" si="0" ref="AB9:AB72">SUM(G9:Z9)</f>
        <v>243594</v>
      </c>
    </row>
    <row r="10" spans="1:28" s="10" customFormat="1" ht="16.5" hidden="1">
      <c r="A10" s="60" t="s">
        <v>112</v>
      </c>
      <c r="B10" s="26" t="s">
        <v>13</v>
      </c>
      <c r="C10" s="56" t="s">
        <v>113</v>
      </c>
      <c r="D10" s="56" t="s">
        <v>114</v>
      </c>
      <c r="E10" s="56" t="s">
        <v>115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/>
      <c r="P10" s="27">
        <v>53445.58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51">
        <f t="shared" si="0"/>
        <v>53445.58</v>
      </c>
    </row>
    <row r="11" spans="1:28" s="10" customFormat="1" ht="16.5" hidden="1">
      <c r="A11" s="60"/>
      <c r="B11" s="26"/>
      <c r="C11" s="50"/>
      <c r="D11" s="50"/>
      <c r="E11" s="5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51">
        <f t="shared" si="0"/>
        <v>0</v>
      </c>
    </row>
    <row r="12" spans="1:28" s="10" customFormat="1" ht="16.5" hidden="1">
      <c r="A12" s="18" t="s">
        <v>8</v>
      </c>
      <c r="B12" s="26"/>
      <c r="C12" s="50"/>
      <c r="D12" s="50"/>
      <c r="E12" s="5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51">
        <f t="shared" si="0"/>
        <v>0</v>
      </c>
    </row>
    <row r="13" spans="1:28" s="10" customFormat="1" ht="16.5" hidden="1">
      <c r="A13" s="24" t="s">
        <v>77</v>
      </c>
      <c r="B13" s="26"/>
      <c r="C13" s="50"/>
      <c r="D13" s="50"/>
      <c r="E13" s="5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78"/>
      <c r="AA13" s="78"/>
      <c r="AB13" s="51">
        <f t="shared" si="0"/>
        <v>0</v>
      </c>
    </row>
    <row r="14" spans="1:28" s="10" customFormat="1" ht="16.5" hidden="1">
      <c r="A14" s="44" t="s">
        <v>78</v>
      </c>
      <c r="B14" s="26" t="s">
        <v>28</v>
      </c>
      <c r="C14" s="50" t="s">
        <v>176</v>
      </c>
      <c r="D14" s="50" t="s">
        <v>80</v>
      </c>
      <c r="E14" s="53" t="s">
        <v>81</v>
      </c>
      <c r="F14" s="26">
        <v>17.207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8">
        <v>1791</v>
      </c>
      <c r="AA14" s="78"/>
      <c r="AB14" s="51">
        <f t="shared" si="0"/>
        <v>1791</v>
      </c>
    </row>
    <row r="15" spans="1:28" s="10" customFormat="1" ht="16.5" hidden="1">
      <c r="A15" s="44" t="s">
        <v>82</v>
      </c>
      <c r="B15" s="26" t="s">
        <v>28</v>
      </c>
      <c r="C15" s="50" t="s">
        <v>176</v>
      </c>
      <c r="D15" s="50" t="s">
        <v>80</v>
      </c>
      <c r="E15" s="53" t="s">
        <v>83</v>
      </c>
      <c r="F15" s="26">
        <v>17.207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78">
        <v>155</v>
      </c>
      <c r="AA15" s="78"/>
      <c r="AB15" s="51">
        <f t="shared" si="0"/>
        <v>155</v>
      </c>
    </row>
    <row r="16" spans="1:28" s="10" customFormat="1" ht="16.5" hidden="1">
      <c r="A16" s="44" t="s">
        <v>78</v>
      </c>
      <c r="B16" s="26" t="s">
        <v>13</v>
      </c>
      <c r="C16" s="50" t="s">
        <v>79</v>
      </c>
      <c r="D16" s="50" t="s">
        <v>80</v>
      </c>
      <c r="E16" s="53" t="s">
        <v>81</v>
      </c>
      <c r="F16" s="26">
        <v>17.207</v>
      </c>
      <c r="G16" s="27"/>
      <c r="H16" s="27"/>
      <c r="I16" s="27"/>
      <c r="J16" s="27"/>
      <c r="K16" s="27"/>
      <c r="L16" s="27"/>
      <c r="M16" s="27">
        <f>1143-2</f>
        <v>1141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78"/>
      <c r="AA16" s="78"/>
      <c r="AB16" s="51">
        <f t="shared" si="0"/>
        <v>1141</v>
      </c>
    </row>
    <row r="17" spans="1:28" s="10" customFormat="1" ht="16.5" hidden="1">
      <c r="A17" s="44" t="s">
        <v>78</v>
      </c>
      <c r="B17" s="26" t="s">
        <v>28</v>
      </c>
      <c r="C17" s="50" t="s">
        <v>79</v>
      </c>
      <c r="D17" s="50" t="s">
        <v>80</v>
      </c>
      <c r="E17" s="53" t="s">
        <v>81</v>
      </c>
      <c r="F17" s="26">
        <v>17.207</v>
      </c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78"/>
      <c r="AA17" s="78"/>
      <c r="AB17" s="51">
        <f t="shared" si="0"/>
        <v>1</v>
      </c>
    </row>
    <row r="18" spans="1:28" s="10" customFormat="1" ht="16.5" hidden="1">
      <c r="A18" s="44" t="s">
        <v>78</v>
      </c>
      <c r="B18" s="26" t="s">
        <v>29</v>
      </c>
      <c r="C18" s="50" t="s">
        <v>79</v>
      </c>
      <c r="D18" s="50" t="s">
        <v>80</v>
      </c>
      <c r="E18" s="53" t="s">
        <v>81</v>
      </c>
      <c r="F18" s="26">
        <v>17.207</v>
      </c>
      <c r="G18" s="27"/>
      <c r="H18" s="27"/>
      <c r="I18" s="27"/>
      <c r="J18" s="27"/>
      <c r="K18" s="27"/>
      <c r="L18" s="27"/>
      <c r="M18" s="27">
        <v>1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78"/>
      <c r="AA18" s="78"/>
      <c r="AB18" s="51">
        <f t="shared" si="0"/>
        <v>1</v>
      </c>
    </row>
    <row r="19" spans="1:28" s="10" customFormat="1" ht="16.5" hidden="1">
      <c r="A19" s="44" t="s">
        <v>82</v>
      </c>
      <c r="B19" s="26" t="s">
        <v>13</v>
      </c>
      <c r="C19" s="50" t="s">
        <v>79</v>
      </c>
      <c r="D19" s="50" t="s">
        <v>80</v>
      </c>
      <c r="E19" s="53" t="s">
        <v>83</v>
      </c>
      <c r="F19" s="26" t="s">
        <v>84</v>
      </c>
      <c r="G19" s="27"/>
      <c r="H19" s="27"/>
      <c r="I19" s="27"/>
      <c r="J19" s="27"/>
      <c r="K19" s="27"/>
      <c r="L19" s="27"/>
      <c r="M19" s="27">
        <f>51225-2</f>
        <v>51223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78"/>
      <c r="AA19" s="78"/>
      <c r="AB19" s="51">
        <f t="shared" si="0"/>
        <v>51223</v>
      </c>
    </row>
    <row r="20" spans="1:28" s="10" customFormat="1" ht="16.5" hidden="1">
      <c r="A20" s="44" t="s">
        <v>82</v>
      </c>
      <c r="B20" s="26" t="s">
        <v>28</v>
      </c>
      <c r="C20" s="50" t="s">
        <v>79</v>
      </c>
      <c r="D20" s="50" t="s">
        <v>80</v>
      </c>
      <c r="E20" s="53" t="s">
        <v>83</v>
      </c>
      <c r="F20" s="26" t="s">
        <v>84</v>
      </c>
      <c r="G20" s="27"/>
      <c r="H20" s="27"/>
      <c r="I20" s="27"/>
      <c r="J20" s="27"/>
      <c r="K20" s="27"/>
      <c r="L20" s="27"/>
      <c r="M20" s="27">
        <v>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78"/>
      <c r="AA20" s="78"/>
      <c r="AB20" s="51">
        <f t="shared" si="0"/>
        <v>1</v>
      </c>
    </row>
    <row r="21" spans="1:28" s="10" customFormat="1" ht="16.5" hidden="1">
      <c r="A21" s="44" t="s">
        <v>82</v>
      </c>
      <c r="B21" s="26" t="s">
        <v>29</v>
      </c>
      <c r="C21" s="50" t="s">
        <v>79</v>
      </c>
      <c r="D21" s="50" t="s">
        <v>80</v>
      </c>
      <c r="E21" s="53" t="s">
        <v>83</v>
      </c>
      <c r="F21" s="26" t="s">
        <v>84</v>
      </c>
      <c r="G21" s="27"/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78"/>
      <c r="AA21" s="78"/>
      <c r="AB21" s="51">
        <f t="shared" si="0"/>
        <v>1</v>
      </c>
    </row>
    <row r="22" spans="1:28" s="10" customFormat="1" ht="16.5" hidden="1">
      <c r="A22" s="61" t="s">
        <v>92</v>
      </c>
      <c r="B22" s="62" t="s">
        <v>93</v>
      </c>
      <c r="C22" s="63" t="s">
        <v>94</v>
      </c>
      <c r="D22" s="63" t="s">
        <v>95</v>
      </c>
      <c r="E22" s="64" t="s">
        <v>96</v>
      </c>
      <c r="F22" s="62" t="s">
        <v>97</v>
      </c>
      <c r="G22" s="27"/>
      <c r="H22" s="27"/>
      <c r="I22" s="27"/>
      <c r="J22" s="27"/>
      <c r="K22" s="27"/>
      <c r="L22" s="27"/>
      <c r="M22" s="27"/>
      <c r="N22" s="27"/>
      <c r="O22" s="27"/>
      <c r="P22" s="27">
        <v>4370.76</v>
      </c>
      <c r="Q22" s="27"/>
      <c r="R22" s="27"/>
      <c r="S22" s="27"/>
      <c r="T22" s="27"/>
      <c r="U22" s="27"/>
      <c r="V22" s="27"/>
      <c r="W22" s="27"/>
      <c r="X22" s="27"/>
      <c r="Y22" s="27"/>
      <c r="Z22" s="78"/>
      <c r="AA22" s="78"/>
      <c r="AB22" s="51">
        <f t="shared" si="0"/>
        <v>4370.76</v>
      </c>
    </row>
    <row r="23" spans="1:28" s="10" customFormat="1" ht="16.5" hidden="1">
      <c r="A23" s="61" t="s">
        <v>116</v>
      </c>
      <c r="B23" s="26" t="s">
        <v>13</v>
      </c>
      <c r="C23" s="56" t="s">
        <v>117</v>
      </c>
      <c r="D23" s="56" t="s">
        <v>118</v>
      </c>
      <c r="E23" s="56" t="s">
        <v>119</v>
      </c>
      <c r="F23" s="26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30">
        <v>1334.86</v>
      </c>
      <c r="Q23" s="27"/>
      <c r="R23" s="27"/>
      <c r="S23" s="27"/>
      <c r="T23" s="27"/>
      <c r="U23" s="27"/>
      <c r="V23" s="27"/>
      <c r="W23" s="27"/>
      <c r="X23" s="27"/>
      <c r="Y23" s="27"/>
      <c r="Z23" s="78"/>
      <c r="AA23" s="78"/>
      <c r="AB23" s="51">
        <f t="shared" si="0"/>
        <v>1334.86</v>
      </c>
    </row>
    <row r="24" spans="1:28" s="10" customFormat="1" ht="16.5" hidden="1">
      <c r="A24" s="61" t="s">
        <v>122</v>
      </c>
      <c r="B24" s="26" t="s">
        <v>13</v>
      </c>
      <c r="C24" s="67" t="s">
        <v>128</v>
      </c>
      <c r="D24" s="67" t="s">
        <v>123</v>
      </c>
      <c r="E24" s="67" t="s">
        <v>124</v>
      </c>
      <c r="F24" s="62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0">
        <v>5827</v>
      </c>
      <c r="R24" s="30"/>
      <c r="S24" s="30"/>
      <c r="T24" s="30"/>
      <c r="U24" s="30"/>
      <c r="V24" s="30"/>
      <c r="W24" s="30"/>
      <c r="X24" s="30"/>
      <c r="Y24" s="30"/>
      <c r="Z24" s="79"/>
      <c r="AA24" s="79"/>
      <c r="AB24" s="51">
        <f t="shared" si="0"/>
        <v>5827</v>
      </c>
    </row>
    <row r="25" spans="1:28" s="10" customFormat="1" ht="16.5" hidden="1">
      <c r="A25" s="61" t="s">
        <v>136</v>
      </c>
      <c r="B25" s="62" t="s">
        <v>137</v>
      </c>
      <c r="C25" s="67" t="s">
        <v>138</v>
      </c>
      <c r="D25" s="67" t="s">
        <v>139</v>
      </c>
      <c r="E25" s="67" t="s">
        <v>140</v>
      </c>
      <c r="F25" s="62" t="s">
        <v>22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0"/>
      <c r="R25" s="30"/>
      <c r="S25" s="30">
        <v>3000</v>
      </c>
      <c r="T25" s="30"/>
      <c r="U25" s="30"/>
      <c r="V25" s="30"/>
      <c r="W25" s="30"/>
      <c r="X25" s="30"/>
      <c r="Y25" s="30"/>
      <c r="Z25" s="79"/>
      <c r="AA25" s="79"/>
      <c r="AB25" s="51">
        <f t="shared" si="0"/>
        <v>3000</v>
      </c>
    </row>
    <row r="26" spans="1:28" s="10" customFormat="1" ht="16.5" hidden="1">
      <c r="A26" s="61" t="s">
        <v>141</v>
      </c>
      <c r="B26" s="26" t="s">
        <v>13</v>
      </c>
      <c r="C26" s="67" t="s">
        <v>142</v>
      </c>
      <c r="D26" s="67" t="s">
        <v>143</v>
      </c>
      <c r="E26" s="67" t="s">
        <v>144</v>
      </c>
      <c r="F26" s="62" t="s">
        <v>22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0"/>
      <c r="R26" s="30"/>
      <c r="S26" s="30">
        <v>6332.01</v>
      </c>
      <c r="T26" s="30"/>
      <c r="U26" s="30"/>
      <c r="V26" s="30"/>
      <c r="W26" s="30"/>
      <c r="X26" s="30"/>
      <c r="Y26" s="30"/>
      <c r="Z26" s="79"/>
      <c r="AA26" s="79"/>
      <c r="AB26" s="51">
        <f t="shared" si="0"/>
        <v>6332.01</v>
      </c>
    </row>
    <row r="27" spans="1:28" s="10" customFormat="1" ht="16.5" hidden="1">
      <c r="A27" s="60"/>
      <c r="B27" s="26"/>
      <c r="C27" s="50"/>
      <c r="D27" s="50"/>
      <c r="E27" s="50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78"/>
      <c r="AA27" s="78"/>
      <c r="AB27" s="51">
        <f t="shared" si="0"/>
        <v>0</v>
      </c>
    </row>
    <row r="28" spans="1:28" s="10" customFormat="1" ht="16.5" hidden="1">
      <c r="A28" s="44"/>
      <c r="B28" s="26"/>
      <c r="C28" s="45"/>
      <c r="D28" s="24"/>
      <c r="E28" s="4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78"/>
      <c r="AA28" s="78"/>
      <c r="AB28" s="51">
        <f t="shared" si="0"/>
        <v>0</v>
      </c>
    </row>
    <row r="29" spans="1:28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78"/>
      <c r="AA29" s="78"/>
      <c r="AB29" s="51">
        <f t="shared" si="0"/>
        <v>0</v>
      </c>
    </row>
    <row r="30" spans="1:28" s="10" customFormat="1" ht="16.5" hidden="1">
      <c r="A30" s="24" t="s">
        <v>30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78"/>
      <c r="AA30" s="78"/>
      <c r="AB30" s="51">
        <f t="shared" si="0"/>
        <v>0</v>
      </c>
    </row>
    <row r="31" spans="1:28" s="11" customFormat="1" ht="15" hidden="1">
      <c r="A31" s="52" t="s">
        <v>24</v>
      </c>
      <c r="B31" s="26" t="s">
        <v>13</v>
      </c>
      <c r="C31" s="50" t="s">
        <v>25</v>
      </c>
      <c r="D31" s="50" t="s">
        <v>26</v>
      </c>
      <c r="E31" s="53" t="s">
        <v>27</v>
      </c>
      <c r="F31" s="24">
        <v>17.245</v>
      </c>
      <c r="G31" s="27"/>
      <c r="H31" s="27">
        <f>26750.96-2</f>
        <v>26748.96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-26748.96</v>
      </c>
      <c r="Y31" s="27"/>
      <c r="Z31" s="78"/>
      <c r="AA31" s="78"/>
      <c r="AB31" s="51">
        <f t="shared" si="0"/>
        <v>0</v>
      </c>
    </row>
    <row r="32" spans="1:28" s="11" customFormat="1" ht="15" hidden="1">
      <c r="A32" s="52" t="s">
        <v>24</v>
      </c>
      <c r="B32" s="26" t="s">
        <v>28</v>
      </c>
      <c r="C32" s="50" t="s">
        <v>25</v>
      </c>
      <c r="D32" s="50" t="s">
        <v>26</v>
      </c>
      <c r="E32" s="53" t="s">
        <v>27</v>
      </c>
      <c r="F32" s="24">
        <v>17.245</v>
      </c>
      <c r="G32" s="27"/>
      <c r="H32" s="27">
        <v>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26748.96</v>
      </c>
      <c r="Y32" s="27"/>
      <c r="Z32" s="78"/>
      <c r="AA32" s="78"/>
      <c r="AB32" s="51">
        <f t="shared" si="0"/>
        <v>26749.96</v>
      </c>
    </row>
    <row r="33" spans="1:28" s="10" customFormat="1" ht="16.5" hidden="1">
      <c r="A33" s="52" t="s">
        <v>24</v>
      </c>
      <c r="B33" s="26" t="s">
        <v>29</v>
      </c>
      <c r="C33" s="50" t="s">
        <v>25</v>
      </c>
      <c r="D33" s="50" t="s">
        <v>26</v>
      </c>
      <c r="E33" s="53" t="s">
        <v>27</v>
      </c>
      <c r="F33" s="24">
        <v>17.245</v>
      </c>
      <c r="G33" s="27"/>
      <c r="H33" s="27">
        <v>1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78"/>
      <c r="AA33" s="78"/>
      <c r="AB33" s="51">
        <f t="shared" si="0"/>
        <v>1</v>
      </c>
    </row>
    <row r="34" spans="1:28" s="10" customFormat="1" ht="16.5" hidden="1">
      <c r="A34" s="55" t="s">
        <v>152</v>
      </c>
      <c r="B34" s="73" t="s">
        <v>13</v>
      </c>
      <c r="C34" s="56" t="s">
        <v>153</v>
      </c>
      <c r="D34" s="56" t="s">
        <v>26</v>
      </c>
      <c r="E34" s="24" t="s">
        <v>154</v>
      </c>
      <c r="F34" s="56">
        <v>17.245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f>14652.95-2</f>
        <v>14650.95</v>
      </c>
      <c r="V34" s="27"/>
      <c r="W34" s="27">
        <v>-1671.5235325334797</v>
      </c>
      <c r="X34" s="27">
        <v>-12979.43</v>
      </c>
      <c r="Y34" s="27"/>
      <c r="Z34" s="78"/>
      <c r="AA34" s="78"/>
      <c r="AB34" s="51">
        <f t="shared" si="0"/>
        <v>-0.0035325334793014918</v>
      </c>
    </row>
    <row r="35" spans="1:28" s="10" customFormat="1" ht="16.5" hidden="1">
      <c r="A35" s="55" t="s">
        <v>152</v>
      </c>
      <c r="B35" s="26" t="s">
        <v>28</v>
      </c>
      <c r="C35" s="56" t="s">
        <v>153</v>
      </c>
      <c r="D35" s="56" t="s">
        <v>26</v>
      </c>
      <c r="E35" s="24" t="s">
        <v>154</v>
      </c>
      <c r="F35" s="56">
        <v>17.245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1</v>
      </c>
      <c r="V35" s="27"/>
      <c r="W35" s="27"/>
      <c r="X35" s="27">
        <v>12979.43</v>
      </c>
      <c r="Y35" s="27">
        <v>9794.49</v>
      </c>
      <c r="Z35" s="78"/>
      <c r="AA35" s="78"/>
      <c r="AB35" s="51">
        <f t="shared" si="0"/>
        <v>22774.92</v>
      </c>
    </row>
    <row r="36" spans="1:28" s="8" customFormat="1" ht="15" hidden="1">
      <c r="A36" s="55" t="s">
        <v>152</v>
      </c>
      <c r="B36" s="26" t="s">
        <v>29</v>
      </c>
      <c r="C36" s="56" t="s">
        <v>153</v>
      </c>
      <c r="D36" s="56" t="s">
        <v>26</v>
      </c>
      <c r="E36" s="24" t="s">
        <v>154</v>
      </c>
      <c r="F36" s="56">
        <v>17.245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v>1</v>
      </c>
      <c r="V36" s="27"/>
      <c r="W36" s="27"/>
      <c r="X36" s="27"/>
      <c r="Y36" s="27"/>
      <c r="Z36" s="78"/>
      <c r="AA36" s="78"/>
      <c r="AB36" s="51">
        <f t="shared" si="0"/>
        <v>1</v>
      </c>
    </row>
    <row r="37" spans="1:28" s="7" customFormat="1" ht="16.5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8"/>
      <c r="AA37" s="78"/>
      <c r="AB37" s="51">
        <f t="shared" si="0"/>
        <v>0</v>
      </c>
    </row>
    <row r="38" spans="1:28" s="9" customFormat="1" ht="16.5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78"/>
      <c r="AA38" s="78"/>
      <c r="AB38" s="51">
        <f t="shared" si="0"/>
        <v>0</v>
      </c>
    </row>
    <row r="39" spans="1:28" s="11" customFormat="1" ht="16.5">
      <c r="A39" s="24" t="s">
        <v>34</v>
      </c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78"/>
      <c r="AA39" s="78"/>
      <c r="AB39" s="51">
        <f t="shared" si="0"/>
        <v>0</v>
      </c>
    </row>
    <row r="40" spans="1:28" s="11" customFormat="1" ht="15">
      <c r="A40" s="44" t="s">
        <v>35</v>
      </c>
      <c r="B40" s="26" t="s">
        <v>13</v>
      </c>
      <c r="C40" s="54" t="s">
        <v>36</v>
      </c>
      <c r="D40" s="54" t="s">
        <v>37</v>
      </c>
      <c r="E40" s="54" t="s">
        <v>38</v>
      </c>
      <c r="F40" s="26">
        <v>17.285</v>
      </c>
      <c r="G40" s="27"/>
      <c r="H40" s="27"/>
      <c r="I40" s="27">
        <f>326000-2</f>
        <v>325998</v>
      </c>
      <c r="J40" s="27"/>
      <c r="K40" s="27"/>
      <c r="L40" s="27"/>
      <c r="M40" s="27"/>
      <c r="N40" s="27"/>
      <c r="O40" s="27">
        <v>41000</v>
      </c>
      <c r="P40" s="27"/>
      <c r="Q40" s="27"/>
      <c r="R40" s="27"/>
      <c r="S40" s="27"/>
      <c r="T40" s="27"/>
      <c r="U40" s="27"/>
      <c r="V40" s="27"/>
      <c r="W40" s="27"/>
      <c r="X40" s="27">
        <v>-322173.13</v>
      </c>
      <c r="Y40" s="27"/>
      <c r="Z40" s="78"/>
      <c r="AA40" s="78"/>
      <c r="AB40" s="51">
        <f t="shared" si="0"/>
        <v>44824.869999999995</v>
      </c>
    </row>
    <row r="41" spans="1:28" s="11" customFormat="1" ht="15">
      <c r="A41" s="44" t="s">
        <v>35</v>
      </c>
      <c r="B41" s="26" t="s">
        <v>28</v>
      </c>
      <c r="C41" s="54" t="s">
        <v>36</v>
      </c>
      <c r="D41" s="54" t="s">
        <v>37</v>
      </c>
      <c r="E41" s="54" t="s">
        <v>38</v>
      </c>
      <c r="F41" s="26">
        <v>17.285</v>
      </c>
      <c r="G41" s="27"/>
      <c r="H41" s="27"/>
      <c r="I41" s="27">
        <v>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>
        <v>322173.13</v>
      </c>
      <c r="Y41" s="27"/>
      <c r="Z41" s="78"/>
      <c r="AA41" s="78">
        <v>125000</v>
      </c>
      <c r="AB41" s="51">
        <f>SUM(G41:AA41)</f>
        <v>447174.13</v>
      </c>
    </row>
    <row r="42" spans="1:28" s="10" customFormat="1" ht="16.5">
      <c r="A42" s="44" t="s">
        <v>35</v>
      </c>
      <c r="B42" s="26" t="s">
        <v>29</v>
      </c>
      <c r="C42" s="54" t="s">
        <v>36</v>
      </c>
      <c r="D42" s="54" t="s">
        <v>37</v>
      </c>
      <c r="E42" s="54" t="s">
        <v>38</v>
      </c>
      <c r="F42" s="26">
        <v>17.285</v>
      </c>
      <c r="G42" s="30"/>
      <c r="H42" s="30"/>
      <c r="I42" s="30">
        <v>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79"/>
      <c r="AA42" s="79"/>
      <c r="AB42" s="51">
        <f t="shared" si="0"/>
        <v>1</v>
      </c>
    </row>
    <row r="43" spans="1:28" s="10" customFormat="1" ht="16.5" hidden="1">
      <c r="A43" s="44" t="s">
        <v>130</v>
      </c>
      <c r="B43" s="26" t="s">
        <v>56</v>
      </c>
      <c r="C43" s="72" t="s">
        <v>131</v>
      </c>
      <c r="D43" s="72" t="s">
        <v>132</v>
      </c>
      <c r="E43" s="72">
        <v>5860</v>
      </c>
      <c r="F43" s="26">
        <v>17.277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f>722311-2</f>
        <v>722309</v>
      </c>
      <c r="S43" s="30"/>
      <c r="T43" s="30"/>
      <c r="U43" s="30"/>
      <c r="V43" s="30"/>
      <c r="W43" s="30"/>
      <c r="X43" s="30">
        <v>-638165.19</v>
      </c>
      <c r="Y43" s="30"/>
      <c r="Z43" s="79"/>
      <c r="AA43" s="79"/>
      <c r="AB43" s="51">
        <f t="shared" si="0"/>
        <v>84143.81000000006</v>
      </c>
    </row>
    <row r="44" spans="1:28" s="10" customFormat="1" ht="16.5" hidden="1">
      <c r="A44" s="44" t="s">
        <v>130</v>
      </c>
      <c r="B44" s="26" t="s">
        <v>28</v>
      </c>
      <c r="C44" s="72" t="s">
        <v>131</v>
      </c>
      <c r="D44" s="72" t="s">
        <v>132</v>
      </c>
      <c r="E44" s="72">
        <v>5860</v>
      </c>
      <c r="F44" s="26">
        <v>17.277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>
        <v>638165.19</v>
      </c>
      <c r="Y44" s="30"/>
      <c r="Z44" s="79"/>
      <c r="AA44" s="79"/>
      <c r="AB44" s="51">
        <f t="shared" si="0"/>
        <v>638166.19</v>
      </c>
    </row>
    <row r="45" spans="1:28" s="10" customFormat="1" ht="16.5" hidden="1">
      <c r="A45" s="44" t="s">
        <v>130</v>
      </c>
      <c r="B45" s="26" t="s">
        <v>29</v>
      </c>
      <c r="C45" s="72" t="s">
        <v>131</v>
      </c>
      <c r="D45" s="72" t="s">
        <v>132</v>
      </c>
      <c r="E45" s="72">
        <v>5860</v>
      </c>
      <c r="F45" s="26">
        <v>17.277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1</v>
      </c>
      <c r="S45" s="30"/>
      <c r="T45" s="30"/>
      <c r="U45" s="30"/>
      <c r="V45" s="30"/>
      <c r="W45" s="30"/>
      <c r="X45" s="30"/>
      <c r="Y45" s="30"/>
      <c r="Z45" s="79"/>
      <c r="AA45" s="79"/>
      <c r="AB45" s="51">
        <f t="shared" si="0"/>
        <v>1</v>
      </c>
    </row>
    <row r="46" spans="1:28" s="10" customFormat="1" ht="16.5" hidden="1">
      <c r="A46" s="71"/>
      <c r="B46" s="71"/>
      <c r="C46" s="71"/>
      <c r="D46" s="71"/>
      <c r="E46" s="71"/>
      <c r="F46" s="71"/>
      <c r="G46" s="30"/>
      <c r="H46" s="30"/>
      <c r="I46" s="30"/>
      <c r="J46" s="30"/>
      <c r="K46" s="30"/>
      <c r="L46" s="30"/>
      <c r="M46" s="30"/>
      <c r="N46" s="30"/>
      <c r="O46" s="30"/>
      <c r="P46" s="71"/>
      <c r="Q46" s="30"/>
      <c r="R46" s="70"/>
      <c r="S46" s="70"/>
      <c r="T46" s="70"/>
      <c r="U46" s="70"/>
      <c r="V46" s="70"/>
      <c r="W46" s="70"/>
      <c r="X46" s="70"/>
      <c r="Y46" s="70"/>
      <c r="Z46" s="80"/>
      <c r="AA46" s="80"/>
      <c r="AB46" s="51">
        <f t="shared" si="0"/>
        <v>0</v>
      </c>
    </row>
    <row r="47" spans="1:28" s="10" customFormat="1" ht="16.5" hidden="1">
      <c r="A47" s="71"/>
      <c r="B47" s="71"/>
      <c r="C47" s="71"/>
      <c r="D47" s="71"/>
      <c r="E47" s="71"/>
      <c r="F47" s="7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71"/>
      <c r="R47" s="71"/>
      <c r="S47" s="71"/>
      <c r="T47" s="71"/>
      <c r="U47" s="71"/>
      <c r="V47" s="71"/>
      <c r="W47" s="71"/>
      <c r="X47" s="71"/>
      <c r="Y47" s="71"/>
      <c r="Z47" s="81"/>
      <c r="AA47" s="81"/>
      <c r="AB47" s="51">
        <f t="shared" si="0"/>
        <v>0</v>
      </c>
    </row>
    <row r="48" spans="1:28" s="10" customFormat="1" ht="16.5" hidden="1">
      <c r="A48" s="44" t="s">
        <v>158</v>
      </c>
      <c r="B48" s="26" t="s">
        <v>13</v>
      </c>
      <c r="C48" s="24" t="s">
        <v>159</v>
      </c>
      <c r="D48" s="24" t="s">
        <v>105</v>
      </c>
      <c r="E48" s="24" t="s">
        <v>160</v>
      </c>
      <c r="F48" s="24">
        <v>17.225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71"/>
      <c r="R48" s="74"/>
      <c r="S48" s="74"/>
      <c r="T48" s="74"/>
      <c r="U48" s="74"/>
      <c r="V48" s="75">
        <f>44902-1</f>
        <v>44901</v>
      </c>
      <c r="W48" s="75"/>
      <c r="X48" s="76">
        <v>-44901</v>
      </c>
      <c r="Y48" s="76"/>
      <c r="Z48" s="82"/>
      <c r="AA48" s="82"/>
      <c r="AB48" s="51">
        <f t="shared" si="0"/>
        <v>0</v>
      </c>
    </row>
    <row r="49" spans="1:28" s="10" customFormat="1" ht="16.5" hidden="1">
      <c r="A49" s="44" t="s">
        <v>158</v>
      </c>
      <c r="B49" s="26" t="s">
        <v>28</v>
      </c>
      <c r="C49" s="24" t="s">
        <v>159</v>
      </c>
      <c r="D49" s="24" t="s">
        <v>105</v>
      </c>
      <c r="E49" s="24" t="s">
        <v>160</v>
      </c>
      <c r="F49" s="24">
        <v>17.225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71"/>
      <c r="R49" s="74"/>
      <c r="S49" s="74"/>
      <c r="T49" s="74"/>
      <c r="U49" s="74"/>
      <c r="V49" s="75">
        <v>1</v>
      </c>
      <c r="W49" s="75"/>
      <c r="X49" s="76">
        <v>44901</v>
      </c>
      <c r="Y49" s="76"/>
      <c r="Z49" s="82"/>
      <c r="AA49" s="82"/>
      <c r="AB49" s="51">
        <f t="shared" si="0"/>
        <v>44902</v>
      </c>
    </row>
    <row r="50" spans="1:28" s="10" customFormat="1" ht="16.5" hidden="1">
      <c r="A50" s="44"/>
      <c r="B50" s="26"/>
      <c r="C50" s="56"/>
      <c r="D50" s="56"/>
      <c r="E50" s="56"/>
      <c r="F50" s="2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70"/>
      <c r="S50" s="70"/>
      <c r="T50" s="70"/>
      <c r="U50" s="70"/>
      <c r="V50" s="70"/>
      <c r="W50" s="70"/>
      <c r="X50" s="70"/>
      <c r="Y50" s="70"/>
      <c r="Z50" s="80"/>
      <c r="AA50" s="80"/>
      <c r="AB50" s="51">
        <f t="shared" si="0"/>
        <v>0</v>
      </c>
    </row>
    <row r="51" spans="1:28" s="7" customFormat="1" ht="18.75" customHeight="1" hidden="1">
      <c r="A51" s="18" t="s">
        <v>8</v>
      </c>
      <c r="B51" s="20"/>
      <c r="C51" s="21"/>
      <c r="D51" s="21"/>
      <c r="E51" s="22"/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78"/>
      <c r="AA51" s="78"/>
      <c r="AB51" s="51">
        <f t="shared" si="0"/>
        <v>0</v>
      </c>
    </row>
    <row r="52" spans="1:28" s="9" customFormat="1" ht="16.5" hidden="1">
      <c r="A52" s="24" t="s">
        <v>47</v>
      </c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78"/>
      <c r="AA52" s="78"/>
      <c r="AB52" s="51">
        <f t="shared" si="0"/>
        <v>0</v>
      </c>
    </row>
    <row r="53" spans="1:28" s="48" customFormat="1" ht="15" hidden="1">
      <c r="A53" s="55" t="s">
        <v>42</v>
      </c>
      <c r="B53" s="26" t="s">
        <v>43</v>
      </c>
      <c r="C53" s="56" t="s">
        <v>44</v>
      </c>
      <c r="D53" s="56" t="s">
        <v>45</v>
      </c>
      <c r="E53" s="24" t="s">
        <v>46</v>
      </c>
      <c r="F53" s="57"/>
      <c r="G53" s="30"/>
      <c r="H53" s="30"/>
      <c r="I53" s="30"/>
      <c r="J53" s="30">
        <v>11000</v>
      </c>
      <c r="K53" s="30"/>
      <c r="L53" s="30"/>
      <c r="M53" s="30"/>
      <c r="N53" s="30"/>
      <c r="O53" s="30"/>
      <c r="Z53" s="83"/>
      <c r="AA53" s="83"/>
      <c r="AB53" s="51">
        <f t="shared" si="0"/>
        <v>11000</v>
      </c>
    </row>
    <row r="54" spans="1:28" s="48" customFormat="1" ht="15" hidden="1">
      <c r="A54" s="65" t="s">
        <v>101</v>
      </c>
      <c r="B54" s="26" t="s">
        <v>56</v>
      </c>
      <c r="C54" s="50" t="s">
        <v>102</v>
      </c>
      <c r="D54" s="50" t="s">
        <v>45</v>
      </c>
      <c r="E54" s="53" t="s">
        <v>103</v>
      </c>
      <c r="F54" s="4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f>28712-2</f>
        <v>28710</v>
      </c>
      <c r="Q54" s="30"/>
      <c r="R54" s="30"/>
      <c r="S54" s="30"/>
      <c r="T54" s="30"/>
      <c r="U54" s="30"/>
      <c r="V54" s="30"/>
      <c r="W54" s="30"/>
      <c r="X54" s="30"/>
      <c r="Y54" s="30"/>
      <c r="Z54" s="79"/>
      <c r="AA54" s="79"/>
      <c r="AB54" s="51">
        <f t="shared" si="0"/>
        <v>28710</v>
      </c>
    </row>
    <row r="55" spans="1:28" s="48" customFormat="1" ht="15" hidden="1">
      <c r="A55" s="65" t="s">
        <v>101</v>
      </c>
      <c r="B55" s="26" t="s">
        <v>28</v>
      </c>
      <c r="C55" s="50" t="s">
        <v>102</v>
      </c>
      <c r="D55" s="50" t="s">
        <v>45</v>
      </c>
      <c r="E55" s="53" t="s">
        <v>103</v>
      </c>
      <c r="F55" s="47">
        <v>17.801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1</v>
      </c>
      <c r="Q55" s="30"/>
      <c r="R55" s="30"/>
      <c r="S55" s="30"/>
      <c r="T55" s="30"/>
      <c r="U55" s="30"/>
      <c r="V55" s="30"/>
      <c r="W55" s="30"/>
      <c r="X55" s="30"/>
      <c r="Y55" s="30"/>
      <c r="Z55" s="79"/>
      <c r="AA55" s="79"/>
      <c r="AB55" s="51">
        <f t="shared" si="0"/>
        <v>1</v>
      </c>
    </row>
    <row r="56" spans="1:29" s="48" customFormat="1" ht="15" hidden="1">
      <c r="A56" s="65" t="s">
        <v>101</v>
      </c>
      <c r="B56" s="26" t="s">
        <v>29</v>
      </c>
      <c r="C56" s="50" t="s">
        <v>102</v>
      </c>
      <c r="D56" s="50" t="s">
        <v>45</v>
      </c>
      <c r="E56" s="53" t="s">
        <v>103</v>
      </c>
      <c r="F56" s="47">
        <v>17.801</v>
      </c>
      <c r="G56" s="30"/>
      <c r="H56" s="30"/>
      <c r="I56" s="30"/>
      <c r="J56" s="30"/>
      <c r="K56" s="30"/>
      <c r="L56" s="30"/>
      <c r="M56" s="30"/>
      <c r="N56" s="30"/>
      <c r="O56" s="30"/>
      <c r="P56" s="30">
        <v>1</v>
      </c>
      <c r="Q56" s="30"/>
      <c r="R56" s="30"/>
      <c r="S56" s="30"/>
      <c r="T56" s="30"/>
      <c r="U56" s="30"/>
      <c r="V56" s="30"/>
      <c r="W56" s="30"/>
      <c r="X56" s="30"/>
      <c r="Y56" s="30"/>
      <c r="Z56" s="79"/>
      <c r="AA56" s="79"/>
      <c r="AB56" s="51">
        <f t="shared" si="0"/>
        <v>1</v>
      </c>
      <c r="AC56" s="66"/>
    </row>
    <row r="57" spans="1:29" s="48" customFormat="1" ht="15" hidden="1">
      <c r="A57" s="52" t="s">
        <v>107</v>
      </c>
      <c r="B57" s="26" t="s">
        <v>56</v>
      </c>
      <c r="C57" s="63" t="s">
        <v>104</v>
      </c>
      <c r="D57" s="63" t="s">
        <v>105</v>
      </c>
      <c r="E57" s="63" t="s">
        <v>106</v>
      </c>
      <c r="F57" s="2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79"/>
      <c r="AA57" s="79"/>
      <c r="AB57" s="51">
        <f t="shared" si="0"/>
        <v>0</v>
      </c>
      <c r="AC57" s="48" t="s">
        <v>108</v>
      </c>
    </row>
    <row r="58" spans="1:28" s="48" customFormat="1" ht="15" hidden="1">
      <c r="A58" s="55"/>
      <c r="B58" s="26"/>
      <c r="C58" s="56"/>
      <c r="D58" s="56"/>
      <c r="E58" s="24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79"/>
      <c r="AA58" s="79"/>
      <c r="AB58" s="51">
        <f t="shared" si="0"/>
        <v>0</v>
      </c>
    </row>
    <row r="59" spans="1:28" s="48" customFormat="1" ht="15" hidden="1">
      <c r="A59" s="55"/>
      <c r="B59" s="26"/>
      <c r="C59" s="56"/>
      <c r="D59" s="56"/>
      <c r="E59" s="24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79"/>
      <c r="AA59" s="79"/>
      <c r="AB59" s="51">
        <f t="shared" si="0"/>
        <v>0</v>
      </c>
    </row>
    <row r="60" spans="1:28" s="48" customFormat="1" ht="15" hidden="1">
      <c r="A60" s="18" t="s">
        <v>8</v>
      </c>
      <c r="B60" s="26"/>
      <c r="C60" s="56"/>
      <c r="D60" s="56"/>
      <c r="E60" s="24"/>
      <c r="F60" s="5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79"/>
      <c r="AA60" s="79"/>
      <c r="AB60" s="51">
        <f t="shared" si="0"/>
        <v>0</v>
      </c>
    </row>
    <row r="61" spans="1:28" s="48" customFormat="1" ht="15" hidden="1">
      <c r="A61" s="24" t="s">
        <v>51</v>
      </c>
      <c r="B61" s="26"/>
      <c r="C61" s="56"/>
      <c r="D61" s="56"/>
      <c r="E61" s="24"/>
      <c r="F61" s="5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79"/>
      <c r="AA61" s="79"/>
      <c r="AB61" s="51">
        <f t="shared" si="0"/>
        <v>0</v>
      </c>
    </row>
    <row r="62" spans="1:28" s="48" customFormat="1" ht="15" hidden="1">
      <c r="A62" s="52" t="s">
        <v>52</v>
      </c>
      <c r="B62" s="26" t="s">
        <v>28</v>
      </c>
      <c r="C62" s="77" t="s">
        <v>175</v>
      </c>
      <c r="D62" s="24" t="s">
        <v>54</v>
      </c>
      <c r="E62" s="47">
        <v>6301</v>
      </c>
      <c r="F62" s="26">
        <v>17.259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79">
        <v>1388</v>
      </c>
      <c r="AA62" s="79"/>
      <c r="AB62" s="51">
        <f t="shared" si="0"/>
        <v>1388</v>
      </c>
    </row>
    <row r="63" spans="1:28" s="48" customFormat="1" ht="15" hidden="1">
      <c r="A63" s="52" t="s">
        <v>52</v>
      </c>
      <c r="B63" s="58" t="s">
        <v>168</v>
      </c>
      <c r="C63" s="59" t="s">
        <v>53</v>
      </c>
      <c r="D63" s="24" t="s">
        <v>54</v>
      </c>
      <c r="E63" s="47">
        <v>6301</v>
      </c>
      <c r="F63" s="26">
        <v>17.259</v>
      </c>
      <c r="G63" s="30"/>
      <c r="H63" s="30"/>
      <c r="I63" s="30"/>
      <c r="J63" s="30"/>
      <c r="K63" s="30">
        <f>453601-2</f>
        <v>453599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>
        <v>-292565.5</v>
      </c>
      <c r="Y63" s="30"/>
      <c r="Z63" s="79"/>
      <c r="AA63" s="79"/>
      <c r="AB63" s="51">
        <f t="shared" si="0"/>
        <v>161033.5</v>
      </c>
    </row>
    <row r="64" spans="1:28" s="48" customFormat="1" ht="15" hidden="1">
      <c r="A64" s="52" t="s">
        <v>52</v>
      </c>
      <c r="B64" s="26" t="s">
        <v>28</v>
      </c>
      <c r="C64" s="59" t="s">
        <v>53</v>
      </c>
      <c r="D64" s="24" t="s">
        <v>54</v>
      </c>
      <c r="E64" s="47">
        <v>6301</v>
      </c>
      <c r="F64" s="26">
        <v>17.259</v>
      </c>
      <c r="G64" s="30"/>
      <c r="H64" s="30"/>
      <c r="I64" s="30"/>
      <c r="J64" s="30"/>
      <c r="K64" s="30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>
        <v>292565.5</v>
      </c>
      <c r="Y64" s="30"/>
      <c r="Z64" s="79"/>
      <c r="AA64" s="79"/>
      <c r="AB64" s="51">
        <f t="shared" si="0"/>
        <v>292566.5</v>
      </c>
    </row>
    <row r="65" spans="1:28" s="48" customFormat="1" ht="15" hidden="1">
      <c r="A65" s="52" t="s">
        <v>52</v>
      </c>
      <c r="B65" s="26" t="s">
        <v>29</v>
      </c>
      <c r="C65" s="59" t="s">
        <v>53</v>
      </c>
      <c r="D65" s="24" t="s">
        <v>54</v>
      </c>
      <c r="E65" s="47">
        <v>6301</v>
      </c>
      <c r="F65" s="26">
        <v>17.259</v>
      </c>
      <c r="G65" s="30"/>
      <c r="H65" s="30"/>
      <c r="I65" s="30"/>
      <c r="J65" s="30"/>
      <c r="K65" s="30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79"/>
      <c r="AA65" s="79"/>
      <c r="AB65" s="51">
        <f t="shared" si="0"/>
        <v>1</v>
      </c>
    </row>
    <row r="66" spans="1:28" s="48" customFormat="1" ht="15" hidden="1">
      <c r="A66" s="52" t="s">
        <v>55</v>
      </c>
      <c r="B66" s="26" t="s">
        <v>56</v>
      </c>
      <c r="C66" s="24" t="s">
        <v>57</v>
      </c>
      <c r="D66" s="56" t="s">
        <v>58</v>
      </c>
      <c r="E66" s="26" t="s">
        <v>59</v>
      </c>
      <c r="F66" s="56">
        <v>17.258</v>
      </c>
      <c r="G66" s="30"/>
      <c r="H66" s="30"/>
      <c r="I66" s="30"/>
      <c r="J66" s="30"/>
      <c r="K66" s="30">
        <f>71886-2</f>
        <v>71884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79"/>
      <c r="AA66" s="79"/>
      <c r="AB66" s="51">
        <f t="shared" si="0"/>
        <v>71884</v>
      </c>
    </row>
    <row r="67" spans="1:28" s="48" customFormat="1" ht="15" hidden="1">
      <c r="A67" s="52" t="s">
        <v>60</v>
      </c>
      <c r="B67" s="26" t="s">
        <v>28</v>
      </c>
      <c r="C67" s="24" t="s">
        <v>57</v>
      </c>
      <c r="D67" s="56" t="s">
        <v>58</v>
      </c>
      <c r="E67" s="26" t="s">
        <v>59</v>
      </c>
      <c r="F67" s="56">
        <v>17.258</v>
      </c>
      <c r="G67" s="30"/>
      <c r="H67" s="30"/>
      <c r="I67" s="30"/>
      <c r="J67" s="30"/>
      <c r="K67" s="30">
        <v>1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9"/>
      <c r="AA67" s="79"/>
      <c r="AB67" s="51">
        <f t="shared" si="0"/>
        <v>1</v>
      </c>
    </row>
    <row r="68" spans="1:28" s="48" customFormat="1" ht="15" hidden="1">
      <c r="A68" s="52" t="s">
        <v>55</v>
      </c>
      <c r="B68" s="26" t="s">
        <v>29</v>
      </c>
      <c r="C68" s="24" t="s">
        <v>57</v>
      </c>
      <c r="D68" s="56" t="s">
        <v>58</v>
      </c>
      <c r="E68" s="26" t="s">
        <v>59</v>
      </c>
      <c r="F68" s="56">
        <v>17.258</v>
      </c>
      <c r="G68" s="30"/>
      <c r="H68" s="30"/>
      <c r="I68" s="30"/>
      <c r="J68" s="30"/>
      <c r="K68" s="30">
        <v>1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79"/>
      <c r="AA68" s="79"/>
      <c r="AB68" s="51">
        <f t="shared" si="0"/>
        <v>1</v>
      </c>
    </row>
    <row r="69" spans="1:28" s="48" customFormat="1" ht="15" hidden="1">
      <c r="A69" s="52" t="s">
        <v>55</v>
      </c>
      <c r="B69" s="26" t="s">
        <v>86</v>
      </c>
      <c r="C69" s="24" t="s">
        <v>87</v>
      </c>
      <c r="D69" s="56" t="s">
        <v>58</v>
      </c>
      <c r="E69" s="26" t="s">
        <v>59</v>
      </c>
      <c r="F69" s="56">
        <v>17.258</v>
      </c>
      <c r="G69" s="30"/>
      <c r="H69" s="30"/>
      <c r="I69" s="30"/>
      <c r="J69" s="30"/>
      <c r="K69" s="30"/>
      <c r="L69" s="30"/>
      <c r="M69" s="30"/>
      <c r="N69" s="30">
        <f>382078-2</f>
        <v>382076</v>
      </c>
      <c r="O69" s="30"/>
      <c r="P69" s="30"/>
      <c r="Q69" s="30"/>
      <c r="R69" s="30"/>
      <c r="S69" s="30"/>
      <c r="T69" s="30"/>
      <c r="U69" s="30"/>
      <c r="V69" s="30"/>
      <c r="W69" s="30"/>
      <c r="X69" s="30">
        <v>-168589.87</v>
      </c>
      <c r="Y69" s="30"/>
      <c r="Z69" s="79"/>
      <c r="AA69" s="79"/>
      <c r="AB69" s="51">
        <f t="shared" si="0"/>
        <v>213486.13</v>
      </c>
    </row>
    <row r="70" spans="1:28" s="48" customFormat="1" ht="15" hidden="1">
      <c r="A70" s="52" t="s">
        <v>55</v>
      </c>
      <c r="B70" s="26" t="s">
        <v>28</v>
      </c>
      <c r="C70" s="24" t="s">
        <v>87</v>
      </c>
      <c r="D70" s="56" t="s">
        <v>58</v>
      </c>
      <c r="E70" s="26" t="s">
        <v>59</v>
      </c>
      <c r="F70" s="56">
        <v>17.258</v>
      </c>
      <c r="G70" s="30"/>
      <c r="H70" s="30"/>
      <c r="I70" s="30"/>
      <c r="J70" s="30"/>
      <c r="K70" s="30"/>
      <c r="L70" s="30"/>
      <c r="M70" s="30"/>
      <c r="N70" s="30">
        <v>1</v>
      </c>
      <c r="O70" s="30"/>
      <c r="P70" s="30"/>
      <c r="Q70" s="30"/>
      <c r="R70" s="30"/>
      <c r="S70" s="30"/>
      <c r="T70" s="30"/>
      <c r="U70" s="30"/>
      <c r="V70" s="30"/>
      <c r="W70" s="30"/>
      <c r="X70" s="30">
        <v>168589.87</v>
      </c>
      <c r="Y70" s="30"/>
      <c r="Z70" s="79">
        <v>1150</v>
      </c>
      <c r="AA70" s="79"/>
      <c r="AB70" s="51">
        <f t="shared" si="0"/>
        <v>169740.87</v>
      </c>
    </row>
    <row r="71" spans="1:28" s="48" customFormat="1" ht="15" hidden="1">
      <c r="A71" s="52" t="s">
        <v>55</v>
      </c>
      <c r="B71" s="26" t="s">
        <v>29</v>
      </c>
      <c r="C71" s="24" t="s">
        <v>87</v>
      </c>
      <c r="D71" s="56" t="s">
        <v>58</v>
      </c>
      <c r="E71" s="26" t="s">
        <v>59</v>
      </c>
      <c r="F71" s="56">
        <v>17.258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79"/>
      <c r="AA71" s="79"/>
      <c r="AB71" s="51">
        <f t="shared" si="0"/>
        <v>1</v>
      </c>
    </row>
    <row r="72" spans="1:28" s="11" customFormat="1" ht="15" hidden="1">
      <c r="A72" s="52" t="s">
        <v>61</v>
      </c>
      <c r="B72" s="26" t="s">
        <v>56</v>
      </c>
      <c r="C72" s="24" t="s">
        <v>62</v>
      </c>
      <c r="D72" s="56" t="s">
        <v>63</v>
      </c>
      <c r="E72" s="26" t="s">
        <v>64</v>
      </c>
      <c r="F72" s="56">
        <v>17.278</v>
      </c>
      <c r="G72" s="30"/>
      <c r="H72" s="30"/>
      <c r="I72" s="30"/>
      <c r="J72" s="30"/>
      <c r="K72" s="30">
        <f>97507-2</f>
        <v>97505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79"/>
      <c r="AA72" s="79"/>
      <c r="AB72" s="51">
        <f t="shared" si="0"/>
        <v>97505</v>
      </c>
    </row>
    <row r="73" spans="1:28" s="10" customFormat="1" ht="16.5" hidden="1">
      <c r="A73" s="52" t="s">
        <v>61</v>
      </c>
      <c r="B73" s="26" t="s">
        <v>28</v>
      </c>
      <c r="C73" s="24" t="s">
        <v>62</v>
      </c>
      <c r="D73" s="56" t="s">
        <v>63</v>
      </c>
      <c r="E73" s="26" t="s">
        <v>64</v>
      </c>
      <c r="F73" s="56">
        <v>17.278</v>
      </c>
      <c r="G73" s="30"/>
      <c r="H73" s="30"/>
      <c r="I73" s="30"/>
      <c r="J73" s="30"/>
      <c r="K73" s="30">
        <v>1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79"/>
      <c r="AA73" s="79"/>
      <c r="AB73" s="51">
        <f aca="true" t="shared" si="1" ref="AB73:AB88">SUM(G73:Z73)</f>
        <v>1</v>
      </c>
    </row>
    <row r="74" spans="1:28" s="10" customFormat="1" ht="16.5" hidden="1">
      <c r="A74" s="52" t="s">
        <v>61</v>
      </c>
      <c r="B74" s="26" t="s">
        <v>29</v>
      </c>
      <c r="C74" s="24" t="s">
        <v>62</v>
      </c>
      <c r="D74" s="56" t="s">
        <v>63</v>
      </c>
      <c r="E74" s="26" t="s">
        <v>64</v>
      </c>
      <c r="F74" s="56">
        <v>17.278</v>
      </c>
      <c r="G74" s="30"/>
      <c r="H74" s="30"/>
      <c r="I74" s="30"/>
      <c r="J74" s="30"/>
      <c r="K74" s="30">
        <v>1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79"/>
      <c r="AA74" s="79"/>
      <c r="AB74" s="51">
        <f t="shared" si="1"/>
        <v>1</v>
      </c>
    </row>
    <row r="75" spans="1:28" s="10" customFormat="1" ht="16.5" hidden="1">
      <c r="A75" s="52" t="s">
        <v>61</v>
      </c>
      <c r="B75" s="26" t="s">
        <v>86</v>
      </c>
      <c r="C75" s="24" t="s">
        <v>88</v>
      </c>
      <c r="D75" s="56" t="s">
        <v>63</v>
      </c>
      <c r="E75" s="26" t="s">
        <v>64</v>
      </c>
      <c r="F75" s="56">
        <v>17.278</v>
      </c>
      <c r="G75" s="30"/>
      <c r="H75" s="30"/>
      <c r="I75" s="30"/>
      <c r="J75" s="30"/>
      <c r="K75" s="30"/>
      <c r="L75" s="30"/>
      <c r="M75" s="30"/>
      <c r="N75" s="30">
        <f>462502-2</f>
        <v>462500</v>
      </c>
      <c r="O75" s="30"/>
      <c r="P75" s="30"/>
      <c r="Q75" s="30"/>
      <c r="R75" s="30"/>
      <c r="S75" s="30"/>
      <c r="T75" s="30"/>
      <c r="U75" s="30"/>
      <c r="V75" s="30"/>
      <c r="W75" s="30"/>
      <c r="X75" s="30">
        <v>-113533.85</v>
      </c>
      <c r="Y75" s="30"/>
      <c r="Z75" s="79"/>
      <c r="AA75" s="79"/>
      <c r="AB75" s="51">
        <f t="shared" si="1"/>
        <v>348966.15</v>
      </c>
    </row>
    <row r="76" spans="1:28" s="10" customFormat="1" ht="16.5" hidden="1">
      <c r="A76" s="52" t="s">
        <v>61</v>
      </c>
      <c r="B76" s="26" t="s">
        <v>28</v>
      </c>
      <c r="C76" s="24" t="s">
        <v>88</v>
      </c>
      <c r="D76" s="56" t="s">
        <v>63</v>
      </c>
      <c r="E76" s="26" t="s">
        <v>64</v>
      </c>
      <c r="F76" s="56">
        <v>17.278</v>
      </c>
      <c r="G76" s="30"/>
      <c r="H76" s="30"/>
      <c r="I76" s="30"/>
      <c r="J76" s="30"/>
      <c r="K76" s="30"/>
      <c r="L76" s="30"/>
      <c r="M76" s="30"/>
      <c r="N76" s="30">
        <v>1</v>
      </c>
      <c r="O76" s="30"/>
      <c r="P76" s="30"/>
      <c r="Q76" s="30"/>
      <c r="R76" s="30"/>
      <c r="S76" s="30"/>
      <c r="T76" s="30"/>
      <c r="U76" s="30"/>
      <c r="V76" s="30"/>
      <c r="W76" s="30"/>
      <c r="X76" s="30">
        <v>113533.85</v>
      </c>
      <c r="Y76" s="30"/>
      <c r="Z76" s="79">
        <v>1150</v>
      </c>
      <c r="AA76" s="79"/>
      <c r="AB76" s="51">
        <f t="shared" si="1"/>
        <v>114684.85</v>
      </c>
    </row>
    <row r="77" spans="1:28" s="10" customFormat="1" ht="16.5" hidden="1">
      <c r="A77" s="52" t="s">
        <v>61</v>
      </c>
      <c r="B77" s="26" t="s">
        <v>29</v>
      </c>
      <c r="C77" s="24" t="s">
        <v>88</v>
      </c>
      <c r="D77" s="56" t="s">
        <v>63</v>
      </c>
      <c r="E77" s="26" t="s">
        <v>64</v>
      </c>
      <c r="F77" s="56">
        <v>17.278</v>
      </c>
      <c r="G77" s="30"/>
      <c r="H77" s="30"/>
      <c r="I77" s="30"/>
      <c r="J77" s="30"/>
      <c r="K77" s="30"/>
      <c r="L77" s="30"/>
      <c r="M77" s="30"/>
      <c r="N77" s="30">
        <v>1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79"/>
      <c r="AA77" s="79"/>
      <c r="AB77" s="51">
        <f t="shared" si="1"/>
        <v>1</v>
      </c>
    </row>
    <row r="78" spans="1:28" s="10" customFormat="1" ht="16.5" hidden="1">
      <c r="A78" s="52" t="s">
        <v>109</v>
      </c>
      <c r="B78" s="26" t="s">
        <v>56</v>
      </c>
      <c r="C78" s="24" t="s">
        <v>88</v>
      </c>
      <c r="D78" s="56" t="s">
        <v>63</v>
      </c>
      <c r="E78" s="26" t="s">
        <v>110</v>
      </c>
      <c r="F78" s="56">
        <v>17.278</v>
      </c>
      <c r="G78" s="27"/>
      <c r="H78" s="27"/>
      <c r="I78" s="27"/>
      <c r="J78" s="27"/>
      <c r="K78" s="27"/>
      <c r="L78" s="27"/>
      <c r="M78" s="27"/>
      <c r="N78" s="27"/>
      <c r="O78" s="27"/>
      <c r="P78" s="27">
        <v>13991</v>
      </c>
      <c r="Z78" s="84"/>
      <c r="AA78" s="84"/>
      <c r="AB78" s="51">
        <f t="shared" si="1"/>
        <v>13991</v>
      </c>
    </row>
    <row r="79" spans="1:28" s="10" customFormat="1" ht="16.5" hidden="1">
      <c r="A79" s="68" t="s">
        <v>125</v>
      </c>
      <c r="B79" s="26" t="s">
        <v>13</v>
      </c>
      <c r="C79" s="69" t="s">
        <v>88</v>
      </c>
      <c r="D79" s="56" t="s">
        <v>63</v>
      </c>
      <c r="E79" s="24">
        <v>6308</v>
      </c>
      <c r="F79" s="56">
        <v>17.278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>
        <f>4000*0.34</f>
        <v>1360</v>
      </c>
      <c r="R79" s="27"/>
      <c r="S79" s="27"/>
      <c r="T79" s="27"/>
      <c r="U79" s="27"/>
      <c r="V79" s="27"/>
      <c r="W79" s="27"/>
      <c r="X79" s="27"/>
      <c r="Y79" s="27"/>
      <c r="Z79" s="78"/>
      <c r="AA79" s="78"/>
      <c r="AB79" s="51">
        <f t="shared" si="1"/>
        <v>1360</v>
      </c>
    </row>
    <row r="80" spans="1:28" s="10" customFormat="1" ht="16.5" hidden="1">
      <c r="A80" s="68" t="s">
        <v>125</v>
      </c>
      <c r="B80" s="26" t="s">
        <v>13</v>
      </c>
      <c r="C80" s="69" t="s">
        <v>88</v>
      </c>
      <c r="D80" s="56" t="s">
        <v>63</v>
      </c>
      <c r="E80" s="24">
        <v>6309</v>
      </c>
      <c r="F80" s="56">
        <v>17.278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>
        <f>4000*0.66</f>
        <v>2640</v>
      </c>
      <c r="R80" s="27"/>
      <c r="S80" s="27"/>
      <c r="T80" s="27"/>
      <c r="U80" s="27"/>
      <c r="V80" s="27"/>
      <c r="W80" s="27"/>
      <c r="X80" s="27"/>
      <c r="Y80" s="27"/>
      <c r="Z80" s="78"/>
      <c r="AA80" s="78"/>
      <c r="AB80" s="51">
        <f t="shared" si="1"/>
        <v>2640</v>
      </c>
    </row>
    <row r="81" spans="1:28" s="10" customFormat="1" ht="16.5" hidden="1">
      <c r="A81" s="68" t="s">
        <v>126</v>
      </c>
      <c r="B81" s="26" t="s">
        <v>13</v>
      </c>
      <c r="C81" s="69" t="s">
        <v>88</v>
      </c>
      <c r="D81" s="56" t="s">
        <v>63</v>
      </c>
      <c r="E81" s="24">
        <v>6308</v>
      </c>
      <c r="F81" s="56">
        <v>17.278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>
        <f>15000*0.34</f>
        <v>5100</v>
      </c>
      <c r="R81" s="27"/>
      <c r="S81" s="27"/>
      <c r="T81" s="27"/>
      <c r="U81" s="27"/>
      <c r="V81" s="27"/>
      <c r="W81" s="27"/>
      <c r="X81" s="27"/>
      <c r="Y81" s="27"/>
      <c r="Z81" s="78"/>
      <c r="AA81" s="78"/>
      <c r="AB81" s="51">
        <f t="shared" si="1"/>
        <v>5100</v>
      </c>
    </row>
    <row r="82" spans="1:28" s="10" customFormat="1" ht="16.5" hidden="1">
      <c r="A82" s="68" t="s">
        <v>126</v>
      </c>
      <c r="B82" s="26" t="s">
        <v>13</v>
      </c>
      <c r="C82" s="69" t="s">
        <v>88</v>
      </c>
      <c r="D82" s="56" t="s">
        <v>63</v>
      </c>
      <c r="E82" s="24">
        <v>6309</v>
      </c>
      <c r="F82" s="56">
        <v>17.278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f>15000*0.66</f>
        <v>9900</v>
      </c>
      <c r="R82" s="27"/>
      <c r="S82" s="27"/>
      <c r="T82" s="27"/>
      <c r="U82" s="27"/>
      <c r="V82" s="27"/>
      <c r="W82" s="27"/>
      <c r="X82" s="27"/>
      <c r="Y82" s="27"/>
      <c r="Z82" s="78"/>
      <c r="AA82" s="78"/>
      <c r="AB82" s="51">
        <f t="shared" si="1"/>
        <v>9900</v>
      </c>
    </row>
    <row r="83" spans="1:28" s="10" customFormat="1" ht="16.5" hidden="1">
      <c r="A83" s="68" t="s">
        <v>148</v>
      </c>
      <c r="B83" s="26" t="s">
        <v>56</v>
      </c>
      <c r="C83" s="24" t="s">
        <v>151</v>
      </c>
      <c r="D83" s="56" t="s">
        <v>58</v>
      </c>
      <c r="E83" s="26">
        <v>6208</v>
      </c>
      <c r="F83" s="56">
        <v>17.258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>
        <f>20000*0.34-1</f>
        <v>6799.000000000001</v>
      </c>
      <c r="U83" s="27"/>
      <c r="V83" s="27"/>
      <c r="W83" s="27"/>
      <c r="X83" s="27">
        <v>-6799</v>
      </c>
      <c r="Y83" s="27"/>
      <c r="Z83" s="78"/>
      <c r="AA83" s="78"/>
      <c r="AB83" s="51">
        <f t="shared" si="1"/>
        <v>0</v>
      </c>
    </row>
    <row r="84" spans="1:28" s="10" customFormat="1" ht="16.5" hidden="1">
      <c r="A84" s="68" t="s">
        <v>148</v>
      </c>
      <c r="B84" s="26" t="s">
        <v>56</v>
      </c>
      <c r="C84" s="24" t="s">
        <v>151</v>
      </c>
      <c r="D84" s="56" t="s">
        <v>58</v>
      </c>
      <c r="E84" s="26">
        <v>6208</v>
      </c>
      <c r="F84" s="56">
        <v>17.258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>
        <v>1</v>
      </c>
      <c r="U84" s="27"/>
      <c r="V84" s="27"/>
      <c r="W84" s="27"/>
      <c r="X84" s="27">
        <v>6799</v>
      </c>
      <c r="Y84" s="27"/>
      <c r="Z84" s="78"/>
      <c r="AA84" s="78"/>
      <c r="AB84" s="51">
        <f t="shared" si="1"/>
        <v>6800</v>
      </c>
    </row>
    <row r="85" spans="1:28" s="10" customFormat="1" ht="16.5" hidden="1">
      <c r="A85" s="68" t="s">
        <v>148</v>
      </c>
      <c r="B85" s="26" t="s">
        <v>56</v>
      </c>
      <c r="C85" s="24" t="s">
        <v>151</v>
      </c>
      <c r="D85" s="56" t="s">
        <v>58</v>
      </c>
      <c r="E85" s="26">
        <v>6209</v>
      </c>
      <c r="F85" s="56">
        <v>17.258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>
        <f>20000*0.66-1</f>
        <v>13199</v>
      </c>
      <c r="U85" s="27"/>
      <c r="V85" s="27"/>
      <c r="W85" s="27"/>
      <c r="X85" s="27">
        <v>-13199</v>
      </c>
      <c r="Y85" s="27"/>
      <c r="Z85" s="78"/>
      <c r="AA85" s="78"/>
      <c r="AB85" s="51">
        <f t="shared" si="1"/>
        <v>0</v>
      </c>
    </row>
    <row r="86" spans="1:28" s="10" customFormat="1" ht="16.5" hidden="1">
      <c r="A86" s="68" t="s">
        <v>148</v>
      </c>
      <c r="B86" s="26" t="s">
        <v>28</v>
      </c>
      <c r="C86" s="24" t="s">
        <v>151</v>
      </c>
      <c r="D86" s="56" t="s">
        <v>58</v>
      </c>
      <c r="E86" s="26">
        <v>6209</v>
      </c>
      <c r="F86" s="56">
        <v>17.258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>
        <v>1</v>
      </c>
      <c r="U86" s="27"/>
      <c r="V86" s="27"/>
      <c r="W86" s="27"/>
      <c r="X86" s="27">
        <v>13199</v>
      </c>
      <c r="Y86" s="27"/>
      <c r="Z86" s="78"/>
      <c r="AA86" s="78"/>
      <c r="AB86" s="51">
        <f t="shared" si="1"/>
        <v>13200</v>
      </c>
    </row>
    <row r="87" spans="1:28" s="10" customFormat="1" ht="16.5">
      <c r="A87" s="13"/>
      <c r="B87" s="31"/>
      <c r="C87" s="31"/>
      <c r="D87" s="23"/>
      <c r="E87" s="23"/>
      <c r="F87" s="23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78"/>
      <c r="AA87" s="78"/>
      <c r="AB87" s="51">
        <f t="shared" si="1"/>
        <v>0</v>
      </c>
    </row>
    <row r="88" spans="1:28" s="10" customFormat="1" ht="18.75">
      <c r="A88" s="14" t="s">
        <v>0</v>
      </c>
      <c r="B88" s="32"/>
      <c r="C88" s="33"/>
      <c r="D88" s="33"/>
      <c r="E88" s="33"/>
      <c r="F88" s="34"/>
      <c r="G88" s="35">
        <f>SUM(G8:G74)</f>
        <v>95000</v>
      </c>
      <c r="H88" s="35">
        <f>SUM(H31:H78)</f>
        <v>26750.96</v>
      </c>
      <c r="I88" s="35">
        <f>SUM(I9:I78)</f>
        <v>326000</v>
      </c>
      <c r="J88" s="35">
        <f>SUM(J36:J78)</f>
        <v>11000</v>
      </c>
      <c r="K88" s="35">
        <f>SUM(K7:K78)</f>
        <v>622994</v>
      </c>
      <c r="L88" s="35">
        <f>SUM(L6:L78)</f>
        <v>243594</v>
      </c>
      <c r="M88" s="35">
        <f>SUM(M6:M28)</f>
        <v>52368</v>
      </c>
      <c r="N88" s="35">
        <f>SUM(N59:N78)</f>
        <v>844580</v>
      </c>
      <c r="O88" s="35">
        <f>SUM(O11:O78)</f>
        <v>41000</v>
      </c>
      <c r="P88" s="35">
        <f>SUM(P7:P87)</f>
        <v>101854.20000000001</v>
      </c>
      <c r="Q88" s="35">
        <f>SUM(Q11:Q87)</f>
        <v>24827</v>
      </c>
      <c r="R88" s="35">
        <f>SUM(R11:R87)</f>
        <v>722311</v>
      </c>
      <c r="S88" s="35">
        <f>SUM(S11:S28)</f>
        <v>9332.01</v>
      </c>
      <c r="T88" s="35">
        <f>SUM(T59:T87)</f>
        <v>20000</v>
      </c>
      <c r="U88" s="35">
        <f>SUM(U29:U87)</f>
        <v>14652.95</v>
      </c>
      <c r="V88" s="35">
        <f>SUM(V27:V87)</f>
        <v>44902</v>
      </c>
      <c r="W88" s="35">
        <f>SUM(W27:W37)</f>
        <v>-1671.5235325334797</v>
      </c>
      <c r="X88" s="35">
        <f>SUM(X11:X87)</f>
        <v>0</v>
      </c>
      <c r="Y88" s="35">
        <f>SUM(Y11:Y87)</f>
        <v>9794.49</v>
      </c>
      <c r="Z88" s="85">
        <f>SUM(Z13:Z76)</f>
        <v>5634</v>
      </c>
      <c r="AA88" s="85">
        <f>SUM(AA37:AA87)</f>
        <v>125000</v>
      </c>
      <c r="AB88" s="51">
        <f t="shared" si="1"/>
        <v>3214923.086467467</v>
      </c>
    </row>
    <row r="89" spans="1:28" s="10" customFormat="1" ht="18.75">
      <c r="A89" s="37"/>
      <c r="B89" s="38"/>
      <c r="C89" s="39"/>
      <c r="D89" s="39"/>
      <c r="E89" s="39"/>
      <c r="F89" s="40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2"/>
    </row>
    <row r="90" spans="1:2" ht="16.5">
      <c r="A90" s="11" t="s">
        <v>9</v>
      </c>
      <c r="B90" s="10"/>
    </row>
    <row r="91" ht="15" hidden="1">
      <c r="A91" s="36" t="s">
        <v>16</v>
      </c>
    </row>
    <row r="92" ht="15" hidden="1">
      <c r="A92" s="48" t="s">
        <v>17</v>
      </c>
    </row>
    <row r="93" ht="15" hidden="1">
      <c r="A93" s="48" t="s">
        <v>32</v>
      </c>
    </row>
    <row r="94" ht="15" hidden="1">
      <c r="A94" s="48" t="s">
        <v>31</v>
      </c>
    </row>
    <row r="95" ht="15" hidden="1">
      <c r="A95" s="48" t="s">
        <v>39</v>
      </c>
    </row>
    <row r="96" ht="15" hidden="1">
      <c r="A96" s="48" t="s">
        <v>40</v>
      </c>
    </row>
    <row r="97" ht="15" hidden="1">
      <c r="A97" s="48" t="s">
        <v>49</v>
      </c>
    </row>
    <row r="98" ht="15" hidden="1">
      <c r="A98" s="48" t="s">
        <v>48</v>
      </c>
    </row>
    <row r="99" ht="15" hidden="1">
      <c r="A99" s="48" t="s">
        <v>66</v>
      </c>
    </row>
    <row r="100" ht="15" hidden="1">
      <c r="A100" s="48" t="s">
        <v>65</v>
      </c>
    </row>
    <row r="101" ht="15" hidden="1">
      <c r="A101" s="48" t="s">
        <v>73</v>
      </c>
    </row>
    <row r="102" ht="15" hidden="1">
      <c r="A102" s="48" t="s">
        <v>72</v>
      </c>
    </row>
    <row r="103" ht="15" hidden="1">
      <c r="A103" s="48" t="s">
        <v>76</v>
      </c>
    </row>
    <row r="104" ht="15" hidden="1">
      <c r="A104" s="48" t="s">
        <v>75</v>
      </c>
    </row>
    <row r="105" ht="15" hidden="1">
      <c r="A105" s="48" t="s">
        <v>90</v>
      </c>
    </row>
    <row r="106" ht="15" hidden="1">
      <c r="A106" s="48" t="s">
        <v>89</v>
      </c>
    </row>
    <row r="107" ht="15" hidden="1">
      <c r="A107" s="48" t="s">
        <v>99</v>
      </c>
    </row>
    <row r="108" ht="15" hidden="1">
      <c r="A108" s="48" t="s">
        <v>98</v>
      </c>
    </row>
    <row r="109" ht="15" hidden="1">
      <c r="A109" s="48" t="s">
        <v>120</v>
      </c>
    </row>
    <row r="110" ht="15" hidden="1">
      <c r="A110" s="48" t="s">
        <v>111</v>
      </c>
    </row>
    <row r="111" ht="15" hidden="1">
      <c r="A111" s="48" t="s">
        <v>127</v>
      </c>
    </row>
    <row r="112" ht="15" hidden="1">
      <c r="A112" s="48" t="s">
        <v>111</v>
      </c>
    </row>
    <row r="113" ht="15" hidden="1">
      <c r="A113" s="48" t="s">
        <v>133</v>
      </c>
    </row>
    <row r="114" ht="15" hidden="1">
      <c r="A114" s="48" t="s">
        <v>134</v>
      </c>
    </row>
    <row r="115" ht="15" hidden="1">
      <c r="A115" s="48" t="s">
        <v>145</v>
      </c>
    </row>
    <row r="116" ht="15" hidden="1">
      <c r="A116" s="48" t="s">
        <v>146</v>
      </c>
    </row>
    <row r="117" ht="15" hidden="1">
      <c r="A117" s="48" t="s">
        <v>149</v>
      </c>
    </row>
    <row r="118" ht="15" hidden="1">
      <c r="A118" s="48" t="s">
        <v>150</v>
      </c>
    </row>
    <row r="119" ht="15" hidden="1">
      <c r="A119" s="48" t="s">
        <v>156</v>
      </c>
    </row>
    <row r="120" ht="15" hidden="1">
      <c r="A120" s="48" t="s">
        <v>157</v>
      </c>
    </row>
    <row r="121" ht="15" hidden="1">
      <c r="A121" s="48" t="s">
        <v>163</v>
      </c>
    </row>
    <row r="122" ht="15" hidden="1">
      <c r="A122" s="48" t="s">
        <v>162</v>
      </c>
    </row>
    <row r="123" ht="15" hidden="1">
      <c r="A123" s="48" t="s">
        <v>165</v>
      </c>
    </row>
    <row r="124" ht="15" hidden="1">
      <c r="A124" s="48" t="s">
        <v>166</v>
      </c>
    </row>
    <row r="125" ht="15" hidden="1">
      <c r="A125" s="48" t="s">
        <v>169</v>
      </c>
    </row>
    <row r="126" ht="15" hidden="1">
      <c r="A126" s="48" t="s">
        <v>170</v>
      </c>
    </row>
    <row r="127" ht="15" hidden="1">
      <c r="A127" s="48" t="s">
        <v>173</v>
      </c>
    </row>
    <row r="128" ht="15" hidden="1">
      <c r="A128" s="48" t="s">
        <v>172</v>
      </c>
    </row>
    <row r="129" ht="15" hidden="1">
      <c r="A129" s="48" t="s">
        <v>178</v>
      </c>
    </row>
    <row r="130" ht="15" hidden="1">
      <c r="A130" s="48" t="s">
        <v>177</v>
      </c>
    </row>
    <row r="131" ht="15">
      <c r="A131" s="48" t="s">
        <v>180</v>
      </c>
    </row>
    <row r="132" ht="15">
      <c r="A132" s="44" t="s">
        <v>181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2019-01-09T17:47:21Z</cp:lastPrinted>
  <dcterms:created xsi:type="dcterms:W3CDTF">2000-04-13T13:33:42Z</dcterms:created>
  <dcterms:modified xsi:type="dcterms:W3CDTF">2020-03-20T11:52:25Z</dcterms:modified>
  <cp:category/>
  <cp:version/>
  <cp:contentType/>
  <cp:contentStatus/>
</cp:coreProperties>
</file>