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10" activeTab="0"/>
  </bookViews>
  <sheets>
    <sheet name="PITTSFIELD" sheetId="1" r:id="rId1"/>
  </sheets>
  <definedNames>
    <definedName name="_xlnm.Print_Area" localSheetId="0">'PITTSFIELD'!$A$1:$F$76</definedName>
  </definedNames>
  <calcPr fullCalcOnLoad="1"/>
</workbook>
</file>

<file path=xl/sharedStrings.xml><?xml version="1.0" encoding="utf-8"?>
<sst xmlns="http://schemas.openxmlformats.org/spreadsheetml/2006/main" count="279" uniqueCount="152">
  <si>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</si>
  <si>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</si>
  <si>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</si>
  <si>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</si>
  <si>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</si>
  <si>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</si>
  <si>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</si>
  <si>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</si>
  <si>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</si>
  <si>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</si>
  <si>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</si>
  <si>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</si>
  <si>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7003-1778</t>
  </si>
  <si>
    <t>BERKSHIRE TRAINING &amp; EMPLOYMENT INC.</t>
  </si>
  <si>
    <t>7002-6624</t>
  </si>
  <si>
    <t>BUDGET SHEET #1</t>
  </si>
  <si>
    <t>7003-1631</t>
  </si>
  <si>
    <t>7003-1630</t>
  </si>
  <si>
    <t>WP 90%</t>
  </si>
  <si>
    <t>7002-6626</t>
  </si>
  <si>
    <t>17.207</t>
  </si>
  <si>
    <t>JULY 1, 2019- JUNE 30, 2020</t>
  </si>
  <si>
    <t>STATE ONE STOP</t>
  </si>
  <si>
    <t>7003-0803</t>
  </si>
  <si>
    <t>N/A</t>
  </si>
  <si>
    <t>WP 10%</t>
  </si>
  <si>
    <t>DOE -ELEMENTARY &amp; SECONDARY ED</t>
  </si>
  <si>
    <t>84.002A</t>
  </si>
  <si>
    <t>7002-6628</t>
  </si>
  <si>
    <t>RAPID RESPONSE</t>
  </si>
  <si>
    <t xml:space="preserve">4400-1979 </t>
  </si>
  <si>
    <t>ELDER AFFAIRS</t>
  </si>
  <si>
    <t>FTRADE2018</t>
  </si>
  <si>
    <t>7003-1010</t>
  </si>
  <si>
    <t>CT EOL 19CCBTETRADE</t>
  </si>
  <si>
    <t>MA COMMISSION FOR THE BLIND</t>
  </si>
  <si>
    <t>MA REHAB COMMISSION</t>
  </si>
  <si>
    <t>INITIAL AWARD FY20 AUGUST 7, 2019</t>
  </si>
  <si>
    <t>TO ADD SOS FUNDS</t>
  </si>
  <si>
    <t>INITIAL AWARD FY20</t>
  </si>
  <si>
    <t>STOSCC2020</t>
  </si>
  <si>
    <t>J484</t>
  </si>
  <si>
    <t>CT EOL 20CCBTESOSWTF</t>
  </si>
  <si>
    <t>BUDGET #1 FY20</t>
  </si>
  <si>
    <t>J405</t>
  </si>
  <si>
    <t>J407</t>
  </si>
  <si>
    <t>FES2020</t>
  </si>
  <si>
    <t>CT EOL 20CCBTEWP</t>
  </si>
  <si>
    <t>JULY 1, 2019-JUNE 30, 2020</t>
  </si>
  <si>
    <t>JULY 1, 2020-JUNE 30, 2021</t>
  </si>
  <si>
    <t>JULY 1, 2021-JUNE 30, 2022</t>
  </si>
  <si>
    <t>TO ADD WP FUNDS</t>
  </si>
  <si>
    <t>BUDGET#1 FY20 AUGUST 9, 2019</t>
  </si>
  <si>
    <t>FY20 ADULT</t>
  </si>
  <si>
    <t>FY20 D WKR</t>
  </si>
  <si>
    <t>BUDGET #2 FY20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</si>
  <si>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</si>
  <si>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</si>
  <si>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FWIAADT20A</t>
  </si>
  <si>
    <t>FWIADWK20A</t>
  </si>
  <si>
    <t>TO ADD WIOA FUNDS</t>
  </si>
  <si>
    <t>BUDGET#2 FY20 AUGUST 30, 2019</t>
  </si>
  <si>
    <t>CT EOL 20CCBTEWIA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</si>
  <si>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</si>
  <si>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</si>
  <si>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</si>
  <si>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</si>
  <si>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</si>
  <si>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</si>
  <si>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</si>
  <si>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t xml:space="preserve"> J422</t>
  </si>
  <si>
    <t>4110-3021</t>
  </si>
  <si>
    <t xml:space="preserve"> T100VR0019</t>
  </si>
  <si>
    <t xml:space="preserve"> J421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</si>
  <si>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</si>
  <si>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</si>
  <si>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</si>
  <si>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</si>
  <si>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</si>
  <si>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</si>
  <si>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</si>
  <si>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t>FWIADWK20B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</si>
  <si>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</si>
  <si>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BUDGET#5 FY20 NOVEMBER 5, 2019</t>
  </si>
  <si>
    <t>TO ADD WIOA FUNDS (OCT ALLOCATION) less retained if applicable</t>
  </si>
  <si>
    <t>BUDGET #6 FY20</t>
  </si>
  <si>
    <t>7038-0107</t>
  </si>
  <si>
    <t>J423</t>
  </si>
  <si>
    <t>FV002A1922</t>
  </si>
  <si>
    <t>J416</t>
  </si>
  <si>
    <t>9110-1178</t>
  </si>
  <si>
    <t>FAD33734O6</t>
  </si>
  <si>
    <t>OCT 30, 2019-JUNE 30, 2020</t>
  </si>
  <si>
    <t>SEPT 29, 2019-JUNE 30, 2020</t>
  </si>
  <si>
    <t>BUDGET#6 FY20 NOVEMBER 26, 2019</t>
  </si>
  <si>
    <t>BUDGET #7 FY20</t>
  </si>
  <si>
    <t>TO ADD DVOP  FUNDS</t>
  </si>
  <si>
    <t>CT EOL 20CCBTEVETSUI</t>
  </si>
  <si>
    <t>J409</t>
  </si>
  <si>
    <t>FVETS2020</t>
  </si>
  <si>
    <t>JULY 1, 2020-DEC 31, 2020</t>
  </si>
  <si>
    <t>OCT 1, 2019-JUNE 30, 2020</t>
  </si>
  <si>
    <t>BUDGET#7 FY20 DECEMBER 3, 2019</t>
  </si>
  <si>
    <t>DVOP (SERVICE DATE 10.1.19-12.31.20)</t>
  </si>
  <si>
    <t>SPSS2020</t>
  </si>
  <si>
    <t>J427</t>
  </si>
  <si>
    <t>DTA</t>
  </si>
  <si>
    <t>BUDGET #8 FY20</t>
  </si>
  <si>
    <t>15% STAFF ALLOCATION FOR UI SERVICES</t>
  </si>
  <si>
    <t>TO DTA &amp; RAPID RESPONSE FUNDS</t>
  </si>
  <si>
    <t>BUDGET#8 FY20 DECEMBER 16, 2019</t>
  </si>
  <si>
    <t>BUDGET #9 FY20</t>
  </si>
  <si>
    <t>FVETS2019</t>
  </si>
  <si>
    <t>J309</t>
  </si>
  <si>
    <t>JULY 1, 2019-DEC 31, 2019</t>
  </si>
  <si>
    <t>DVOP (SERVICE DATE 7.1.19-12.31.19)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</si>
  <si>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</si>
  <si>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</si>
  <si>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</si>
  <si>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</si>
  <si>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</si>
  <si>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FUNDS</t>
  </si>
  <si>
    <t>BUDGET #11 FY20</t>
  </si>
  <si>
    <t>BUDGET#11 FY20 JANUARY 17, 2020</t>
  </si>
  <si>
    <t>TO ADD ADDITIONAL WP FUNDS</t>
  </si>
  <si>
    <t>BUDGET #12 FY20</t>
  </si>
  <si>
    <t>ADULT EDUCATION CAREER PATHWAYS</t>
  </si>
  <si>
    <t>OCT 24, 2019 - JUNE 30, 2020</t>
  </si>
  <si>
    <t>DOE2020B</t>
  </si>
  <si>
    <t>7035-0002</t>
  </si>
  <si>
    <t>J428</t>
  </si>
  <si>
    <t>BUDGET#12 FY20 JANUARY 23, 2020</t>
  </si>
  <si>
    <t>BUDGET #13 FY20</t>
  </si>
  <si>
    <t>UI</t>
  </si>
  <si>
    <t>FUI2020</t>
  </si>
  <si>
    <t>J430</t>
  </si>
  <si>
    <t>TO ADD  UI  FUNDS</t>
  </si>
  <si>
    <t>BUDGET#13 FY20 FEBRUARY 21, 2020</t>
  </si>
  <si>
    <t>BUDGET #14 FY20</t>
  </si>
  <si>
    <t>TO ADD  15%  FUNDS</t>
  </si>
  <si>
    <t>FWIAYTH19</t>
  </si>
  <si>
    <t>BUDGET#14 FY20 MARCH 2, 2020</t>
  </si>
  <si>
    <t>BUDGET #15 FY20</t>
  </si>
  <si>
    <t>CT EOL 20CCBTENEGREA</t>
  </si>
  <si>
    <t>January 1, 2020-June 30, 2020</t>
  </si>
  <si>
    <t>July 1, 2020-June 30, 2021</t>
  </si>
  <si>
    <t>July 1, 2021-June 30, 2022</t>
  </si>
  <si>
    <t>RESEA SERVICE DATE (January 1, 2020-September 30, 2021)</t>
  </si>
  <si>
    <t>RE20</t>
  </si>
  <si>
    <t>FUIREA20</t>
  </si>
  <si>
    <t>TO ADD  RESEA FUNDS</t>
  </si>
  <si>
    <t>BUDGET#15 FY20 MAY 12, 2020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</si>
</sst>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6"/>
      <color rgb="FFFF0000"/>
      <name val="Book Antiqua"/>
      <family val="1"/>
    </font>
    <font>
      <b/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44" fontId="8" fillId="0" borderId="0" xfId="0" applyNumberFormat="1" applyFont="1" applyFill="1" applyAlignment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0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A31" sqref="A31:F33"/>
    </sheetView>
  </sheetViews>
  <sheetFormatPr defaultColWidth="9.140625" defaultRowHeight="12.75"/>
  <cols>
    <col min="1" max="1" width="70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customWidth="1"/>
    <col min="7" max="7" width="15.57421875" style="4" hidden="1" customWidth="1"/>
    <col min="8" max="8" width="18.57421875" style="4" hidden="1" customWidth="1"/>
    <col min="9" max="9" width="13.7109375" style="4" hidden="1" customWidth="1"/>
    <col min="10" max="22" width="18.57421875" style="4" hidden="1" customWidth="1"/>
    <col min="23" max="23" width="18.57421875" style="4" customWidth="1"/>
    <col min="24" max="24" width="13.28125" style="3" hidden="1" customWidth="1"/>
    <col min="25" max="25" width="26.7109375" style="3" bestFit="1" customWidth="1"/>
    <col min="26" max="16384" width="9.140625" style="3" customWidth="1"/>
  </cols>
  <sheetData>
    <row r="1" spans="1:23" ht="20.25">
      <c r="A1" s="3" t="s">
        <v>11</v>
      </c>
      <c r="B1" s="79" t="s">
        <v>10</v>
      </c>
      <c r="C1" s="80"/>
      <c r="D1" s="80"/>
      <c r="E1" s="80"/>
      <c r="F1" s="8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6" ht="20.25">
      <c r="A2" s="49" t="s">
        <v>7</v>
      </c>
      <c r="B2" s="7"/>
      <c r="C2" s="7"/>
      <c r="D2" s="7"/>
      <c r="E2" s="8"/>
      <c r="F2" s="8"/>
    </row>
    <row r="3" spans="1:3" ht="20.25">
      <c r="A3" s="48" t="s">
        <v>13</v>
      </c>
      <c r="C3" s="1"/>
    </row>
    <row r="4" spans="1:3" ht="21" thickBot="1">
      <c r="A4" s="5"/>
      <c r="B4" s="6"/>
      <c r="C4" s="1"/>
    </row>
    <row r="5" spans="1:24" s="10" customFormat="1" ht="35.25" customHeight="1" thickBot="1">
      <c r="A5" s="42"/>
      <c r="B5" s="43" t="s">
        <v>2</v>
      </c>
      <c r="C5" s="43" t="s">
        <v>3</v>
      </c>
      <c r="D5" s="43" t="s">
        <v>4</v>
      </c>
      <c r="E5" s="43" t="s">
        <v>5</v>
      </c>
      <c r="F5" s="43" t="s">
        <v>1</v>
      </c>
      <c r="G5" s="43" t="s">
        <v>39</v>
      </c>
      <c r="H5" s="50" t="s">
        <v>15</v>
      </c>
      <c r="I5" s="50" t="s">
        <v>43</v>
      </c>
      <c r="J5" s="50" t="s">
        <v>55</v>
      </c>
      <c r="K5" s="50" t="s">
        <v>65</v>
      </c>
      <c r="L5" s="50" t="s">
        <v>69</v>
      </c>
      <c r="M5" s="50" t="s">
        <v>78</v>
      </c>
      <c r="N5" s="50" t="s">
        <v>85</v>
      </c>
      <c r="O5" s="50" t="s">
        <v>95</v>
      </c>
      <c r="P5" s="50" t="s">
        <v>107</v>
      </c>
      <c r="Q5" s="50" t="s">
        <v>111</v>
      </c>
      <c r="R5" s="50" t="s">
        <v>118</v>
      </c>
      <c r="S5" s="50" t="s">
        <v>122</v>
      </c>
      <c r="T5" s="50" t="s">
        <v>125</v>
      </c>
      <c r="U5" s="50" t="s">
        <v>132</v>
      </c>
      <c r="V5" s="50" t="s">
        <v>138</v>
      </c>
      <c r="W5" s="50" t="s">
        <v>142</v>
      </c>
      <c r="X5" s="9" t="s">
        <v>6</v>
      </c>
    </row>
    <row r="6" spans="1:24" s="20" customFormat="1" ht="16.5" hidden="1">
      <c r="A6" s="35" t="s">
        <v>8</v>
      </c>
      <c r="B6" s="36"/>
      <c r="C6" s="37"/>
      <c r="D6" s="37"/>
      <c r="E6" s="38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1"/>
    </row>
    <row r="7" spans="1:24" s="20" customFormat="1" ht="16.5" hidden="1">
      <c r="A7" s="15" t="s">
        <v>62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</row>
    <row r="8" spans="1:24" s="20" customFormat="1" ht="16.5" hidden="1">
      <c r="A8" s="47" t="s">
        <v>56</v>
      </c>
      <c r="B8" s="52" t="s">
        <v>21</v>
      </c>
      <c r="C8" s="53" t="s">
        <v>57</v>
      </c>
      <c r="D8" s="15" t="s">
        <v>16</v>
      </c>
      <c r="E8" s="54">
        <v>6401</v>
      </c>
      <c r="F8" s="17">
        <v>17.259</v>
      </c>
      <c r="G8" s="18"/>
      <c r="H8" s="18"/>
      <c r="I8" s="18"/>
      <c r="J8" s="18">
        <f>284596-2</f>
        <v>284594</v>
      </c>
      <c r="K8" s="18"/>
      <c r="L8" s="18"/>
      <c r="M8" s="18">
        <v>841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57">
        <f>SUM(G8:M8)</f>
        <v>285435</v>
      </c>
    </row>
    <row r="9" spans="1:24" s="20" customFormat="1" ht="16.5" hidden="1">
      <c r="A9" s="47" t="s">
        <v>56</v>
      </c>
      <c r="B9" s="17" t="s">
        <v>49</v>
      </c>
      <c r="C9" s="53" t="s">
        <v>57</v>
      </c>
      <c r="D9" s="15" t="s">
        <v>16</v>
      </c>
      <c r="E9" s="54">
        <v>6401</v>
      </c>
      <c r="F9" s="17">
        <v>17.259</v>
      </c>
      <c r="G9" s="18"/>
      <c r="H9" s="18"/>
      <c r="I9" s="18"/>
      <c r="J9" s="18">
        <v>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57">
        <f aca="true" t="shared" si="0" ref="X9:X73">SUM(G9:M9)</f>
        <v>1</v>
      </c>
    </row>
    <row r="10" spans="1:24" s="20" customFormat="1" ht="16.5" hidden="1">
      <c r="A10" s="47" t="s">
        <v>56</v>
      </c>
      <c r="B10" s="17" t="s">
        <v>50</v>
      </c>
      <c r="C10" s="53" t="s">
        <v>57</v>
      </c>
      <c r="D10" s="15" t="s">
        <v>16</v>
      </c>
      <c r="E10" s="54">
        <v>6401</v>
      </c>
      <c r="F10" s="17">
        <v>17.259</v>
      </c>
      <c r="G10" s="18"/>
      <c r="H10" s="18"/>
      <c r="I10" s="18"/>
      <c r="J10" s="18">
        <v>1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57">
        <f t="shared" si="0"/>
        <v>1</v>
      </c>
    </row>
    <row r="11" spans="1:24" s="20" customFormat="1" ht="16.5" hidden="1">
      <c r="A11" s="47" t="s">
        <v>53</v>
      </c>
      <c r="B11" s="52" t="s">
        <v>21</v>
      </c>
      <c r="C11" s="15" t="s">
        <v>58</v>
      </c>
      <c r="D11" s="55" t="s">
        <v>17</v>
      </c>
      <c r="E11" s="17" t="s">
        <v>63</v>
      </c>
      <c r="F11" s="55">
        <v>17.258</v>
      </c>
      <c r="G11" s="18"/>
      <c r="H11" s="18"/>
      <c r="I11" s="18"/>
      <c r="J11" s="18">
        <f>37941-2</f>
        <v>37939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57">
        <f t="shared" si="0"/>
        <v>37939</v>
      </c>
    </row>
    <row r="12" spans="1:24" s="20" customFormat="1" ht="16.5" hidden="1">
      <c r="A12" s="47" t="s">
        <v>53</v>
      </c>
      <c r="B12" s="17" t="s">
        <v>49</v>
      </c>
      <c r="C12" s="15" t="s">
        <v>58</v>
      </c>
      <c r="D12" s="55" t="s">
        <v>17</v>
      </c>
      <c r="E12" s="17" t="s">
        <v>63</v>
      </c>
      <c r="F12" s="55">
        <v>17.258</v>
      </c>
      <c r="G12" s="18"/>
      <c r="H12" s="18"/>
      <c r="I12" s="18"/>
      <c r="J12" s="18">
        <v>1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57">
        <f t="shared" si="0"/>
        <v>1</v>
      </c>
    </row>
    <row r="13" spans="1:24" s="20" customFormat="1" ht="16.5" hidden="1">
      <c r="A13" s="47" t="s">
        <v>53</v>
      </c>
      <c r="B13" s="17" t="s">
        <v>50</v>
      </c>
      <c r="C13" s="15" t="s">
        <v>58</v>
      </c>
      <c r="D13" s="55" t="s">
        <v>17</v>
      </c>
      <c r="E13" s="17" t="s">
        <v>63</v>
      </c>
      <c r="F13" s="55">
        <v>17.258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57">
        <f t="shared" si="0"/>
        <v>1</v>
      </c>
    </row>
    <row r="14" spans="1:24" s="20" customFormat="1" ht="16.5" hidden="1">
      <c r="A14" s="47" t="s">
        <v>79</v>
      </c>
      <c r="B14" s="52" t="s">
        <v>21</v>
      </c>
      <c r="C14" s="74" t="s">
        <v>80</v>
      </c>
      <c r="D14" s="55" t="s">
        <v>17</v>
      </c>
      <c r="E14" s="17" t="s">
        <v>63</v>
      </c>
      <c r="F14" s="55">
        <v>17.258</v>
      </c>
      <c r="G14" s="18"/>
      <c r="H14" s="18"/>
      <c r="I14" s="18"/>
      <c r="J14" s="18"/>
      <c r="K14" s="18"/>
      <c r="L14" s="18"/>
      <c r="M14" s="18">
        <f>202264-2</f>
        <v>202262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57">
        <f t="shared" si="0"/>
        <v>202262</v>
      </c>
    </row>
    <row r="15" spans="1:24" s="20" customFormat="1" ht="16.5" hidden="1">
      <c r="A15" s="47" t="s">
        <v>79</v>
      </c>
      <c r="B15" s="17" t="s">
        <v>49</v>
      </c>
      <c r="C15" s="74" t="s">
        <v>80</v>
      </c>
      <c r="D15" s="55" t="s">
        <v>17</v>
      </c>
      <c r="E15" s="17" t="s">
        <v>63</v>
      </c>
      <c r="F15" s="55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57">
        <f t="shared" si="0"/>
        <v>1</v>
      </c>
    </row>
    <row r="16" spans="1:25" s="20" customFormat="1" ht="16.5" hidden="1">
      <c r="A16" s="47" t="s">
        <v>79</v>
      </c>
      <c r="B16" s="17" t="s">
        <v>50</v>
      </c>
      <c r="C16" s="74" t="s">
        <v>80</v>
      </c>
      <c r="D16" s="55" t="s">
        <v>17</v>
      </c>
      <c r="E16" s="17" t="s">
        <v>63</v>
      </c>
      <c r="F16" s="55">
        <v>17.258</v>
      </c>
      <c r="G16" s="18"/>
      <c r="H16" s="18"/>
      <c r="I16" s="18"/>
      <c r="J16" s="18"/>
      <c r="K16" s="18"/>
      <c r="L16" s="18"/>
      <c r="M16" s="18">
        <v>1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57">
        <f t="shared" si="0"/>
        <v>1</v>
      </c>
      <c r="Y16" s="75"/>
    </row>
    <row r="17" spans="1:24" s="20" customFormat="1" ht="16.5" hidden="1">
      <c r="A17" s="47" t="s">
        <v>54</v>
      </c>
      <c r="B17" s="52" t="s">
        <v>21</v>
      </c>
      <c r="C17" s="15" t="s">
        <v>59</v>
      </c>
      <c r="D17" s="55" t="s">
        <v>12</v>
      </c>
      <c r="E17" s="17" t="s">
        <v>64</v>
      </c>
      <c r="F17" s="55">
        <v>17.278</v>
      </c>
      <c r="G17" s="18"/>
      <c r="H17" s="18"/>
      <c r="I17" s="18"/>
      <c r="J17" s="18">
        <f>56022-2</f>
        <v>56020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57">
        <f t="shared" si="0"/>
        <v>56020</v>
      </c>
    </row>
    <row r="18" spans="1:24" s="20" customFormat="1" ht="16.5" hidden="1">
      <c r="A18" s="47" t="s">
        <v>54</v>
      </c>
      <c r="B18" s="17" t="s">
        <v>49</v>
      </c>
      <c r="C18" s="15" t="s">
        <v>59</v>
      </c>
      <c r="D18" s="55" t="s">
        <v>12</v>
      </c>
      <c r="E18" s="17" t="s">
        <v>64</v>
      </c>
      <c r="F18" s="55">
        <v>17.278</v>
      </c>
      <c r="G18" s="18"/>
      <c r="H18" s="18"/>
      <c r="I18" s="18"/>
      <c r="J18" s="18">
        <v>1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57">
        <f t="shared" si="0"/>
        <v>1</v>
      </c>
    </row>
    <row r="19" spans="1:24" s="20" customFormat="1" ht="16.5" hidden="1">
      <c r="A19" s="47" t="s">
        <v>54</v>
      </c>
      <c r="B19" s="17" t="s">
        <v>50</v>
      </c>
      <c r="C19" s="15" t="s">
        <v>59</v>
      </c>
      <c r="D19" s="55" t="s">
        <v>12</v>
      </c>
      <c r="E19" s="17" t="s">
        <v>64</v>
      </c>
      <c r="F19" s="55">
        <v>17.278</v>
      </c>
      <c r="G19" s="18"/>
      <c r="H19" s="18"/>
      <c r="I19" s="18"/>
      <c r="J19" s="18">
        <v>1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57">
        <f t="shared" si="0"/>
        <v>1</v>
      </c>
    </row>
    <row r="20" spans="1:24" s="20" customFormat="1" ht="16.5" hidden="1">
      <c r="A20" s="47" t="s">
        <v>82</v>
      </c>
      <c r="B20" s="52" t="s">
        <v>21</v>
      </c>
      <c r="C20" s="74" t="s">
        <v>81</v>
      </c>
      <c r="D20" s="55" t="s">
        <v>12</v>
      </c>
      <c r="E20" s="17" t="s">
        <v>64</v>
      </c>
      <c r="F20" s="55">
        <v>17.278</v>
      </c>
      <c r="G20" s="18"/>
      <c r="H20" s="18"/>
      <c r="I20" s="18"/>
      <c r="J20" s="18"/>
      <c r="K20" s="18"/>
      <c r="L20" s="18"/>
      <c r="M20" s="18">
        <f>265610-2</f>
        <v>265608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57">
        <f t="shared" si="0"/>
        <v>265608</v>
      </c>
    </row>
    <row r="21" spans="1:24" s="20" customFormat="1" ht="16.5" hidden="1">
      <c r="A21" s="47" t="s">
        <v>82</v>
      </c>
      <c r="B21" s="17" t="s">
        <v>49</v>
      </c>
      <c r="C21" s="74" t="s">
        <v>81</v>
      </c>
      <c r="D21" s="55" t="s">
        <v>12</v>
      </c>
      <c r="E21" s="17" t="s">
        <v>64</v>
      </c>
      <c r="F21" s="55">
        <v>17.278</v>
      </c>
      <c r="G21" s="18"/>
      <c r="H21" s="18"/>
      <c r="I21" s="18"/>
      <c r="J21" s="18"/>
      <c r="K21" s="18"/>
      <c r="L21" s="18"/>
      <c r="M21" s="18">
        <v>1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57">
        <f t="shared" si="0"/>
        <v>1</v>
      </c>
    </row>
    <row r="22" spans="1:25" s="20" customFormat="1" ht="16.5" hidden="1">
      <c r="A22" s="47" t="s">
        <v>82</v>
      </c>
      <c r="B22" s="17" t="s">
        <v>50</v>
      </c>
      <c r="C22" s="74" t="s">
        <v>81</v>
      </c>
      <c r="D22" s="55" t="s">
        <v>12</v>
      </c>
      <c r="E22" s="17" t="s">
        <v>64</v>
      </c>
      <c r="F22" s="55">
        <v>17.278</v>
      </c>
      <c r="G22" s="18"/>
      <c r="H22" s="18"/>
      <c r="I22" s="18"/>
      <c r="J22" s="18"/>
      <c r="K22" s="18"/>
      <c r="L22" s="18"/>
      <c r="M22" s="18">
        <v>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57">
        <f t="shared" si="0"/>
        <v>1</v>
      </c>
      <c r="Y22" s="75"/>
    </row>
    <row r="23" spans="1:24" s="20" customFormat="1" ht="16.5" hidden="1">
      <c r="A23" s="47" t="s">
        <v>29</v>
      </c>
      <c r="B23" s="52" t="s">
        <v>21</v>
      </c>
      <c r="C23" s="15" t="s">
        <v>59</v>
      </c>
      <c r="D23" s="55" t="s">
        <v>12</v>
      </c>
      <c r="E23" s="17">
        <v>6423</v>
      </c>
      <c r="F23" s="55">
        <v>17.278</v>
      </c>
      <c r="G23" s="18"/>
      <c r="H23" s="18"/>
      <c r="I23" s="18"/>
      <c r="J23" s="18"/>
      <c r="K23" s="18"/>
      <c r="L23" s="18"/>
      <c r="M23" s="18"/>
      <c r="N23" s="18"/>
      <c r="O23" s="18"/>
      <c r="P23" s="18">
        <v>25000</v>
      </c>
      <c r="Q23" s="18"/>
      <c r="R23" s="18"/>
      <c r="S23" s="18"/>
      <c r="T23" s="18"/>
      <c r="U23" s="18"/>
      <c r="V23" s="18"/>
      <c r="W23" s="18"/>
      <c r="X23" s="57">
        <f>SUM(P23)</f>
        <v>25000</v>
      </c>
    </row>
    <row r="24" spans="1:24" s="20" customFormat="1" ht="16.5" hidden="1">
      <c r="A24" s="47"/>
      <c r="B24" s="52"/>
      <c r="C24" s="77"/>
      <c r="D24" s="55"/>
      <c r="E24" s="17"/>
      <c r="F24" s="55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57"/>
    </row>
    <row r="25" spans="1:24" s="20" customFormat="1" ht="16.5" hidden="1">
      <c r="A25" s="47" t="s">
        <v>108</v>
      </c>
      <c r="B25" s="52" t="s">
        <v>21</v>
      </c>
      <c r="C25" s="53" t="s">
        <v>140</v>
      </c>
      <c r="D25" s="15" t="s">
        <v>16</v>
      </c>
      <c r="E25" s="17">
        <v>6319</v>
      </c>
      <c r="F25" s="17">
        <v>17.259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>
        <v>1318</v>
      </c>
      <c r="W25" s="18"/>
      <c r="X25" s="57">
        <f>SUM(U25:V25)</f>
        <v>1318</v>
      </c>
    </row>
    <row r="26" spans="1:24" s="20" customFormat="1" ht="16.5">
      <c r="A26" s="47"/>
      <c r="B26" s="52"/>
      <c r="C26" s="15"/>
      <c r="D26" s="55"/>
      <c r="E26" s="17"/>
      <c r="F26" s="55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57"/>
    </row>
    <row r="27" spans="1:24" s="20" customFormat="1" ht="16.5">
      <c r="A27" s="47"/>
      <c r="B27" s="52"/>
      <c r="C27" s="15"/>
      <c r="D27" s="55"/>
      <c r="E27" s="17"/>
      <c r="F27" s="55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57"/>
    </row>
    <row r="28" spans="1:24" s="20" customFormat="1" ht="16.5">
      <c r="A28" s="65"/>
      <c r="B28" s="17"/>
      <c r="C28" s="15"/>
      <c r="D28" s="55"/>
      <c r="E28" s="17"/>
      <c r="F28" s="55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57">
        <f t="shared" si="0"/>
        <v>0</v>
      </c>
    </row>
    <row r="29" spans="1:24" s="20" customFormat="1" ht="16.5">
      <c r="A29" s="35" t="s">
        <v>8</v>
      </c>
      <c r="B29" s="17"/>
      <c r="C29" s="45"/>
      <c r="D29" s="45"/>
      <c r="E29" s="46"/>
      <c r="F29" s="15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57">
        <f t="shared" si="0"/>
        <v>0</v>
      </c>
    </row>
    <row r="30" spans="1:24" s="20" customFormat="1" ht="16.5">
      <c r="A30" s="15" t="s">
        <v>143</v>
      </c>
      <c r="B30" s="17"/>
      <c r="C30" s="45"/>
      <c r="D30" s="45"/>
      <c r="E30" s="46"/>
      <c r="F30" s="15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57">
        <f t="shared" si="0"/>
        <v>0</v>
      </c>
    </row>
    <row r="31" spans="1:24" s="20" customFormat="1" ht="16.5">
      <c r="A31" s="66" t="s">
        <v>147</v>
      </c>
      <c r="B31" s="15" t="s">
        <v>144</v>
      </c>
      <c r="C31" s="15" t="s">
        <v>149</v>
      </c>
      <c r="D31" s="45" t="s">
        <v>14</v>
      </c>
      <c r="E31" s="46" t="s">
        <v>148</v>
      </c>
      <c r="F31" s="15">
        <v>17.225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f>34020.5-2</f>
        <v>34018.5</v>
      </c>
      <c r="X31" s="57">
        <f>SUM(V31:W31)</f>
        <v>34018.5</v>
      </c>
    </row>
    <row r="32" spans="1:24" s="20" customFormat="1" ht="16.5">
      <c r="A32" s="66" t="s">
        <v>147</v>
      </c>
      <c r="B32" s="15" t="s">
        <v>145</v>
      </c>
      <c r="C32" s="15" t="s">
        <v>149</v>
      </c>
      <c r="D32" s="45" t="s">
        <v>14</v>
      </c>
      <c r="E32" s="46" t="s">
        <v>148</v>
      </c>
      <c r="F32" s="15">
        <v>17.225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>
        <v>1</v>
      </c>
      <c r="X32" s="57">
        <f>SUM(V32:W32)</f>
        <v>1</v>
      </c>
    </row>
    <row r="33" spans="1:24" s="20" customFormat="1" ht="16.5">
      <c r="A33" s="66" t="s">
        <v>147</v>
      </c>
      <c r="B33" s="15" t="s">
        <v>146</v>
      </c>
      <c r="C33" s="15" t="s">
        <v>149</v>
      </c>
      <c r="D33" s="45" t="s">
        <v>14</v>
      </c>
      <c r="E33" s="46" t="s">
        <v>148</v>
      </c>
      <c r="F33" s="15">
        <v>17.225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>
        <v>1</v>
      </c>
      <c r="X33" s="57">
        <f>SUM(V33:W33)</f>
        <v>1</v>
      </c>
    </row>
    <row r="34" spans="1:24" s="20" customFormat="1" ht="16.5">
      <c r="A34" s="21"/>
      <c r="B34" s="66"/>
      <c r="C34" s="15"/>
      <c r="D34" s="15"/>
      <c r="E34" s="15"/>
      <c r="F34" s="15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57">
        <f>SUM(V34:W34)</f>
        <v>0</v>
      </c>
    </row>
    <row r="35" spans="1:24" s="20" customFormat="1" ht="16.5">
      <c r="A35" s="21"/>
      <c r="B35" s="82"/>
      <c r="C35" s="15"/>
      <c r="D35" s="15"/>
      <c r="E35" s="15"/>
      <c r="F35" s="1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57">
        <f t="shared" si="0"/>
        <v>0</v>
      </c>
    </row>
    <row r="36" spans="1:24" s="20" customFormat="1" ht="16.5">
      <c r="A36" s="47"/>
      <c r="B36" s="17"/>
      <c r="C36" s="45"/>
      <c r="D36" s="45"/>
      <c r="E36" s="46"/>
      <c r="F36" s="15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57">
        <f t="shared" si="0"/>
        <v>0</v>
      </c>
    </row>
    <row r="37" spans="1:24" s="20" customFormat="1" ht="16.5" hidden="1">
      <c r="A37" s="35" t="s">
        <v>8</v>
      </c>
      <c r="B37" s="17"/>
      <c r="C37" s="45"/>
      <c r="D37" s="45"/>
      <c r="E37" s="46"/>
      <c r="F37" s="15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57">
        <f t="shared" si="0"/>
        <v>0</v>
      </c>
    </row>
    <row r="38" spans="1:24" s="20" customFormat="1" ht="16.5" hidden="1">
      <c r="A38" s="15" t="s">
        <v>42</v>
      </c>
      <c r="B38" s="17"/>
      <c r="C38" s="45"/>
      <c r="D38" s="45"/>
      <c r="E38" s="46"/>
      <c r="F38" s="15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57">
        <f t="shared" si="0"/>
        <v>0</v>
      </c>
    </row>
    <row r="39" spans="1:24" s="20" customFormat="1" ht="16.5" hidden="1">
      <c r="A39" s="56" t="s">
        <v>22</v>
      </c>
      <c r="B39" s="17" t="s">
        <v>21</v>
      </c>
      <c r="C39" s="45" t="s">
        <v>40</v>
      </c>
      <c r="D39" s="45" t="s">
        <v>23</v>
      </c>
      <c r="E39" s="45" t="s">
        <v>41</v>
      </c>
      <c r="F39" s="17" t="s">
        <v>24</v>
      </c>
      <c r="G39" s="18">
        <v>110546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57">
        <f t="shared" si="0"/>
        <v>110546</v>
      </c>
    </row>
    <row r="40" spans="1:26" s="20" customFormat="1" ht="16.5" hidden="1">
      <c r="A40" s="56" t="s">
        <v>119</v>
      </c>
      <c r="B40" s="17" t="s">
        <v>21</v>
      </c>
      <c r="C40" s="45" t="s">
        <v>40</v>
      </c>
      <c r="D40" s="45" t="s">
        <v>23</v>
      </c>
      <c r="E40" s="45" t="s">
        <v>41</v>
      </c>
      <c r="F40" s="17" t="s">
        <v>24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>
        <v>11160</v>
      </c>
      <c r="S40" s="18"/>
      <c r="T40" s="18"/>
      <c r="U40" s="18"/>
      <c r="V40" s="18"/>
      <c r="W40" s="18"/>
      <c r="X40" s="57">
        <f>SUM(Q40:R40)</f>
        <v>11160</v>
      </c>
      <c r="Z40" s="63"/>
    </row>
    <row r="41" spans="1:24" s="20" customFormat="1" ht="16.5" hidden="1">
      <c r="A41" s="62"/>
      <c r="B41" s="17"/>
      <c r="C41" s="55"/>
      <c r="D41" s="55"/>
      <c r="E41" s="55"/>
      <c r="F41" s="17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57">
        <f t="shared" si="0"/>
        <v>0</v>
      </c>
    </row>
    <row r="42" spans="1:24" s="20" customFormat="1" ht="16.5" hidden="1">
      <c r="A42" s="35" t="s">
        <v>8</v>
      </c>
      <c r="B42" s="51"/>
      <c r="C42" s="51"/>
      <c r="D42" s="51"/>
      <c r="E42" s="51"/>
      <c r="F42" s="51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57">
        <f t="shared" si="0"/>
        <v>0</v>
      </c>
    </row>
    <row r="43" spans="1:24" s="20" customFormat="1" ht="16.5" hidden="1">
      <c r="A43" s="15" t="s">
        <v>47</v>
      </c>
      <c r="B43" s="51"/>
      <c r="C43" s="51"/>
      <c r="D43" s="51"/>
      <c r="E43" s="51"/>
      <c r="F43" s="51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57">
        <f t="shared" si="0"/>
        <v>0</v>
      </c>
    </row>
    <row r="44" spans="1:24" s="20" customFormat="1" ht="16.5" hidden="1">
      <c r="A44" s="21" t="s">
        <v>18</v>
      </c>
      <c r="B44" s="17" t="s">
        <v>48</v>
      </c>
      <c r="C44" s="45" t="s">
        <v>46</v>
      </c>
      <c r="D44" s="45" t="s">
        <v>19</v>
      </c>
      <c r="E44" s="46" t="s">
        <v>44</v>
      </c>
      <c r="F44" s="17">
        <v>17.207</v>
      </c>
      <c r="G44" s="18"/>
      <c r="H44" s="18"/>
      <c r="I44" s="18"/>
      <c r="J44" s="18"/>
      <c r="K44" s="18">
        <f>10752-2</f>
        <v>10750</v>
      </c>
      <c r="L44" s="18"/>
      <c r="M44" s="18"/>
      <c r="N44" s="18"/>
      <c r="O44" s="18"/>
      <c r="P44" s="18"/>
      <c r="Q44" s="18"/>
      <c r="R44" s="18"/>
      <c r="S44" s="18">
        <v>520</v>
      </c>
      <c r="T44" s="18"/>
      <c r="U44" s="18"/>
      <c r="V44" s="18"/>
      <c r="W44" s="18"/>
      <c r="X44" s="57">
        <f>SUM(G44:S44)</f>
        <v>11270</v>
      </c>
    </row>
    <row r="45" spans="1:24" s="20" customFormat="1" ht="16.5" hidden="1">
      <c r="A45" s="21" t="s">
        <v>18</v>
      </c>
      <c r="B45" s="17" t="s">
        <v>49</v>
      </c>
      <c r="C45" s="45" t="s">
        <v>46</v>
      </c>
      <c r="D45" s="45" t="s">
        <v>19</v>
      </c>
      <c r="E45" s="46" t="s">
        <v>44</v>
      </c>
      <c r="F45" s="17">
        <v>17.207</v>
      </c>
      <c r="G45" s="18"/>
      <c r="H45" s="18"/>
      <c r="I45" s="18"/>
      <c r="J45" s="18"/>
      <c r="K45" s="18">
        <v>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57">
        <f t="shared" si="0"/>
        <v>1</v>
      </c>
    </row>
    <row r="46" spans="1:24" s="20" customFormat="1" ht="16.5" hidden="1">
      <c r="A46" s="21" t="s">
        <v>18</v>
      </c>
      <c r="B46" s="17" t="s">
        <v>50</v>
      </c>
      <c r="C46" s="45" t="s">
        <v>46</v>
      </c>
      <c r="D46" s="45" t="s">
        <v>19</v>
      </c>
      <c r="E46" s="46" t="s">
        <v>44</v>
      </c>
      <c r="F46" s="17">
        <v>17.207</v>
      </c>
      <c r="G46" s="18"/>
      <c r="H46" s="18"/>
      <c r="I46" s="18"/>
      <c r="J46" s="18"/>
      <c r="K46" s="18">
        <v>1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57">
        <f t="shared" si="0"/>
        <v>1</v>
      </c>
    </row>
    <row r="47" spans="1:24" s="20" customFormat="1" ht="16.5" hidden="1">
      <c r="A47" s="21" t="s">
        <v>25</v>
      </c>
      <c r="B47" s="17" t="s">
        <v>48</v>
      </c>
      <c r="C47" s="45" t="s">
        <v>46</v>
      </c>
      <c r="D47" s="45" t="s">
        <v>19</v>
      </c>
      <c r="E47" s="46" t="s">
        <v>45</v>
      </c>
      <c r="F47" s="17" t="s">
        <v>20</v>
      </c>
      <c r="G47" s="18"/>
      <c r="H47" s="18"/>
      <c r="I47" s="18"/>
      <c r="J47" s="18"/>
      <c r="K47" s="18">
        <f>2143-2</f>
        <v>2141</v>
      </c>
      <c r="L47" s="18"/>
      <c r="M47" s="18"/>
      <c r="N47" s="18"/>
      <c r="O47" s="18"/>
      <c r="P47" s="18"/>
      <c r="Q47" s="18"/>
      <c r="R47" s="18"/>
      <c r="S47" s="18">
        <v>45</v>
      </c>
      <c r="T47" s="18"/>
      <c r="U47" s="18"/>
      <c r="V47" s="18"/>
      <c r="W47" s="18"/>
      <c r="X47" s="57">
        <f>SUM(G47:S47)</f>
        <v>2186</v>
      </c>
    </row>
    <row r="48" spans="1:24" s="20" customFormat="1" ht="16.5" hidden="1">
      <c r="A48" s="21" t="s">
        <v>25</v>
      </c>
      <c r="B48" s="17" t="s">
        <v>49</v>
      </c>
      <c r="C48" s="45" t="s">
        <v>46</v>
      </c>
      <c r="D48" s="45" t="s">
        <v>19</v>
      </c>
      <c r="E48" s="46" t="s">
        <v>45</v>
      </c>
      <c r="F48" s="17" t="s">
        <v>20</v>
      </c>
      <c r="G48" s="18"/>
      <c r="H48" s="18"/>
      <c r="I48" s="18"/>
      <c r="J48" s="18"/>
      <c r="K48" s="18">
        <v>1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57">
        <f t="shared" si="0"/>
        <v>1</v>
      </c>
    </row>
    <row r="49" spans="1:24" s="20" customFormat="1" ht="16.5" hidden="1">
      <c r="A49" s="21" t="s">
        <v>25</v>
      </c>
      <c r="B49" s="17" t="s">
        <v>50</v>
      </c>
      <c r="C49" s="45" t="s">
        <v>46</v>
      </c>
      <c r="D49" s="45" t="s">
        <v>19</v>
      </c>
      <c r="E49" s="46" t="s">
        <v>45</v>
      </c>
      <c r="F49" s="17" t="s">
        <v>20</v>
      </c>
      <c r="G49" s="18"/>
      <c r="H49" s="18"/>
      <c r="I49" s="18"/>
      <c r="J49" s="18"/>
      <c r="K49" s="18">
        <v>1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57">
        <f t="shared" si="0"/>
        <v>1</v>
      </c>
    </row>
    <row r="50" spans="1:24" s="20" customFormat="1" ht="16.5" hidden="1">
      <c r="A50" s="58" t="s">
        <v>26</v>
      </c>
      <c r="B50" s="17" t="s">
        <v>92</v>
      </c>
      <c r="C50" s="45" t="s">
        <v>88</v>
      </c>
      <c r="D50" s="60" t="s">
        <v>86</v>
      </c>
      <c r="E50" s="61" t="s">
        <v>87</v>
      </c>
      <c r="F50" s="59" t="s">
        <v>27</v>
      </c>
      <c r="G50" s="33"/>
      <c r="H50" s="33"/>
      <c r="I50" s="33"/>
      <c r="J50" s="33"/>
      <c r="K50" s="33"/>
      <c r="L50" s="33"/>
      <c r="M50" s="33"/>
      <c r="N50" s="33">
        <v>3447.2</v>
      </c>
      <c r="O50" s="33"/>
      <c r="P50" s="33"/>
      <c r="Q50" s="33"/>
      <c r="R50" s="33"/>
      <c r="S50" s="33"/>
      <c r="T50" s="33"/>
      <c r="U50" s="33"/>
      <c r="V50" s="33"/>
      <c r="W50" s="33"/>
      <c r="X50" s="57">
        <f>SUM(M50:N50)</f>
        <v>3447.2</v>
      </c>
    </row>
    <row r="51" spans="1:24" s="20" customFormat="1" ht="16.5" hidden="1">
      <c r="A51" s="58" t="s">
        <v>31</v>
      </c>
      <c r="B51" s="17" t="s">
        <v>93</v>
      </c>
      <c r="C51" s="55" t="s">
        <v>91</v>
      </c>
      <c r="D51" s="55" t="s">
        <v>90</v>
      </c>
      <c r="E51" s="55" t="s">
        <v>89</v>
      </c>
      <c r="F51" s="17" t="s">
        <v>24</v>
      </c>
      <c r="G51" s="33"/>
      <c r="H51" s="33"/>
      <c r="I51" s="33"/>
      <c r="J51" s="33"/>
      <c r="K51" s="33"/>
      <c r="L51" s="33"/>
      <c r="M51" s="33"/>
      <c r="N51" s="33">
        <v>1334.86</v>
      </c>
      <c r="O51" s="33"/>
      <c r="P51" s="33"/>
      <c r="Q51" s="33"/>
      <c r="R51" s="33"/>
      <c r="S51" s="33"/>
      <c r="T51" s="33"/>
      <c r="U51" s="33"/>
      <c r="V51" s="33"/>
      <c r="W51" s="33"/>
      <c r="X51" s="57">
        <f>SUM(M51:N51)</f>
        <v>1334.86</v>
      </c>
    </row>
    <row r="52" spans="1:24" s="20" customFormat="1" ht="16.5" hidden="1">
      <c r="A52" s="58" t="s">
        <v>126</v>
      </c>
      <c r="B52" s="17" t="s">
        <v>127</v>
      </c>
      <c r="C52" s="55" t="s">
        <v>128</v>
      </c>
      <c r="D52" s="55" t="s">
        <v>129</v>
      </c>
      <c r="E52" s="55" t="s">
        <v>130</v>
      </c>
      <c r="F52" s="59" t="s">
        <v>24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>
        <v>4596.27</v>
      </c>
      <c r="U52" s="33"/>
      <c r="V52" s="33"/>
      <c r="W52" s="33"/>
      <c r="X52" s="57">
        <f>SUM(S52:T52)</f>
        <v>4596.27</v>
      </c>
    </row>
    <row r="53" spans="1:24" s="20" customFormat="1" ht="16.5" hidden="1">
      <c r="A53" s="58" t="s">
        <v>35</v>
      </c>
      <c r="B53" s="17" t="s">
        <v>48</v>
      </c>
      <c r="C53" s="72" t="s">
        <v>74</v>
      </c>
      <c r="D53" s="72" t="s">
        <v>71</v>
      </c>
      <c r="E53" s="72" t="s">
        <v>70</v>
      </c>
      <c r="F53" s="17" t="s">
        <v>24</v>
      </c>
      <c r="G53" s="33"/>
      <c r="H53" s="33"/>
      <c r="I53" s="33"/>
      <c r="J53" s="33"/>
      <c r="K53" s="33"/>
      <c r="L53" s="33">
        <v>909</v>
      </c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57">
        <f t="shared" si="0"/>
        <v>909</v>
      </c>
    </row>
    <row r="54" spans="1:24" s="20" customFormat="1" ht="16.5" hidden="1">
      <c r="A54" s="58" t="s">
        <v>36</v>
      </c>
      <c r="B54" s="17" t="s">
        <v>48</v>
      </c>
      <c r="C54" s="72" t="s">
        <v>72</v>
      </c>
      <c r="D54" s="73" t="s">
        <v>77</v>
      </c>
      <c r="E54" s="72" t="s">
        <v>73</v>
      </c>
      <c r="F54" s="17" t="s">
        <v>24</v>
      </c>
      <c r="G54" s="33"/>
      <c r="H54" s="33"/>
      <c r="I54" s="33"/>
      <c r="J54" s="33"/>
      <c r="K54" s="33"/>
      <c r="L54" s="33">
        <v>7692.41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57">
        <f t="shared" si="0"/>
        <v>7692.41</v>
      </c>
    </row>
    <row r="55" spans="1:24" s="20" customFormat="1" ht="16.5" hidden="1">
      <c r="A55" s="58" t="s">
        <v>106</v>
      </c>
      <c r="B55" s="17" t="s">
        <v>48</v>
      </c>
      <c r="C55" s="55" t="s">
        <v>104</v>
      </c>
      <c r="D55" s="55" t="s">
        <v>30</v>
      </c>
      <c r="E55" s="55" t="s">
        <v>105</v>
      </c>
      <c r="F55" s="17" t="s">
        <v>24</v>
      </c>
      <c r="G55" s="33"/>
      <c r="H55" s="33"/>
      <c r="I55" s="33"/>
      <c r="J55" s="33"/>
      <c r="K55" s="33"/>
      <c r="L55" s="33"/>
      <c r="M55" s="33"/>
      <c r="N55" s="33"/>
      <c r="O55" s="33"/>
      <c r="P55" s="33">
        <v>29664.36</v>
      </c>
      <c r="Q55" s="33"/>
      <c r="R55" s="33"/>
      <c r="S55" s="33"/>
      <c r="T55" s="33"/>
      <c r="U55" s="33"/>
      <c r="V55" s="33"/>
      <c r="W55" s="33"/>
      <c r="X55" s="57">
        <f>SUM(O55:P55)</f>
        <v>29664.36</v>
      </c>
    </row>
    <row r="56" spans="1:24" s="20" customFormat="1" ht="16.5" hidden="1">
      <c r="A56" s="21"/>
      <c r="B56" s="59"/>
      <c r="C56" s="60"/>
      <c r="D56" s="60"/>
      <c r="E56" s="61"/>
      <c r="F56" s="59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57">
        <f t="shared" si="0"/>
        <v>0</v>
      </c>
    </row>
    <row r="57" spans="1:24" s="20" customFormat="1" ht="16.5" hidden="1">
      <c r="A57" s="35" t="s">
        <v>8</v>
      </c>
      <c r="B57" s="59"/>
      <c r="C57" s="60"/>
      <c r="D57" s="60"/>
      <c r="E57" s="61"/>
      <c r="F57" s="59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57">
        <f t="shared" si="0"/>
        <v>0</v>
      </c>
    </row>
    <row r="58" spans="1:24" s="20" customFormat="1" ht="16.5" hidden="1">
      <c r="A58" s="15" t="s">
        <v>97</v>
      </c>
      <c r="B58" s="59"/>
      <c r="C58" s="60"/>
      <c r="D58" s="60"/>
      <c r="E58" s="61"/>
      <c r="F58" s="59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57">
        <f t="shared" si="0"/>
        <v>0</v>
      </c>
    </row>
    <row r="59" spans="1:24" s="20" customFormat="1" ht="16.5" hidden="1">
      <c r="A59" s="62" t="s">
        <v>103</v>
      </c>
      <c r="B59" s="17" t="s">
        <v>101</v>
      </c>
      <c r="C59" s="45" t="s">
        <v>99</v>
      </c>
      <c r="D59" s="45" t="s">
        <v>28</v>
      </c>
      <c r="E59" s="46" t="s">
        <v>98</v>
      </c>
      <c r="F59" s="76">
        <v>17.801</v>
      </c>
      <c r="G59" s="33"/>
      <c r="H59" s="33"/>
      <c r="I59" s="33"/>
      <c r="J59" s="33"/>
      <c r="K59" s="33"/>
      <c r="L59" s="33"/>
      <c r="M59" s="33"/>
      <c r="N59" s="33"/>
      <c r="O59" s="33">
        <f>14292-1</f>
        <v>14291</v>
      </c>
      <c r="P59" s="33"/>
      <c r="Q59" s="33">
        <f>9527.66-1</f>
        <v>9526.66</v>
      </c>
      <c r="R59" s="33"/>
      <c r="S59" s="33"/>
      <c r="T59" s="33"/>
      <c r="U59" s="33"/>
      <c r="V59" s="33"/>
      <c r="W59" s="33"/>
      <c r="X59" s="57">
        <f>SUM(P59:Q59)</f>
        <v>9526.66</v>
      </c>
    </row>
    <row r="60" spans="1:24" s="20" customFormat="1" ht="16.5" hidden="1">
      <c r="A60" s="62" t="s">
        <v>103</v>
      </c>
      <c r="B60" s="17" t="s">
        <v>100</v>
      </c>
      <c r="C60" s="45" t="s">
        <v>99</v>
      </c>
      <c r="D60" s="45" t="s">
        <v>28</v>
      </c>
      <c r="E60" s="46" t="s">
        <v>98</v>
      </c>
      <c r="F60" s="76">
        <v>17.801</v>
      </c>
      <c r="G60" s="33"/>
      <c r="H60" s="33"/>
      <c r="I60" s="33"/>
      <c r="J60" s="33"/>
      <c r="K60" s="33"/>
      <c r="L60" s="33"/>
      <c r="M60" s="33"/>
      <c r="N60" s="33"/>
      <c r="O60" s="33">
        <v>1</v>
      </c>
      <c r="P60" s="33"/>
      <c r="Q60" s="33">
        <v>1</v>
      </c>
      <c r="R60" s="33"/>
      <c r="S60" s="33"/>
      <c r="T60" s="33"/>
      <c r="U60" s="33"/>
      <c r="V60" s="33"/>
      <c r="W60" s="33"/>
      <c r="X60" s="57">
        <f>SUM(P60:Q60)</f>
        <v>1</v>
      </c>
    </row>
    <row r="61" spans="1:24" s="20" customFormat="1" ht="16.5" hidden="1">
      <c r="A61" s="62" t="s">
        <v>115</v>
      </c>
      <c r="B61" s="17" t="s">
        <v>114</v>
      </c>
      <c r="C61" s="45" t="s">
        <v>112</v>
      </c>
      <c r="D61" s="45" t="s">
        <v>28</v>
      </c>
      <c r="E61" s="46" t="s">
        <v>113</v>
      </c>
      <c r="F61" s="76">
        <v>17.801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>
        <v>4763.83</v>
      </c>
      <c r="R61" s="33"/>
      <c r="S61" s="33"/>
      <c r="T61" s="33"/>
      <c r="U61" s="33"/>
      <c r="V61" s="33"/>
      <c r="W61" s="33"/>
      <c r="X61" s="57">
        <f>SUM(P61:Q61)</f>
        <v>4763.83</v>
      </c>
    </row>
    <row r="62" spans="1:24" s="20" customFormat="1" ht="16.5" hidden="1">
      <c r="A62" s="21" t="s">
        <v>133</v>
      </c>
      <c r="B62" s="17" t="s">
        <v>48</v>
      </c>
      <c r="C62" s="78" t="s">
        <v>134</v>
      </c>
      <c r="D62" s="78" t="s">
        <v>14</v>
      </c>
      <c r="E62" s="78" t="s">
        <v>135</v>
      </c>
      <c r="F62" s="76">
        <v>17.225</v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>
        <v>36944</v>
      </c>
      <c r="V62" s="33"/>
      <c r="W62" s="33"/>
      <c r="X62" s="57">
        <f>U62</f>
        <v>36944</v>
      </c>
    </row>
    <row r="63" spans="1:24" s="20" customFormat="1" ht="16.5">
      <c r="A63" s="21"/>
      <c r="B63" s="17"/>
      <c r="C63" s="60"/>
      <c r="D63" s="60"/>
      <c r="E63" s="60"/>
      <c r="F63" s="59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57">
        <f t="shared" si="0"/>
        <v>0</v>
      </c>
    </row>
    <row r="64" spans="1:24" s="20" customFormat="1" ht="16.5" hidden="1">
      <c r="A64" s="35" t="s">
        <v>8</v>
      </c>
      <c r="B64" s="17"/>
      <c r="C64" s="60"/>
      <c r="D64" s="60"/>
      <c r="E64" s="60"/>
      <c r="F64" s="59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57">
        <f t="shared" si="0"/>
        <v>0</v>
      </c>
    </row>
    <row r="65" spans="1:24" s="20" customFormat="1" ht="16.5" hidden="1">
      <c r="A65" s="15" t="s">
        <v>34</v>
      </c>
      <c r="B65" s="17"/>
      <c r="C65" s="60"/>
      <c r="D65" s="60"/>
      <c r="E65" s="60"/>
      <c r="F65" s="59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57">
        <f t="shared" si="0"/>
        <v>0</v>
      </c>
    </row>
    <row r="66" spans="1:24" s="20" customFormat="1" ht="16.5" hidden="1">
      <c r="A66" s="47"/>
      <c r="B66" s="64"/>
      <c r="C66" s="45" t="s">
        <v>32</v>
      </c>
      <c r="D66" s="45" t="s">
        <v>33</v>
      </c>
      <c r="E66" s="46"/>
      <c r="F66" s="15">
        <v>17.245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57">
        <f t="shared" si="0"/>
        <v>0</v>
      </c>
    </row>
    <row r="67" spans="1:24" s="20" customFormat="1" ht="16.5" hidden="1">
      <c r="A67" s="47"/>
      <c r="B67" s="17"/>
      <c r="C67" s="45"/>
      <c r="D67" s="45" t="s">
        <v>33</v>
      </c>
      <c r="E67" s="46"/>
      <c r="F67" s="15">
        <v>17.245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57">
        <f t="shared" si="0"/>
        <v>0</v>
      </c>
    </row>
    <row r="68" spans="1:24" s="20" customFormat="1" ht="16.5" hidden="1">
      <c r="A68" s="47"/>
      <c r="B68" s="17"/>
      <c r="C68" s="45"/>
      <c r="D68" s="45" t="s">
        <v>33</v>
      </c>
      <c r="E68" s="46"/>
      <c r="F68" s="15">
        <v>17.245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57">
        <f t="shared" si="0"/>
        <v>0</v>
      </c>
    </row>
    <row r="69" spans="1:24" s="20" customFormat="1" ht="16.5" hidden="1">
      <c r="A69" s="66"/>
      <c r="B69" s="17"/>
      <c r="C69" s="55"/>
      <c r="D69" s="55" t="s">
        <v>33</v>
      </c>
      <c r="E69" s="15"/>
      <c r="F69" s="55">
        <v>17.245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57">
        <f t="shared" si="0"/>
        <v>0</v>
      </c>
    </row>
    <row r="70" spans="1:24" s="20" customFormat="1" ht="16.5" hidden="1">
      <c r="A70" s="66"/>
      <c r="B70" s="64"/>
      <c r="C70" s="55"/>
      <c r="D70" s="55" t="s">
        <v>33</v>
      </c>
      <c r="E70" s="15"/>
      <c r="F70" s="55">
        <v>17.245</v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57">
        <f t="shared" si="0"/>
        <v>0</v>
      </c>
    </row>
    <row r="71" spans="1:24" s="20" customFormat="1" ht="16.5" hidden="1">
      <c r="A71" s="66"/>
      <c r="B71" s="17"/>
      <c r="C71" s="55"/>
      <c r="D71" s="55" t="s">
        <v>33</v>
      </c>
      <c r="E71" s="15"/>
      <c r="F71" s="55">
        <v>17.245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57">
        <f t="shared" si="0"/>
        <v>0</v>
      </c>
    </row>
    <row r="72" spans="1:24" s="20" customFormat="1" ht="16.5" hidden="1">
      <c r="A72" s="66"/>
      <c r="B72" s="17"/>
      <c r="C72" s="55"/>
      <c r="D72" s="55" t="s">
        <v>33</v>
      </c>
      <c r="E72" s="15"/>
      <c r="F72" s="55">
        <v>17.245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57">
        <f t="shared" si="0"/>
        <v>0</v>
      </c>
    </row>
    <row r="73" spans="1:24" s="10" customFormat="1" ht="17.25" thickBot="1">
      <c r="A73" s="32"/>
      <c r="B73" s="32"/>
      <c r="C73" s="32"/>
      <c r="D73" s="31"/>
      <c r="E73" s="31"/>
      <c r="F73" s="31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57">
        <f t="shared" si="0"/>
        <v>0</v>
      </c>
    </row>
    <row r="74" spans="1:24" s="10" customFormat="1" ht="17.25" thickBot="1">
      <c r="A74" s="67" t="s">
        <v>0</v>
      </c>
      <c r="B74" s="68"/>
      <c r="C74" s="69"/>
      <c r="D74" s="69"/>
      <c r="E74" s="69"/>
      <c r="F74" s="70"/>
      <c r="G74" s="34">
        <f>SUM(G6:G73)</f>
        <v>110546</v>
      </c>
      <c r="H74" s="34">
        <f>SUM(H6:H73)</f>
        <v>0</v>
      </c>
      <c r="I74" s="34">
        <f>SUM(I36:I49)</f>
        <v>0</v>
      </c>
      <c r="J74" s="34">
        <f>SUM(J6:J19)</f>
        <v>378559</v>
      </c>
      <c r="K74" s="34">
        <f>SUM(K41:K73)</f>
        <v>12895</v>
      </c>
      <c r="L74" s="34">
        <f>SUM(L41:L56)</f>
        <v>8601.41</v>
      </c>
      <c r="M74" s="34">
        <f>SUM(M6:M73)</f>
        <v>468715</v>
      </c>
      <c r="N74" s="34">
        <f>SUM(N42:N73)</f>
        <v>4782.0599999999995</v>
      </c>
      <c r="O74" s="34">
        <f>SUM(O56:O73)</f>
        <v>14292</v>
      </c>
      <c r="P74" s="34">
        <f>SUM(P6:P56)</f>
        <v>54664.36</v>
      </c>
      <c r="Q74" s="34">
        <f>SUM(Q56:Q73)</f>
        <v>14291.49</v>
      </c>
      <c r="R74" s="34">
        <f>SUM(R37:R73)</f>
        <v>11160</v>
      </c>
      <c r="S74" s="34">
        <f>SUM(S36:S73)</f>
        <v>565</v>
      </c>
      <c r="T74" s="34">
        <f>SUM(T36:T73)</f>
        <v>4596.27</v>
      </c>
      <c r="U74" s="34">
        <f>SUM(U6:U63)</f>
        <v>36944</v>
      </c>
      <c r="V74" s="34">
        <f>SUM(V6:V28)</f>
        <v>1318</v>
      </c>
      <c r="W74" s="34">
        <f>SUM(W26:W63)</f>
        <v>34020.5</v>
      </c>
      <c r="X74" s="71">
        <f>SUM(G74:H74)</f>
        <v>110546</v>
      </c>
    </row>
    <row r="75" spans="1:24" s="10" customFormat="1" ht="16.5">
      <c r="A75" s="23"/>
      <c r="B75" s="23"/>
      <c r="C75" s="24"/>
      <c r="D75" s="24"/>
      <c r="E75" s="24"/>
      <c r="F75" s="25"/>
      <c r="G75" s="26"/>
      <c r="H75" s="26"/>
      <c r="I75" s="26" t="s">
        <v>66</v>
      </c>
      <c r="J75" s="26"/>
      <c r="K75" s="26"/>
      <c r="L75" s="26"/>
      <c r="M75" s="26"/>
      <c r="N75" s="26"/>
      <c r="O75" s="26" t="s">
        <v>66</v>
      </c>
      <c r="P75" s="26"/>
      <c r="Q75" s="26"/>
      <c r="R75" s="26"/>
      <c r="S75" s="26"/>
      <c r="T75" s="26"/>
      <c r="U75" s="26"/>
      <c r="V75" s="26"/>
      <c r="W75" s="26"/>
      <c r="X75" s="27"/>
    </row>
    <row r="76" spans="1:23" s="10" customFormat="1" ht="16.5">
      <c r="A76" s="22" t="s">
        <v>9</v>
      </c>
      <c r="C76" s="44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s="10" customFormat="1" ht="16.5" hidden="1">
      <c r="A77" s="19" t="s">
        <v>37</v>
      </c>
      <c r="C77" s="44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s="10" customFormat="1" ht="16.5" hidden="1">
      <c r="A78" s="22" t="s">
        <v>38</v>
      </c>
      <c r="C78" s="28"/>
      <c r="D78" s="28"/>
      <c r="E78" s="28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s="10" customFormat="1" ht="16.5" hidden="1">
      <c r="A79" s="22" t="s">
        <v>52</v>
      </c>
      <c r="C79" s="28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s="10" customFormat="1" ht="16.5" hidden="1">
      <c r="A80" s="22" t="s">
        <v>51</v>
      </c>
      <c r="C80" s="28"/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s="10" customFormat="1" ht="16.5" hidden="1">
      <c r="A81" s="22" t="s">
        <v>61</v>
      </c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s="10" customFormat="1" ht="16.5" hidden="1">
      <c r="A82" s="22" t="s">
        <v>60</v>
      </c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s="10" customFormat="1" ht="16.5" hidden="1">
      <c r="A83" s="22" t="s">
        <v>67</v>
      </c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s="10" customFormat="1" ht="16.5" hidden="1">
      <c r="A84" s="22" t="s">
        <v>68</v>
      </c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s="10" customFormat="1" ht="16.5" hidden="1">
      <c r="A85" s="22" t="s">
        <v>76</v>
      </c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s="10" customFormat="1" ht="16.5" hidden="1">
      <c r="A86" s="22" t="s">
        <v>75</v>
      </c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s="10" customFormat="1" ht="16.5" hidden="1">
      <c r="A87" s="22" t="s">
        <v>83</v>
      </c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s="10" customFormat="1" ht="16.5" hidden="1">
      <c r="A88" s="22" t="s">
        <v>84</v>
      </c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ht="15" hidden="1">
      <c r="A89" s="22" t="s">
        <v>94</v>
      </c>
    </row>
    <row r="90" ht="15" hidden="1">
      <c r="A90" s="22" t="s">
        <v>75</v>
      </c>
    </row>
    <row r="91" ht="15" hidden="1">
      <c r="A91" s="22" t="s">
        <v>102</v>
      </c>
    </row>
    <row r="92" ht="15" hidden="1">
      <c r="A92" s="22" t="s">
        <v>96</v>
      </c>
    </row>
    <row r="93" ht="15" hidden="1">
      <c r="A93" s="22" t="s">
        <v>110</v>
      </c>
    </row>
    <row r="94" ht="15" hidden="1">
      <c r="A94" s="22" t="s">
        <v>109</v>
      </c>
    </row>
    <row r="95" ht="15" hidden="1">
      <c r="A95" s="22" t="s">
        <v>116</v>
      </c>
    </row>
    <row r="96" ht="15" hidden="1">
      <c r="A96" s="22" t="s">
        <v>117</v>
      </c>
    </row>
    <row r="97" ht="15" hidden="1">
      <c r="A97" s="22" t="s">
        <v>120</v>
      </c>
    </row>
    <row r="98" ht="15" hidden="1">
      <c r="A98" s="22" t="s">
        <v>121</v>
      </c>
    </row>
    <row r="99" ht="15" hidden="1">
      <c r="A99" s="22" t="s">
        <v>123</v>
      </c>
    </row>
    <row r="100" ht="15" hidden="1">
      <c r="A100" s="22" t="s">
        <v>124</v>
      </c>
    </row>
    <row r="101" ht="15" hidden="1">
      <c r="A101" s="22" t="s">
        <v>131</v>
      </c>
    </row>
    <row r="102" ht="15" hidden="1">
      <c r="A102" s="22" t="s">
        <v>75</v>
      </c>
    </row>
    <row r="103" ht="15" hidden="1">
      <c r="A103" s="22" t="s">
        <v>137</v>
      </c>
    </row>
    <row r="104" ht="15" hidden="1">
      <c r="A104" s="22" t="s">
        <v>136</v>
      </c>
    </row>
    <row r="105" ht="15" hidden="1">
      <c r="A105" s="22" t="s">
        <v>141</v>
      </c>
    </row>
    <row r="106" spans="1:4" ht="20.25" hidden="1">
      <c r="A106" s="22" t="s">
        <v>139</v>
      </c>
      <c r="D106" s="83"/>
    </row>
    <row r="107" spans="1:4" ht="20.25">
      <c r="A107" s="22" t="s">
        <v>151</v>
      </c>
      <c r="D107" s="81"/>
    </row>
    <row r="108" spans="1:4" ht="20.25">
      <c r="A108" s="22" t="s">
        <v>150</v>
      </c>
      <c r="B108" s="83"/>
      <c r="D108" s="81"/>
    </row>
    <row r="109" spans="1:4" ht="20.25">
      <c r="A109" s="22"/>
      <c r="B109" s="81"/>
      <c r="D109" s="81"/>
    </row>
    <row r="110" spans="1:2" ht="20.25">
      <c r="A110" s="22"/>
      <c r="B110" s="81"/>
    </row>
    <row r="111" spans="1:2" ht="20.25">
      <c r="A111" s="22"/>
      <c r="B111" s="81"/>
    </row>
    <row r="112" spans="1:2" ht="20.25">
      <c r="A112" s="22"/>
      <c r="B112" s="81"/>
    </row>
    <row r="113" ht="15">
      <c r="A113" s="22"/>
    </row>
    <row r="114" ht="15">
      <c r="A114" s="22"/>
    </row>
    <row r="115" ht="15">
      <c r="A115" s="22"/>
    </row>
    <row r="116" ht="15">
      <c r="A116" s="22"/>
    </row>
    <row r="117" ht="15">
      <c r="A117" s="22"/>
    </row>
    <row r="118" ht="15">
      <c r="A118" s="22"/>
    </row>
    <row r="119" ht="15">
      <c r="A119" s="22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2020-05-12T13:18:13Z</dcterms:modified>
  <cp:category/>
  <cp:version/>
  <cp:contentType/>
  <cp:contentStatus/>
</cp:coreProperties>
</file>