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'BROCKTON'!$A$1:$G$89</definedName>
  </definedNames>
  <calcPr fullCalcOnLoad="1"/>
</workbook>
</file>

<file path=xl/sharedStrings.xml><?xml version="1.0" encoding="utf-8"?>
<sst xmlns="http://schemas.openxmlformats.org/spreadsheetml/2006/main" count="341" uniqueCount="183">
  <si>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</si>
  <si>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</si>
  <si>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</si>
  <si>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</si>
  <si>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</si>
  <si>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</si>
  <si>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</si>
  <si>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</si>
  <si>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</si>
  <si>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</si>
  <si>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</si>
  <si>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</si>
  <si>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</si>
  <si>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</si>
  <si>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</si>
  <si>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</si>
  <si>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FTRADE2018</t>
  </si>
  <si>
    <t>7003-1010</t>
  </si>
  <si>
    <t>JULY 1, 2019- JUNE 30, 2020</t>
  </si>
  <si>
    <t>7002-6624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</si>
  <si>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</si>
  <si>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</si>
  <si>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</si>
  <si>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</si>
  <si>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</si>
  <si>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</si>
  <si>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</si>
  <si>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</si>
  <si>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</si>
  <si>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</si>
  <si>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</si>
  <si>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</si>
  <si>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7002-6628</t>
  </si>
  <si>
    <t>J309</t>
  </si>
  <si>
    <t>RAPID RESPONSE</t>
  </si>
  <si>
    <t xml:space="preserve">4400-1979 </t>
  </si>
  <si>
    <t>ELDER AFFAIRS</t>
  </si>
  <si>
    <t>MA COMMISSION FOR THE BLIND</t>
  </si>
  <si>
    <t>MA REHAB COMMISSION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</si>
  <si>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</si>
  <si>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</si>
  <si>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</si>
  <si>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</si>
  <si>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</si>
  <si>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</si>
  <si>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</si>
  <si>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</si>
  <si>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</si>
  <si>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</si>
  <si>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</si>
  <si>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</si>
  <si>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</si>
  <si>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</si>
  <si>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</si>
  <si>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</si>
  <si>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</si>
  <si>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</si>
  <si>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</si>
  <si>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</si>
  <si>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</si>
  <si>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</si>
  <si>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</si>
  <si>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</si>
  <si>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</si>
  <si>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</si>
  <si>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</si>
  <si>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</si>
  <si>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</si>
  <si>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</si>
  <si>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</si>
  <si>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</si>
  <si>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</si>
  <si>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</si>
  <si>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</si>
  <si>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</si>
  <si>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</si>
  <si>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</si>
  <si>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</si>
  <si>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</si>
  <si>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</si>
  <si>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</si>
  <si>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</si>
  <si>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</si>
  <si>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</si>
  <si>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</si>
  <si>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</si>
  <si>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</si>
  <si>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BUDGET #5 FY20</t>
  </si>
  <si>
    <t>CT EOL 20CCBWIBNEGREA</t>
  </si>
  <si>
    <t>FEM65GB18A</t>
  </si>
  <si>
    <t>7003-1777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</si>
  <si>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</si>
  <si>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</si>
  <si>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</si>
  <si>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</si>
  <si>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</si>
  <si>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</si>
  <si>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</si>
  <si>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</si>
  <si>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TO ADD PARTNER &amp; NEG (GARBER)FUNDS</t>
  </si>
  <si>
    <t>BUDGET#5 FY20 NOVEMBER 26, 2019</t>
  </si>
  <si>
    <t>GARBER (SERVICE DATE: 10.1.17-6.30.20)</t>
  </si>
  <si>
    <t>BUDGET #6 FY20</t>
  </si>
  <si>
    <t>DTA</t>
  </si>
  <si>
    <t>SPSS2020</t>
  </si>
  <si>
    <t>J427</t>
  </si>
  <si>
    <t>BUDGET#6 FY20 DECEMBER 16, 2019</t>
  </si>
  <si>
    <t>TO DTA &amp; RAPID RESPONSE FUNDS</t>
  </si>
  <si>
    <t>BUDGET #7 FY20</t>
  </si>
  <si>
    <t>CT EOL 20CCBWIBVETSUI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</si>
  <si>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</si>
  <si>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</si>
  <si>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</si>
  <si>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</si>
  <si>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</si>
  <si>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</si>
  <si>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</si>
  <si>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</si>
  <si>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BUDGET#7 FY20 DECEMBER 18, 2019</t>
  </si>
  <si>
    <t>BUDGET #8 FY20</t>
  </si>
  <si>
    <t>ADDITIONAL STATE ONE STOP</t>
  </si>
  <si>
    <t>TO ADD ADDITIONAL SOS FUNDS</t>
  </si>
  <si>
    <t>BUDGET#8 FY20 JANUARY 15, 2020</t>
  </si>
  <si>
    <t>BUDGET #9 FY20</t>
  </si>
  <si>
    <t>TO ADD ADDITIONAL WP FUNDS</t>
  </si>
  <si>
    <t>BUDGET#9 FY20 JANUARY 17, 2020</t>
  </si>
  <si>
    <t>BUDGET #10 FY20</t>
  </si>
  <si>
    <t>BUDGET#10 FY20 JANUARY 23, 2020</t>
  </si>
  <si>
    <t>ADULT EDUCATION CAREER PATHWAYS</t>
  </si>
  <si>
    <t>OCT 24, 2019 - JUNE 30, 2020</t>
  </si>
  <si>
    <t>DOE2020B</t>
  </si>
  <si>
    <t>7035-0002</t>
  </si>
  <si>
    <t>J428</t>
  </si>
  <si>
    <t>BUDGET #11 FY20</t>
  </si>
  <si>
    <t>DEPT. OF HOUSING &amp; COMMUNITY DEVELOPMENT</t>
  </si>
  <si>
    <t>7004-9015</t>
  </si>
  <si>
    <t>JULY 1, 2022-JUNE 30, 2023</t>
  </si>
  <si>
    <t>JULY 1, 2023-JUNE 30, 2024</t>
  </si>
  <si>
    <t>JULY 1, 2024-DEC 31, 2024</t>
  </si>
  <si>
    <t>TO ADD DHCD FUNDS</t>
  </si>
  <si>
    <t>BUDGET#11 FY20 FEBRUARY 21, 2020</t>
  </si>
  <si>
    <t>F70049015A</t>
  </si>
  <si>
    <t>JAN 1, 2020-JUNE 30, 2020</t>
  </si>
  <si>
    <t>J406</t>
  </si>
  <si>
    <t>BUDGET #12 FY20</t>
  </si>
  <si>
    <t>15% OVERHEAD</t>
  </si>
  <si>
    <t>TO ADD 15% FUNDS (OVERHEAD) FUNDS</t>
  </si>
  <si>
    <t>FWIAYTH19</t>
  </si>
  <si>
    <t>BUDGET#12 FY20 MARCH 2, 2020</t>
  </si>
  <si>
    <t>BUDGET #13 FY20</t>
  </si>
  <si>
    <t>J410</t>
  </si>
  <si>
    <t>``</t>
  </si>
  <si>
    <t>BUDGET#13 FY20 APRIL 8. 2020</t>
  </si>
  <si>
    <t>TO ADD LVER FUNDS</t>
  </si>
  <si>
    <t>LVER (SPACE)</t>
  </si>
  <si>
    <t>BUDGET #14 FY20</t>
  </si>
  <si>
    <t>CT EOL 20CCBWIBTRADE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</si>
  <si>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</si>
  <si>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</si>
  <si>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</si>
  <si>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</si>
  <si>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</si>
  <si>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</si>
  <si>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TO ADD  RESEA  FUNDS</t>
  </si>
  <si>
    <t>BUDGET #14 FY20 MAY 12, 2020</t>
  </si>
  <si>
    <t>BUDGET #15 FY20</t>
  </si>
  <si>
    <t>SNAP EXPANSION</t>
  </si>
  <si>
    <t>OCTOBER 1, 2019-JUNE 30, 2020</t>
  </si>
  <si>
    <t xml:space="preserve"> F20203066 </t>
  </si>
  <si>
    <t>4400-3066</t>
  </si>
  <si>
    <t>  J492</t>
  </si>
  <si>
    <t>TO ADD  SNAP FUNDS &amp; ADDITIONAL DWKR FUNDS</t>
  </si>
  <si>
    <t>BUDGET#15 FY20 JUNE 2, 2020</t>
  </si>
  <si>
    <r>
      <t>JULY 1, 2020-</t>
    </r>
    <r>
      <rPr>
        <b/>
        <sz val="11"/>
        <color indexed="10"/>
        <rFont val="Book Antiqua"/>
        <family val="1"/>
      </rPr>
      <t>SEPTEMBER 30,2020</t>
    </r>
  </si>
  <si>
    <t>BUDGET #16 FY20</t>
  </si>
  <si>
    <t>TO ADD  SNAP FUNDS &amp; MOVE FUNDS TO FY21 LINE</t>
  </si>
  <si>
    <t>BUDGET #16 FY20 JULY 1, 2020</t>
  </si>
  <si>
    <t>BUDGET #17 FY20</t>
  </si>
  <si>
    <t>BUDGET #17 FY20 AUGUST 25, 2020</t>
  </si>
  <si>
    <t>TO DE-OBLIGATE UNSPENT FUNDS</t>
  </si>
  <si>
    <t>BUDGET #18 FY20</t>
  </si>
  <si>
    <t>TO ADD REASEA FUNDS</t>
  </si>
  <si>
    <t>BUDGET#18 FY20 NOVEMBER 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</si>
</sst>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9" fillId="34" borderId="10" xfId="0" applyFont="1" applyFill="1" applyBorder="1" applyAlignment="1" quotePrefix="1">
      <alignment horizontal="center"/>
    </xf>
    <xf numFmtId="0" fontId="5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="120" zoomScaleNormal="120" zoomScalePageLayoutView="0" workbookViewId="0" topLeftCell="A1">
      <selection activeCell="Z46" sqref="Z46"/>
    </sheetView>
  </sheetViews>
  <sheetFormatPr defaultColWidth="9.140625" defaultRowHeight="12.75"/>
  <cols>
    <col min="1" max="1" width="68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3.28125" style="4" hidden="1" customWidth="1"/>
    <col min="13" max="14" width="12.00390625" style="4" hidden="1" customWidth="1"/>
    <col min="15" max="15" width="12.7109375" style="4" hidden="1" customWidth="1"/>
    <col min="16" max="16" width="13.28125" style="4" hidden="1" customWidth="1"/>
    <col min="17" max="17" width="12.00390625" style="4" hidden="1" customWidth="1"/>
    <col min="18" max="21" width="17.7109375" style="4" hidden="1" customWidth="1"/>
    <col min="22" max="22" width="14.8515625" style="4" hidden="1" customWidth="1"/>
    <col min="23" max="23" width="0.13671875" style="4" hidden="1" customWidth="1"/>
    <col min="24" max="24" width="13.57421875" style="4" hidden="1" customWidth="1"/>
    <col min="25" max="25" width="11.7109375" style="4" hidden="1" customWidth="1"/>
    <col min="26" max="26" width="15.421875" style="4" customWidth="1"/>
    <col min="27" max="27" width="14.00390625" style="3" hidden="1" customWidth="1"/>
    <col min="28" max="28" width="14.00390625" style="3" bestFit="1" customWidth="1"/>
    <col min="29" max="16384" width="9.140625" style="3" customWidth="1"/>
  </cols>
  <sheetData>
    <row r="1" spans="1:26" ht="20.25">
      <c r="A1" s="3" t="s">
        <v>11</v>
      </c>
      <c r="B1" s="83" t="s">
        <v>10</v>
      </c>
      <c r="C1" s="84"/>
      <c r="D1" s="84"/>
      <c r="E1" s="84"/>
      <c r="F1" s="84"/>
      <c r="G1" s="84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27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44</v>
      </c>
      <c r="H5" s="64" t="s">
        <v>51</v>
      </c>
      <c r="I5" s="64" t="s">
        <v>59</v>
      </c>
      <c r="J5" s="64" t="s">
        <v>71</v>
      </c>
      <c r="K5" s="64" t="s">
        <v>80</v>
      </c>
      <c r="L5" s="64" t="s">
        <v>87</v>
      </c>
      <c r="M5" s="64" t="s">
        <v>102</v>
      </c>
      <c r="N5" s="64" t="s">
        <v>108</v>
      </c>
      <c r="O5" s="64" t="s">
        <v>119</v>
      </c>
      <c r="P5" s="64" t="s">
        <v>123</v>
      </c>
      <c r="Q5" s="64" t="s">
        <v>126</v>
      </c>
      <c r="R5" s="64" t="s">
        <v>133</v>
      </c>
      <c r="S5" s="64" t="s">
        <v>144</v>
      </c>
      <c r="T5" s="64" t="s">
        <v>149</v>
      </c>
      <c r="U5" s="64" t="s">
        <v>155</v>
      </c>
      <c r="V5" s="64" t="s">
        <v>165</v>
      </c>
      <c r="W5" s="79"/>
      <c r="X5" s="64" t="s">
        <v>174</v>
      </c>
      <c r="Y5" s="64" t="s">
        <v>177</v>
      </c>
      <c r="Z5" s="64" t="s">
        <v>180</v>
      </c>
      <c r="AA5" s="42" t="s">
        <v>6</v>
      </c>
    </row>
    <row r="6" spans="1:27" s="11" customFormat="1" ht="16.5" hidden="1">
      <c r="A6" s="10" t="s">
        <v>8</v>
      </c>
      <c r="B6" s="10"/>
      <c r="C6" s="10"/>
      <c r="D6" s="10"/>
      <c r="E6" s="10"/>
      <c r="F6" s="10"/>
      <c r="G6" s="1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47"/>
    </row>
    <row r="7" spans="1:27" s="11" customFormat="1" ht="15.75" customHeight="1" hidden="1">
      <c r="A7" s="16" t="s">
        <v>60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2"/>
    </row>
    <row r="8" spans="1:27" s="11" customFormat="1" ht="16.5" hidden="1">
      <c r="A8" s="45" t="s">
        <v>63</v>
      </c>
      <c r="B8" s="48" t="s">
        <v>18</v>
      </c>
      <c r="C8" s="49" t="s">
        <v>64</v>
      </c>
      <c r="D8" s="16" t="s">
        <v>20</v>
      </c>
      <c r="E8" s="42">
        <v>6401</v>
      </c>
      <c r="F8" s="17">
        <v>17.259</v>
      </c>
      <c r="G8" s="10"/>
      <c r="H8" s="10"/>
      <c r="I8" s="65">
        <f>513531-2</f>
        <v>513529</v>
      </c>
      <c r="J8" s="65"/>
      <c r="K8" s="65">
        <v>1519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-103010.2</v>
      </c>
      <c r="Y8" s="65"/>
      <c r="Z8" s="65"/>
      <c r="AA8" s="50">
        <f>SUM(G8:X8)</f>
        <v>412037.8</v>
      </c>
    </row>
    <row r="9" spans="1:27" s="11" customFormat="1" ht="16.5" hidden="1">
      <c r="A9" s="45" t="s">
        <v>63</v>
      </c>
      <c r="B9" s="17" t="s">
        <v>56</v>
      </c>
      <c r="C9" s="49" t="s">
        <v>64</v>
      </c>
      <c r="D9" s="16" t="s">
        <v>20</v>
      </c>
      <c r="E9" s="42">
        <v>6401</v>
      </c>
      <c r="F9" s="17">
        <v>17.259</v>
      </c>
      <c r="G9" s="10"/>
      <c r="H9" s="10"/>
      <c r="I9" s="65">
        <v>1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103010.20000000001</v>
      </c>
      <c r="Y9" s="65"/>
      <c r="Z9" s="65"/>
      <c r="AA9" s="50">
        <f>SUM(G9:X9)</f>
        <v>103011.20000000001</v>
      </c>
    </row>
    <row r="10" spans="1:27" s="11" customFormat="1" ht="16.5" hidden="1">
      <c r="A10" s="45" t="s">
        <v>63</v>
      </c>
      <c r="B10" s="17" t="s">
        <v>57</v>
      </c>
      <c r="C10" s="49" t="s">
        <v>64</v>
      </c>
      <c r="D10" s="16" t="s">
        <v>20</v>
      </c>
      <c r="E10" s="42">
        <v>6401</v>
      </c>
      <c r="F10" s="17">
        <v>17.259</v>
      </c>
      <c r="G10" s="10"/>
      <c r="H10" s="10"/>
      <c r="I10" s="65">
        <v>1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0">
        <f>SUM(G10:X10)</f>
        <v>1</v>
      </c>
    </row>
    <row r="11" spans="1:27" s="11" customFormat="1" ht="16.5" hidden="1">
      <c r="A11" s="45" t="s">
        <v>65</v>
      </c>
      <c r="B11" s="48" t="s">
        <v>18</v>
      </c>
      <c r="C11" s="16" t="s">
        <v>66</v>
      </c>
      <c r="D11" s="51" t="s">
        <v>21</v>
      </c>
      <c r="E11" s="17" t="s">
        <v>69</v>
      </c>
      <c r="F11" s="51">
        <v>17.258</v>
      </c>
      <c r="G11" s="10"/>
      <c r="H11" s="10"/>
      <c r="I11" s="65">
        <f>66537-2</f>
        <v>66535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50">
        <f>SUM(G11:X11)</f>
        <v>66535</v>
      </c>
    </row>
    <row r="12" spans="1:27" s="11" customFormat="1" ht="16.5" hidden="1">
      <c r="A12" s="45" t="s">
        <v>65</v>
      </c>
      <c r="B12" s="17" t="s">
        <v>56</v>
      </c>
      <c r="C12" s="16" t="s">
        <v>66</v>
      </c>
      <c r="D12" s="51" t="s">
        <v>21</v>
      </c>
      <c r="E12" s="17" t="s">
        <v>69</v>
      </c>
      <c r="F12" s="51">
        <v>17.258</v>
      </c>
      <c r="G12" s="10"/>
      <c r="H12" s="10"/>
      <c r="I12" s="65">
        <v>1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50">
        <f>SUM(G12:X12)</f>
        <v>1</v>
      </c>
    </row>
    <row r="13" spans="1:27" s="11" customFormat="1" ht="16.5" hidden="1">
      <c r="A13" s="45" t="s">
        <v>65</v>
      </c>
      <c r="B13" s="17" t="s">
        <v>57</v>
      </c>
      <c r="C13" s="16" t="s">
        <v>66</v>
      </c>
      <c r="D13" s="51" t="s">
        <v>21</v>
      </c>
      <c r="E13" s="17" t="s">
        <v>69</v>
      </c>
      <c r="F13" s="51">
        <v>17.258</v>
      </c>
      <c r="G13" s="10"/>
      <c r="H13" s="10"/>
      <c r="I13" s="65">
        <v>1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50">
        <f>SUM(G13:X13)</f>
        <v>1</v>
      </c>
    </row>
    <row r="14" spans="1:27" s="11" customFormat="1" ht="16.5" hidden="1">
      <c r="A14" s="45" t="s">
        <v>81</v>
      </c>
      <c r="B14" s="48" t="s">
        <v>18</v>
      </c>
      <c r="C14" s="41" t="s">
        <v>82</v>
      </c>
      <c r="D14" s="51" t="s">
        <v>21</v>
      </c>
      <c r="E14" s="17" t="s">
        <v>69</v>
      </c>
      <c r="F14" s="51">
        <v>17.258</v>
      </c>
      <c r="G14" s="10"/>
      <c r="H14" s="10"/>
      <c r="I14" s="65"/>
      <c r="J14" s="65"/>
      <c r="K14" s="65">
        <f>354717-2</f>
        <v>354715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-76714.06</v>
      </c>
      <c r="Y14" s="65"/>
      <c r="Z14" s="65"/>
      <c r="AA14" s="50">
        <f>SUM(G14:X14)</f>
        <v>278000.94</v>
      </c>
    </row>
    <row r="15" spans="1:27" s="11" customFormat="1" ht="16.5" hidden="1">
      <c r="A15" s="45" t="s">
        <v>81</v>
      </c>
      <c r="B15" s="17" t="s">
        <v>56</v>
      </c>
      <c r="C15" s="41" t="s">
        <v>82</v>
      </c>
      <c r="D15" s="51" t="s">
        <v>21</v>
      </c>
      <c r="E15" s="17" t="s">
        <v>69</v>
      </c>
      <c r="F15" s="51">
        <v>17.258</v>
      </c>
      <c r="G15" s="10"/>
      <c r="H15" s="10"/>
      <c r="I15" s="65"/>
      <c r="J15" s="65"/>
      <c r="K15" s="65">
        <v>1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76714.06</v>
      </c>
      <c r="Y15" s="65"/>
      <c r="Z15" s="65"/>
      <c r="AA15" s="50">
        <f>SUM(G15:X15)</f>
        <v>76715.06</v>
      </c>
    </row>
    <row r="16" spans="1:28" s="11" customFormat="1" ht="16.5" hidden="1">
      <c r="A16" s="45" t="s">
        <v>81</v>
      </c>
      <c r="B16" s="17" t="s">
        <v>57</v>
      </c>
      <c r="C16" s="41" t="s">
        <v>82</v>
      </c>
      <c r="D16" s="51" t="s">
        <v>21</v>
      </c>
      <c r="E16" s="17" t="s">
        <v>69</v>
      </c>
      <c r="F16" s="51">
        <v>17.258</v>
      </c>
      <c r="G16" s="10"/>
      <c r="H16" s="10"/>
      <c r="I16" s="65"/>
      <c r="J16" s="65"/>
      <c r="K16" s="65">
        <v>1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50">
        <f>SUM(G16:X16)</f>
        <v>1</v>
      </c>
      <c r="AB16" s="68"/>
    </row>
    <row r="17" spans="1:27" s="11" customFormat="1" ht="16.5" hidden="1">
      <c r="A17" s="45" t="s">
        <v>67</v>
      </c>
      <c r="B17" s="48" t="s">
        <v>18</v>
      </c>
      <c r="C17" s="16" t="s">
        <v>68</v>
      </c>
      <c r="D17" s="51" t="s">
        <v>22</v>
      </c>
      <c r="E17" s="17" t="s">
        <v>70</v>
      </c>
      <c r="F17" s="51">
        <v>17.278</v>
      </c>
      <c r="G17" s="10"/>
      <c r="H17" s="10"/>
      <c r="I17" s="65">
        <f>78265-2</f>
        <v>78263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50">
        <f>SUM(G17:X17)</f>
        <v>78263</v>
      </c>
    </row>
    <row r="18" spans="1:27" s="11" customFormat="1" ht="16.5" hidden="1">
      <c r="A18" s="45" t="s">
        <v>67</v>
      </c>
      <c r="B18" s="17" t="s">
        <v>56</v>
      </c>
      <c r="C18" s="16" t="s">
        <v>68</v>
      </c>
      <c r="D18" s="51" t="s">
        <v>22</v>
      </c>
      <c r="E18" s="17" t="s">
        <v>70</v>
      </c>
      <c r="F18" s="51">
        <v>17.278</v>
      </c>
      <c r="G18" s="10"/>
      <c r="H18" s="10"/>
      <c r="I18" s="65">
        <v>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50">
        <f>SUM(G18:X18)</f>
        <v>1</v>
      </c>
    </row>
    <row r="19" spans="1:27" s="11" customFormat="1" ht="16.5" hidden="1">
      <c r="A19" s="45" t="s">
        <v>67</v>
      </c>
      <c r="B19" s="17" t="s">
        <v>57</v>
      </c>
      <c r="C19" s="16" t="s">
        <v>68</v>
      </c>
      <c r="D19" s="51" t="s">
        <v>22</v>
      </c>
      <c r="E19" s="17" t="s">
        <v>70</v>
      </c>
      <c r="F19" s="51">
        <v>17.278</v>
      </c>
      <c r="G19" s="10"/>
      <c r="H19" s="10"/>
      <c r="I19" s="65">
        <v>1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50">
        <f>SUM(G19:X19)</f>
        <v>1</v>
      </c>
    </row>
    <row r="20" spans="1:27" s="11" customFormat="1" ht="16.5" hidden="1">
      <c r="A20" s="45" t="s">
        <v>83</v>
      </c>
      <c r="B20" s="48" t="s">
        <v>18</v>
      </c>
      <c r="C20" s="41" t="s">
        <v>84</v>
      </c>
      <c r="D20" s="51" t="s">
        <v>22</v>
      </c>
      <c r="E20" s="17" t="s">
        <v>70</v>
      </c>
      <c r="F20" s="51">
        <v>17.278</v>
      </c>
      <c r="G20" s="10"/>
      <c r="H20" s="10"/>
      <c r="I20" s="65"/>
      <c r="J20" s="65"/>
      <c r="K20" s="65">
        <f>371073-2</f>
        <v>371071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-77805.63</v>
      </c>
      <c r="Y20" s="65"/>
      <c r="Z20" s="65"/>
      <c r="AA20" s="50">
        <f>SUM(G20:X20)</f>
        <v>293265.37</v>
      </c>
    </row>
    <row r="21" spans="1:27" s="11" customFormat="1" ht="16.5" hidden="1">
      <c r="A21" s="45" t="s">
        <v>83</v>
      </c>
      <c r="B21" s="17" t="s">
        <v>56</v>
      </c>
      <c r="C21" s="41" t="s">
        <v>84</v>
      </c>
      <c r="D21" s="51" t="s">
        <v>22</v>
      </c>
      <c r="E21" s="17" t="s">
        <v>70</v>
      </c>
      <c r="F21" s="51">
        <v>17.278</v>
      </c>
      <c r="G21" s="10"/>
      <c r="H21" s="10"/>
      <c r="I21" s="65"/>
      <c r="J21" s="65"/>
      <c r="K21" s="65">
        <v>1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>
        <v>1484</v>
      </c>
      <c r="W21" s="65"/>
      <c r="X21" s="65">
        <v>77805.63</v>
      </c>
      <c r="Y21" s="65"/>
      <c r="Z21" s="65"/>
      <c r="AA21" s="50">
        <f>SUM(G21:X21)</f>
        <v>79290.63</v>
      </c>
    </row>
    <row r="22" spans="1:28" s="11" customFormat="1" ht="16.5" hidden="1">
      <c r="A22" s="45" t="s">
        <v>83</v>
      </c>
      <c r="B22" s="17" t="s">
        <v>57</v>
      </c>
      <c r="C22" s="41" t="s">
        <v>84</v>
      </c>
      <c r="D22" s="51" t="s">
        <v>22</v>
      </c>
      <c r="E22" s="17" t="s">
        <v>70</v>
      </c>
      <c r="F22" s="51">
        <v>17.278</v>
      </c>
      <c r="G22" s="10"/>
      <c r="H22" s="10"/>
      <c r="I22" s="65"/>
      <c r="J22" s="65"/>
      <c r="K22" s="65">
        <v>1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50">
        <f>SUM(G22:X22)</f>
        <v>1</v>
      </c>
      <c r="AB22" s="68"/>
    </row>
    <row r="23" spans="1:27" s="11" customFormat="1" ht="16.5" hidden="1">
      <c r="A23" s="45" t="s">
        <v>34</v>
      </c>
      <c r="B23" s="48" t="s">
        <v>18</v>
      </c>
      <c r="C23" s="16" t="s">
        <v>68</v>
      </c>
      <c r="D23" s="51" t="s">
        <v>22</v>
      </c>
      <c r="E23" s="17">
        <v>6423</v>
      </c>
      <c r="F23" s="51">
        <v>17.278</v>
      </c>
      <c r="G23" s="10"/>
      <c r="H23" s="10"/>
      <c r="I23" s="65"/>
      <c r="J23" s="65"/>
      <c r="K23" s="65"/>
      <c r="L23" s="65"/>
      <c r="M23" s="65">
        <v>8500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50">
        <f>SUM(G23:X23)</f>
        <v>8500</v>
      </c>
    </row>
    <row r="24" spans="1:27" s="11" customFormat="1" ht="16.5" hidden="1">
      <c r="A24" s="45" t="s">
        <v>145</v>
      </c>
      <c r="B24" s="17" t="s">
        <v>53</v>
      </c>
      <c r="C24" s="49" t="s">
        <v>147</v>
      </c>
      <c r="D24" s="16" t="s">
        <v>20</v>
      </c>
      <c r="E24" s="17">
        <v>6319</v>
      </c>
      <c r="F24" s="17">
        <v>17.259</v>
      </c>
      <c r="G24" s="10"/>
      <c r="H24" s="10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>
        <v>15000</v>
      </c>
      <c r="T24" s="65"/>
      <c r="U24" s="65"/>
      <c r="V24" s="65"/>
      <c r="W24" s="65"/>
      <c r="X24" s="65"/>
      <c r="Y24" s="65"/>
      <c r="Z24" s="65"/>
      <c r="AA24" s="50">
        <f>SUM(G24:X24)</f>
        <v>15000</v>
      </c>
    </row>
    <row r="25" spans="1:27" s="11" customFormat="1" ht="16.5" hidden="1">
      <c r="A25" s="45"/>
      <c r="B25" s="48"/>
      <c r="C25" s="16"/>
      <c r="D25" s="51"/>
      <c r="E25" s="17"/>
      <c r="F25" s="51"/>
      <c r="G25" s="10"/>
      <c r="H25" s="10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50">
        <f>SUM(G25:X25)</f>
        <v>0</v>
      </c>
    </row>
    <row r="26" spans="1:27" s="11" customFormat="1" ht="16.5" hidden="1">
      <c r="A26" s="60"/>
      <c r="B26" s="17"/>
      <c r="C26" s="10"/>
      <c r="D26" s="10"/>
      <c r="E26" s="10"/>
      <c r="F26" s="10"/>
      <c r="G26" s="10"/>
      <c r="H26" s="10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50">
        <f>SUM(G26:X26)</f>
        <v>0</v>
      </c>
    </row>
    <row r="27" spans="1:27" s="25" customFormat="1" ht="16.5" hidden="1">
      <c r="A27" s="10" t="s">
        <v>8</v>
      </c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50">
        <f>SUM(G27:X27)</f>
        <v>0</v>
      </c>
    </row>
    <row r="28" spans="1:27" s="25" customFormat="1" ht="16.5" hidden="1">
      <c r="A28" s="16" t="s">
        <v>45</v>
      </c>
      <c r="B28" s="12"/>
      <c r="C28" s="13"/>
      <c r="D28" s="13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50">
        <f>SUM(G28:X28)</f>
        <v>0</v>
      </c>
    </row>
    <row r="29" spans="1:27" s="11" customFormat="1" ht="16.5" hidden="1">
      <c r="A29" s="43" t="s">
        <v>13</v>
      </c>
      <c r="B29" s="17" t="s">
        <v>18</v>
      </c>
      <c r="C29" s="44" t="s">
        <v>46</v>
      </c>
      <c r="D29" s="44" t="s">
        <v>14</v>
      </c>
      <c r="E29" s="44" t="s">
        <v>41</v>
      </c>
      <c r="F29" s="16" t="s">
        <v>15</v>
      </c>
      <c r="G29" s="22">
        <v>95000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50">
        <f>SUM(G29:X29)</f>
        <v>95000</v>
      </c>
    </row>
    <row r="30" spans="1:27" s="11" customFormat="1" ht="16.5" hidden="1">
      <c r="A30" s="52" t="s">
        <v>26</v>
      </c>
      <c r="B30" s="17" t="s">
        <v>18</v>
      </c>
      <c r="C30" s="44" t="s">
        <v>48</v>
      </c>
      <c r="D30" s="44" t="s">
        <v>27</v>
      </c>
      <c r="E30" s="44" t="s">
        <v>40</v>
      </c>
      <c r="F30" s="17" t="s">
        <v>15</v>
      </c>
      <c r="G30" s="18">
        <v>146501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50">
        <f>SUM(G30:X30)</f>
        <v>146501</v>
      </c>
    </row>
    <row r="31" spans="1:27" s="11" customFormat="1" ht="16.5" hidden="1">
      <c r="A31" s="52" t="s">
        <v>120</v>
      </c>
      <c r="B31" s="17" t="s">
        <v>18</v>
      </c>
      <c r="C31" s="44" t="s">
        <v>48</v>
      </c>
      <c r="D31" s="44" t="s">
        <v>27</v>
      </c>
      <c r="E31" s="44" t="s">
        <v>40</v>
      </c>
      <c r="F31" s="17" t="s">
        <v>15</v>
      </c>
      <c r="G31" s="18"/>
      <c r="H31" s="18"/>
      <c r="I31" s="18"/>
      <c r="J31" s="18"/>
      <c r="K31" s="18"/>
      <c r="L31" s="18"/>
      <c r="M31" s="18"/>
      <c r="N31" s="18"/>
      <c r="O31" s="18">
        <v>14800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50">
        <f>SUM(G31:X31)</f>
        <v>14800</v>
      </c>
    </row>
    <row r="32" spans="1:27" s="11" customFormat="1" ht="16.5" hidden="1">
      <c r="A32" s="26"/>
      <c r="B32" s="17"/>
      <c r="C32" s="41"/>
      <c r="D32" s="16"/>
      <c r="E32" s="41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50">
        <f>SUM(G32:X32)</f>
        <v>0</v>
      </c>
    </row>
    <row r="33" spans="1:27" s="28" customFormat="1" ht="16.5" hidden="1">
      <c r="A33" s="10" t="s">
        <v>8</v>
      </c>
      <c r="B33" s="12"/>
      <c r="C33" s="19"/>
      <c r="D33" s="15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50">
        <f>SUM(G33:X33)</f>
        <v>0</v>
      </c>
    </row>
    <row r="34" spans="1:27" s="11" customFormat="1" ht="16.5" hidden="1">
      <c r="A34" s="16" t="s">
        <v>156</v>
      </c>
      <c r="B34" s="12"/>
      <c r="C34" s="19"/>
      <c r="D34" s="15"/>
      <c r="E34" s="12"/>
      <c r="F34" s="1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50">
        <f>SUM(G34:X34)</f>
        <v>0</v>
      </c>
    </row>
    <row r="35" spans="1:27" s="28" customFormat="1" ht="15" hidden="1">
      <c r="A35" s="45"/>
      <c r="B35" s="17"/>
      <c r="C35" s="44" t="s">
        <v>16</v>
      </c>
      <c r="D35" s="44" t="s">
        <v>17</v>
      </c>
      <c r="E35" s="46"/>
      <c r="F35" s="16">
        <v>17.245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50">
        <f>SUM(G35:X35)</f>
        <v>0</v>
      </c>
    </row>
    <row r="36" spans="1:27" s="28" customFormat="1" ht="15" hidden="1">
      <c r="A36" s="45"/>
      <c r="B36" s="17"/>
      <c r="C36" s="44" t="s">
        <v>16</v>
      </c>
      <c r="D36" s="44" t="s">
        <v>17</v>
      </c>
      <c r="E36" s="46"/>
      <c r="F36" s="16">
        <v>17.245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50">
        <f>SUM(G36:X36)</f>
        <v>0</v>
      </c>
    </row>
    <row r="37" spans="1:27" s="11" customFormat="1" ht="16.5" hidden="1">
      <c r="A37" s="45"/>
      <c r="B37" s="17"/>
      <c r="C37" s="44" t="s">
        <v>16</v>
      </c>
      <c r="D37" s="44" t="s">
        <v>17</v>
      </c>
      <c r="E37" s="46"/>
      <c r="F37" s="16">
        <v>17.245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50">
        <f>SUM(G37:X37)</f>
        <v>0</v>
      </c>
    </row>
    <row r="38" spans="1:27" s="11" customFormat="1" ht="16.5" hidden="1">
      <c r="A38" s="53"/>
      <c r="B38" s="61"/>
      <c r="C38" s="51" t="s">
        <v>39</v>
      </c>
      <c r="D38" s="51" t="s">
        <v>17</v>
      </c>
      <c r="E38" s="16"/>
      <c r="F38" s="51">
        <v>17.245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50">
        <f>SUM(G38:X38)</f>
        <v>0</v>
      </c>
    </row>
    <row r="39" spans="1:27" s="11" customFormat="1" ht="16.5" hidden="1">
      <c r="A39" s="53"/>
      <c r="B39" s="17"/>
      <c r="C39" s="51" t="s">
        <v>39</v>
      </c>
      <c r="D39" s="51" t="s">
        <v>17</v>
      </c>
      <c r="E39" s="16"/>
      <c r="F39" s="51">
        <v>17.245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50">
        <f>SUM(G39:X39)</f>
        <v>0</v>
      </c>
    </row>
    <row r="40" spans="1:27" s="11" customFormat="1" ht="16.5" hidden="1">
      <c r="A40" s="53"/>
      <c r="B40" s="17"/>
      <c r="C40" s="51" t="s">
        <v>39</v>
      </c>
      <c r="D40" s="51" t="s">
        <v>17</v>
      </c>
      <c r="E40" s="16"/>
      <c r="F40" s="51">
        <v>17.245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50">
        <f>SUM(G40:X40)</f>
        <v>0</v>
      </c>
    </row>
    <row r="41" spans="1:27" s="11" customFormat="1" ht="16.5">
      <c r="A41" s="27"/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50">
        <f>SUM(G41:X41)</f>
        <v>0</v>
      </c>
    </row>
    <row r="42" spans="1:27" s="25" customFormat="1" ht="16.5">
      <c r="A42" s="10" t="s">
        <v>8</v>
      </c>
      <c r="B42" s="12"/>
      <c r="C42" s="13"/>
      <c r="D42" s="13"/>
      <c r="E42" s="14"/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50">
        <f>SUM(G42:X42)</f>
        <v>0</v>
      </c>
    </row>
    <row r="43" spans="1:27" s="25" customFormat="1" ht="16.5">
      <c r="A43" s="16" t="s">
        <v>88</v>
      </c>
      <c r="B43" s="12"/>
      <c r="C43" s="13"/>
      <c r="D43" s="13"/>
      <c r="E43" s="14"/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50">
        <f>SUM(G43:X43)</f>
        <v>0</v>
      </c>
    </row>
    <row r="44" spans="1:27" s="28" customFormat="1" ht="15" hidden="1">
      <c r="A44" s="45" t="s">
        <v>101</v>
      </c>
      <c r="B44" s="17" t="s">
        <v>53</v>
      </c>
      <c r="C44" s="51" t="s">
        <v>89</v>
      </c>
      <c r="D44" s="51" t="s">
        <v>90</v>
      </c>
      <c r="E44" s="51">
        <v>5851</v>
      </c>
      <c r="F44" s="16">
        <v>17.277</v>
      </c>
      <c r="G44" s="18"/>
      <c r="H44" s="18"/>
      <c r="I44" s="18"/>
      <c r="J44" s="18"/>
      <c r="K44" s="18"/>
      <c r="L44" s="18">
        <v>365704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50">
        <f>SUM(G44:X44)</f>
        <v>365704</v>
      </c>
    </row>
    <row r="45" spans="1:27" s="28" customFormat="1" ht="15" hidden="1">
      <c r="A45" s="53" t="s">
        <v>157</v>
      </c>
      <c r="B45" s="16" t="s">
        <v>158</v>
      </c>
      <c r="C45" s="16" t="s">
        <v>159</v>
      </c>
      <c r="D45" s="44" t="s">
        <v>19</v>
      </c>
      <c r="E45" s="46" t="s">
        <v>160</v>
      </c>
      <c r="F45" s="16">
        <v>17.225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f>114340.39-2</f>
        <v>114338.39</v>
      </c>
      <c r="V45" s="18"/>
      <c r="W45" s="18"/>
      <c r="X45" s="18">
        <v>-114338.39</v>
      </c>
      <c r="Y45" s="18"/>
      <c r="Z45" s="18"/>
      <c r="AA45" s="50">
        <f>SUM(G45:X45)</f>
        <v>0</v>
      </c>
    </row>
    <row r="46" spans="1:27" s="28" customFormat="1" ht="15">
      <c r="A46" s="53" t="s">
        <v>157</v>
      </c>
      <c r="B46" s="16" t="s">
        <v>161</v>
      </c>
      <c r="C46" s="16" t="s">
        <v>159</v>
      </c>
      <c r="D46" s="44" t="s">
        <v>19</v>
      </c>
      <c r="E46" s="46" t="s">
        <v>160</v>
      </c>
      <c r="F46" s="16">
        <v>17.225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1</v>
      </c>
      <c r="V46" s="18"/>
      <c r="W46" s="18"/>
      <c r="X46" s="18">
        <v>114338.39</v>
      </c>
      <c r="Y46" s="18"/>
      <c r="Z46" s="18">
        <v>231927.62</v>
      </c>
      <c r="AA46" s="69">
        <f>Z46+X46+U46</f>
        <v>346267.01</v>
      </c>
    </row>
    <row r="47" spans="1:27" s="28" customFormat="1" ht="15" hidden="1">
      <c r="A47" s="53" t="s">
        <v>157</v>
      </c>
      <c r="B47" s="16" t="s">
        <v>162</v>
      </c>
      <c r="C47" s="16" t="s">
        <v>159</v>
      </c>
      <c r="D47" s="44" t="s">
        <v>19</v>
      </c>
      <c r="E47" s="46" t="s">
        <v>160</v>
      </c>
      <c r="F47" s="16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1</v>
      </c>
      <c r="V47" s="18"/>
      <c r="W47" s="18"/>
      <c r="X47" s="18"/>
      <c r="Y47" s="18"/>
      <c r="Z47" s="18"/>
      <c r="AA47" s="69">
        <f>Z47+X47+U47</f>
        <v>1</v>
      </c>
    </row>
    <row r="48" spans="1:27" s="28" customFormat="1" ht="15">
      <c r="A48" s="45"/>
      <c r="B48" s="17"/>
      <c r="C48" s="44"/>
      <c r="D48" s="44"/>
      <c r="E48" s="46"/>
      <c r="F48" s="1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50">
        <f>SUM(G48:X48)</f>
        <v>0</v>
      </c>
    </row>
    <row r="49" spans="1:27" s="28" customFormat="1" ht="16.5">
      <c r="A49" s="27"/>
      <c r="B49" s="12"/>
      <c r="C49" s="20"/>
      <c r="D49" s="20"/>
      <c r="E49" s="20"/>
      <c r="F49" s="1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50">
        <f>SUM(G49:X49)</f>
        <v>0</v>
      </c>
    </row>
    <row r="50" spans="1:27" s="28" customFormat="1" ht="16.5" hidden="1">
      <c r="A50" s="10" t="s">
        <v>8</v>
      </c>
      <c r="B50" s="12"/>
      <c r="C50" s="20"/>
      <c r="D50" s="20"/>
      <c r="E50" s="20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73"/>
      <c r="S50" s="73"/>
      <c r="T50" s="73"/>
      <c r="U50" s="73"/>
      <c r="V50" s="73"/>
      <c r="W50" s="73"/>
      <c r="X50" s="73"/>
      <c r="Y50" s="73"/>
      <c r="Z50" s="73"/>
      <c r="AA50" s="50">
        <f>SUM(G50:X50)</f>
        <v>0</v>
      </c>
    </row>
    <row r="51" spans="1:27" s="11" customFormat="1" ht="16.5" hidden="1">
      <c r="A51" s="16" t="s">
        <v>52</v>
      </c>
      <c r="B51" s="12"/>
      <c r="C51" s="21"/>
      <c r="D51" s="21"/>
      <c r="E51" s="13"/>
      <c r="F51" s="15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74"/>
      <c r="S51" s="74"/>
      <c r="T51" s="74"/>
      <c r="U51" s="74"/>
      <c r="V51" s="74"/>
      <c r="W51" s="74"/>
      <c r="X51" s="74"/>
      <c r="Y51" s="74"/>
      <c r="Z51" s="74"/>
      <c r="AA51" s="50">
        <f>SUM(G51:X51)</f>
        <v>0</v>
      </c>
    </row>
    <row r="52" spans="1:27" s="11" customFormat="1" ht="16.5" hidden="1">
      <c r="A52" s="53" t="s">
        <v>23</v>
      </c>
      <c r="B52" s="17" t="s">
        <v>53</v>
      </c>
      <c r="C52" s="44" t="s">
        <v>54</v>
      </c>
      <c r="D52" s="44" t="s">
        <v>24</v>
      </c>
      <c r="E52" s="46" t="s">
        <v>55</v>
      </c>
      <c r="F52" s="17">
        <v>17.207</v>
      </c>
      <c r="G52" s="22"/>
      <c r="H52" s="22">
        <f>369595-2</f>
        <v>369593</v>
      </c>
      <c r="I52" s="22"/>
      <c r="J52" s="22"/>
      <c r="K52" s="22"/>
      <c r="L52" s="22"/>
      <c r="M52" s="22"/>
      <c r="N52" s="22"/>
      <c r="O52" s="22"/>
      <c r="P52" s="22">
        <v>1042</v>
      </c>
      <c r="Q52" s="22"/>
      <c r="R52" s="74"/>
      <c r="S52" s="74"/>
      <c r="T52" s="74"/>
      <c r="U52" s="74"/>
      <c r="V52" s="74"/>
      <c r="W52" s="74"/>
      <c r="X52" s="74">
        <v>-74125.93</v>
      </c>
      <c r="Y52" s="74"/>
      <c r="Z52" s="74"/>
      <c r="AA52" s="50">
        <f>SUM(G52:X52)</f>
        <v>296509.07</v>
      </c>
    </row>
    <row r="53" spans="1:27" s="25" customFormat="1" ht="16.5" hidden="1">
      <c r="A53" s="53" t="s">
        <v>23</v>
      </c>
      <c r="B53" s="17" t="s">
        <v>56</v>
      </c>
      <c r="C53" s="44" t="s">
        <v>54</v>
      </c>
      <c r="D53" s="44" t="s">
        <v>24</v>
      </c>
      <c r="E53" s="46" t="s">
        <v>55</v>
      </c>
      <c r="F53" s="17">
        <v>17.207</v>
      </c>
      <c r="G53" s="18"/>
      <c r="H53" s="18">
        <v>1</v>
      </c>
      <c r="I53" s="18"/>
      <c r="J53" s="18"/>
      <c r="K53" s="18"/>
      <c r="L53" s="18"/>
      <c r="M53" s="18"/>
      <c r="N53" s="18"/>
      <c r="O53" s="18"/>
      <c r="P53" s="18"/>
      <c r="Q53" s="18"/>
      <c r="R53" s="73"/>
      <c r="S53" s="73"/>
      <c r="T53" s="73"/>
      <c r="U53" s="73"/>
      <c r="V53" s="73"/>
      <c r="W53" s="73"/>
      <c r="X53" s="73">
        <v>74125.93</v>
      </c>
      <c r="Y53" s="73"/>
      <c r="Z53" s="73"/>
      <c r="AA53" s="50">
        <f>SUM(G53:X53)</f>
        <v>74126.93</v>
      </c>
    </row>
    <row r="54" spans="1:27" s="25" customFormat="1" ht="16.5" hidden="1">
      <c r="A54" s="53" t="s">
        <v>23</v>
      </c>
      <c r="B54" s="17" t="s">
        <v>57</v>
      </c>
      <c r="C54" s="44" t="s">
        <v>54</v>
      </c>
      <c r="D54" s="44" t="s">
        <v>24</v>
      </c>
      <c r="E54" s="46" t="s">
        <v>55</v>
      </c>
      <c r="F54" s="17">
        <v>17.207</v>
      </c>
      <c r="G54" s="18"/>
      <c r="H54" s="18">
        <v>1</v>
      </c>
      <c r="I54" s="18"/>
      <c r="J54" s="18"/>
      <c r="K54" s="18"/>
      <c r="L54" s="18"/>
      <c r="M54" s="18"/>
      <c r="N54" s="18"/>
      <c r="O54" s="18"/>
      <c r="P54" s="18"/>
      <c r="Q54" s="18"/>
      <c r="R54" s="73"/>
      <c r="S54" s="73"/>
      <c r="T54" s="73"/>
      <c r="U54" s="73"/>
      <c r="V54" s="73"/>
      <c r="W54" s="73"/>
      <c r="X54" s="73"/>
      <c r="Y54" s="73"/>
      <c r="Z54" s="73"/>
      <c r="AA54" s="50">
        <f>SUM(G54:X54)</f>
        <v>1</v>
      </c>
    </row>
    <row r="55" spans="1:27" s="28" customFormat="1" ht="15" hidden="1">
      <c r="A55" s="26" t="s">
        <v>28</v>
      </c>
      <c r="B55" s="17" t="s">
        <v>53</v>
      </c>
      <c r="C55" s="44" t="s">
        <v>54</v>
      </c>
      <c r="D55" s="44" t="s">
        <v>24</v>
      </c>
      <c r="E55" s="46" t="s">
        <v>58</v>
      </c>
      <c r="F55" s="17" t="s">
        <v>25</v>
      </c>
      <c r="G55" s="22"/>
      <c r="H55" s="22">
        <f>31826-2</f>
        <v>31824</v>
      </c>
      <c r="I55" s="22"/>
      <c r="J55" s="22"/>
      <c r="K55" s="22"/>
      <c r="L55" s="22"/>
      <c r="M55" s="22"/>
      <c r="N55" s="22"/>
      <c r="O55" s="22"/>
      <c r="P55" s="22">
        <v>90</v>
      </c>
      <c r="Q55" s="22"/>
      <c r="R55" s="74"/>
      <c r="S55" s="74"/>
      <c r="T55" s="74"/>
      <c r="U55" s="74"/>
      <c r="V55" s="74"/>
      <c r="W55" s="74"/>
      <c r="X55" s="74">
        <v>-6199.77</v>
      </c>
      <c r="Y55" s="74"/>
      <c r="Z55" s="74"/>
      <c r="AA55" s="50">
        <f>SUM(G55:X55)</f>
        <v>25714.23</v>
      </c>
    </row>
    <row r="56" spans="1:27" s="28" customFormat="1" ht="15" hidden="1">
      <c r="A56" s="26" t="s">
        <v>28</v>
      </c>
      <c r="B56" s="17" t="s">
        <v>56</v>
      </c>
      <c r="C56" s="44" t="s">
        <v>54</v>
      </c>
      <c r="D56" s="44" t="s">
        <v>24</v>
      </c>
      <c r="E56" s="46" t="s">
        <v>58</v>
      </c>
      <c r="F56" s="17" t="s">
        <v>25</v>
      </c>
      <c r="G56" s="22"/>
      <c r="H56" s="22">
        <v>1</v>
      </c>
      <c r="I56" s="22"/>
      <c r="J56" s="22"/>
      <c r="K56" s="22"/>
      <c r="L56" s="22"/>
      <c r="M56" s="22"/>
      <c r="N56" s="22"/>
      <c r="O56" s="22"/>
      <c r="P56" s="22"/>
      <c r="Q56" s="22"/>
      <c r="R56" s="74"/>
      <c r="S56" s="74"/>
      <c r="T56" s="74"/>
      <c r="U56" s="74"/>
      <c r="V56" s="74"/>
      <c r="W56" s="74"/>
      <c r="X56" s="74">
        <v>6199.77</v>
      </c>
      <c r="Y56" s="74"/>
      <c r="Z56" s="74"/>
      <c r="AA56" s="50">
        <f>SUM(G56:X56)</f>
        <v>6200.77</v>
      </c>
    </row>
    <row r="57" spans="1:27" s="11" customFormat="1" ht="16.5" hidden="1">
      <c r="A57" s="26" t="s">
        <v>28</v>
      </c>
      <c r="B57" s="17" t="s">
        <v>57</v>
      </c>
      <c r="C57" s="44" t="s">
        <v>54</v>
      </c>
      <c r="D57" s="44" t="s">
        <v>24</v>
      </c>
      <c r="E57" s="46" t="s">
        <v>58</v>
      </c>
      <c r="F57" s="17" t="s">
        <v>25</v>
      </c>
      <c r="G57" s="22"/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74"/>
      <c r="S57" s="74"/>
      <c r="T57" s="74"/>
      <c r="U57" s="74"/>
      <c r="V57" s="74"/>
      <c r="W57" s="74"/>
      <c r="X57" s="74"/>
      <c r="Y57" s="74"/>
      <c r="Z57" s="74"/>
      <c r="AA57" s="50">
        <f>SUM(G57:X57)</f>
        <v>1</v>
      </c>
    </row>
    <row r="58" spans="1:27" s="11" customFormat="1" ht="16.5" hidden="1">
      <c r="A58" s="54" t="s">
        <v>29</v>
      </c>
      <c r="B58" s="17" t="s">
        <v>91</v>
      </c>
      <c r="C58" s="44" t="s">
        <v>92</v>
      </c>
      <c r="D58" s="56" t="s">
        <v>93</v>
      </c>
      <c r="E58" s="57" t="s">
        <v>94</v>
      </c>
      <c r="F58" s="55" t="s">
        <v>30</v>
      </c>
      <c r="G58" s="22"/>
      <c r="H58" s="22"/>
      <c r="I58" s="22"/>
      <c r="J58" s="22"/>
      <c r="K58" s="22"/>
      <c r="L58" s="22">
        <v>8274.84</v>
      </c>
      <c r="M58" s="22"/>
      <c r="N58" s="22"/>
      <c r="O58" s="22"/>
      <c r="P58" s="22"/>
      <c r="Q58" s="22"/>
      <c r="R58" s="74"/>
      <c r="S58" s="74"/>
      <c r="T58" s="74"/>
      <c r="U58" s="74"/>
      <c r="V58" s="74"/>
      <c r="W58" s="74"/>
      <c r="X58" s="74"/>
      <c r="Y58" s="74">
        <v>-112.38</v>
      </c>
      <c r="Z58" s="74"/>
      <c r="AA58" s="69">
        <f>SUM(G58:Y58)</f>
        <v>8162.46</v>
      </c>
    </row>
    <row r="59" spans="1:27" s="11" customFormat="1" ht="16.5" hidden="1">
      <c r="A59" s="54" t="s">
        <v>36</v>
      </c>
      <c r="B59" s="17" t="s">
        <v>95</v>
      </c>
      <c r="C59" s="51" t="s">
        <v>96</v>
      </c>
      <c r="D59" s="51" t="s">
        <v>97</v>
      </c>
      <c r="E59" s="51" t="s">
        <v>98</v>
      </c>
      <c r="F59" s="17" t="s">
        <v>15</v>
      </c>
      <c r="G59" s="22"/>
      <c r="H59" s="22"/>
      <c r="I59" s="22"/>
      <c r="J59" s="22"/>
      <c r="K59" s="22"/>
      <c r="L59" s="22">
        <v>1334.86</v>
      </c>
      <c r="M59" s="22"/>
      <c r="N59" s="22"/>
      <c r="O59" s="22"/>
      <c r="P59" s="22"/>
      <c r="Q59" s="22"/>
      <c r="R59" s="74"/>
      <c r="S59" s="74"/>
      <c r="T59" s="74"/>
      <c r="U59" s="74"/>
      <c r="V59" s="74"/>
      <c r="W59" s="74"/>
      <c r="X59" s="74"/>
      <c r="Y59" s="74">
        <v>-14.25</v>
      </c>
      <c r="Z59" s="74"/>
      <c r="AA59" s="69">
        <f>SUM(G59:Y59)</f>
        <v>1320.61</v>
      </c>
    </row>
    <row r="60" spans="1:27" s="11" customFormat="1" ht="16.5" hidden="1">
      <c r="A60" s="54" t="s">
        <v>128</v>
      </c>
      <c r="B60" s="17" t="s">
        <v>129</v>
      </c>
      <c r="C60" s="51" t="s">
        <v>130</v>
      </c>
      <c r="D60" s="51" t="s">
        <v>131</v>
      </c>
      <c r="E60" s="51" t="s">
        <v>132</v>
      </c>
      <c r="F60" s="55" t="s">
        <v>15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>
        <v>11033.12</v>
      </c>
      <c r="R60" s="74"/>
      <c r="S60" s="74"/>
      <c r="T60" s="74"/>
      <c r="U60" s="74"/>
      <c r="V60" s="74"/>
      <c r="W60" s="74"/>
      <c r="X60" s="74"/>
      <c r="Y60" s="74">
        <v>-1521.42</v>
      </c>
      <c r="Z60" s="74"/>
      <c r="AA60" s="69">
        <f>SUM(G60:Y60)</f>
        <v>9511.7</v>
      </c>
    </row>
    <row r="61" spans="1:27" s="11" customFormat="1" ht="16.5" hidden="1">
      <c r="A61" s="54" t="s">
        <v>37</v>
      </c>
      <c r="B61" s="17" t="s">
        <v>53</v>
      </c>
      <c r="C61" s="66" t="s">
        <v>73</v>
      </c>
      <c r="D61" s="66" t="s">
        <v>74</v>
      </c>
      <c r="E61" s="66" t="s">
        <v>75</v>
      </c>
      <c r="F61" s="17" t="s">
        <v>15</v>
      </c>
      <c r="G61" s="22"/>
      <c r="H61" s="22"/>
      <c r="I61" s="22"/>
      <c r="J61" s="22">
        <v>3900</v>
      </c>
      <c r="K61" s="22"/>
      <c r="L61" s="22"/>
      <c r="M61" s="22"/>
      <c r="N61" s="22"/>
      <c r="O61" s="22"/>
      <c r="P61" s="22"/>
      <c r="Q61" s="22"/>
      <c r="R61" s="74"/>
      <c r="S61" s="74"/>
      <c r="T61" s="74"/>
      <c r="U61" s="74"/>
      <c r="V61" s="74"/>
      <c r="W61" s="74"/>
      <c r="X61" s="74"/>
      <c r="Y61" s="74">
        <v>-20.52</v>
      </c>
      <c r="Z61" s="74"/>
      <c r="AA61" s="69">
        <f>SUM(G61:Y61)</f>
        <v>3879.48</v>
      </c>
    </row>
    <row r="62" spans="1:27" s="11" customFormat="1" ht="16.5" hidden="1">
      <c r="A62" s="54" t="s">
        <v>38</v>
      </c>
      <c r="B62" s="17" t="s">
        <v>53</v>
      </c>
      <c r="C62" s="66" t="s">
        <v>76</v>
      </c>
      <c r="D62" s="67" t="s">
        <v>79</v>
      </c>
      <c r="E62" s="66" t="s">
        <v>77</v>
      </c>
      <c r="F62" s="17" t="s">
        <v>15</v>
      </c>
      <c r="G62" s="22"/>
      <c r="H62" s="22"/>
      <c r="I62" s="22"/>
      <c r="J62" s="22">
        <v>4395.66</v>
      </c>
      <c r="K62" s="22"/>
      <c r="L62" s="22"/>
      <c r="M62" s="22"/>
      <c r="N62" s="22"/>
      <c r="O62" s="22"/>
      <c r="P62" s="22"/>
      <c r="Q62" s="22"/>
      <c r="R62" s="74"/>
      <c r="S62" s="74"/>
      <c r="T62" s="74"/>
      <c r="U62" s="74"/>
      <c r="V62" s="74"/>
      <c r="W62" s="74"/>
      <c r="X62" s="74"/>
      <c r="Y62" s="74"/>
      <c r="Z62" s="74"/>
      <c r="AA62" s="69">
        <f>SUM(G62:Y62)</f>
        <v>4395.66</v>
      </c>
    </row>
    <row r="63" spans="1:27" s="11" customFormat="1" ht="16.5" hidden="1">
      <c r="A63" s="54" t="s">
        <v>103</v>
      </c>
      <c r="B63" s="17" t="s">
        <v>53</v>
      </c>
      <c r="C63" s="51" t="s">
        <v>104</v>
      </c>
      <c r="D63" s="51" t="s">
        <v>35</v>
      </c>
      <c r="E63" s="51" t="s">
        <v>105</v>
      </c>
      <c r="F63" s="17" t="s">
        <v>15</v>
      </c>
      <c r="G63" s="22"/>
      <c r="H63" s="22"/>
      <c r="I63" s="22"/>
      <c r="J63" s="22"/>
      <c r="K63" s="22"/>
      <c r="L63" s="22"/>
      <c r="M63" s="22">
        <v>43914.35</v>
      </c>
      <c r="N63" s="22"/>
      <c r="O63" s="22"/>
      <c r="P63" s="22"/>
      <c r="Q63" s="22"/>
      <c r="R63" s="74"/>
      <c r="S63" s="74"/>
      <c r="T63" s="74"/>
      <c r="U63" s="74"/>
      <c r="V63" s="74"/>
      <c r="W63" s="74"/>
      <c r="X63" s="74"/>
      <c r="Y63" s="74">
        <v>-66.1399999999994</v>
      </c>
      <c r="Z63" s="74"/>
      <c r="AA63" s="69">
        <f>SUM(G63:Y63)</f>
        <v>43848.21</v>
      </c>
    </row>
    <row r="64" spans="1:27" s="11" customFormat="1" ht="16.5" hidden="1">
      <c r="A64" s="75" t="s">
        <v>134</v>
      </c>
      <c r="B64" s="17" t="s">
        <v>142</v>
      </c>
      <c r="C64" s="51" t="s">
        <v>141</v>
      </c>
      <c r="D64" s="51" t="s">
        <v>135</v>
      </c>
      <c r="E64" s="16" t="s">
        <v>143</v>
      </c>
      <c r="F64" s="17">
        <v>14.881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74">
        <v>57342</v>
      </c>
      <c r="S64" s="74"/>
      <c r="T64" s="74"/>
      <c r="U64" s="74"/>
      <c r="V64" s="74"/>
      <c r="W64" s="74"/>
      <c r="X64" s="74"/>
      <c r="Y64" s="74"/>
      <c r="Z64" s="74"/>
      <c r="AA64" s="69">
        <f>SUM(G64:Y64)</f>
        <v>57342</v>
      </c>
    </row>
    <row r="65" spans="1:27" s="11" customFormat="1" ht="16.5" hidden="1">
      <c r="A65" s="75" t="s">
        <v>134</v>
      </c>
      <c r="B65" s="17" t="s">
        <v>56</v>
      </c>
      <c r="C65" s="51" t="s">
        <v>141</v>
      </c>
      <c r="D65" s="51" t="s">
        <v>135</v>
      </c>
      <c r="E65" s="16" t="s">
        <v>143</v>
      </c>
      <c r="F65" s="17">
        <v>14.881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74">
        <v>114684</v>
      </c>
      <c r="S65" s="74"/>
      <c r="T65" s="74"/>
      <c r="U65" s="74"/>
      <c r="V65" s="74"/>
      <c r="W65" s="74"/>
      <c r="X65" s="74"/>
      <c r="Y65" s="74"/>
      <c r="Z65" s="74"/>
      <c r="AA65" s="69">
        <f>SUM(G65:Y65)</f>
        <v>114684</v>
      </c>
    </row>
    <row r="66" spans="1:27" s="11" customFormat="1" ht="16.5" hidden="1">
      <c r="A66" s="75" t="s">
        <v>134</v>
      </c>
      <c r="B66" s="17" t="s">
        <v>57</v>
      </c>
      <c r="C66" s="51" t="s">
        <v>141</v>
      </c>
      <c r="D66" s="51" t="s">
        <v>135</v>
      </c>
      <c r="E66" s="16" t="s">
        <v>143</v>
      </c>
      <c r="F66" s="17">
        <v>14.881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74">
        <v>114684</v>
      </c>
      <c r="S66" s="74"/>
      <c r="T66" s="74"/>
      <c r="U66" s="74"/>
      <c r="V66" s="74"/>
      <c r="W66" s="74"/>
      <c r="X66" s="74"/>
      <c r="Y66" s="74"/>
      <c r="Z66" s="74"/>
      <c r="AA66" s="69">
        <f>SUM(G66:Y66)</f>
        <v>114684</v>
      </c>
    </row>
    <row r="67" spans="1:27" s="11" customFormat="1" ht="16.5" hidden="1">
      <c r="A67" s="75" t="s">
        <v>134</v>
      </c>
      <c r="B67" s="17" t="s">
        <v>136</v>
      </c>
      <c r="C67" s="51" t="s">
        <v>141</v>
      </c>
      <c r="D67" s="51" t="s">
        <v>135</v>
      </c>
      <c r="E67" s="16" t="s">
        <v>143</v>
      </c>
      <c r="F67" s="17">
        <v>14.881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74">
        <v>114684</v>
      </c>
      <c r="S67" s="74"/>
      <c r="T67" s="74"/>
      <c r="U67" s="74"/>
      <c r="V67" s="74"/>
      <c r="W67" s="74"/>
      <c r="X67" s="74"/>
      <c r="Y67" s="74"/>
      <c r="Z67" s="74"/>
      <c r="AA67" s="69">
        <f>SUM(G67:Y67)</f>
        <v>114684</v>
      </c>
    </row>
    <row r="68" spans="1:27" s="11" customFormat="1" ht="16.5" hidden="1">
      <c r="A68" s="75" t="s">
        <v>134</v>
      </c>
      <c r="B68" s="17" t="s">
        <v>137</v>
      </c>
      <c r="C68" s="51" t="s">
        <v>141</v>
      </c>
      <c r="D68" s="51" t="s">
        <v>135</v>
      </c>
      <c r="E68" s="16" t="s">
        <v>143</v>
      </c>
      <c r="F68" s="17">
        <v>14.881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74">
        <v>114684</v>
      </c>
      <c r="S68" s="74"/>
      <c r="T68" s="74"/>
      <c r="U68" s="74"/>
      <c r="V68" s="74"/>
      <c r="W68" s="74"/>
      <c r="X68" s="74"/>
      <c r="Y68" s="74"/>
      <c r="Z68" s="74"/>
      <c r="AA68" s="69">
        <f>SUM(G68:Y68)</f>
        <v>114684</v>
      </c>
    </row>
    <row r="69" spans="1:27" s="11" customFormat="1" ht="16.5" hidden="1">
      <c r="A69" s="75" t="s">
        <v>134</v>
      </c>
      <c r="B69" s="17" t="s">
        <v>138</v>
      </c>
      <c r="C69" s="51" t="s">
        <v>141</v>
      </c>
      <c r="D69" s="51" t="s">
        <v>135</v>
      </c>
      <c r="E69" s="16" t="s">
        <v>143</v>
      </c>
      <c r="F69" s="17">
        <v>14.881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74">
        <v>57342</v>
      </c>
      <c r="S69" s="74"/>
      <c r="T69" s="74"/>
      <c r="U69" s="74"/>
      <c r="V69" s="74"/>
      <c r="W69" s="74"/>
      <c r="X69" s="74"/>
      <c r="Y69" s="74"/>
      <c r="Z69" s="74"/>
      <c r="AA69" s="69">
        <f>SUM(G69:Y69)</f>
        <v>57342</v>
      </c>
    </row>
    <row r="70" spans="1:27" s="11" customFormat="1" ht="16.5" hidden="1">
      <c r="A70" s="54" t="s">
        <v>166</v>
      </c>
      <c r="B70" s="17" t="s">
        <v>167</v>
      </c>
      <c r="C70" s="42" t="s">
        <v>168</v>
      </c>
      <c r="D70" s="42" t="s">
        <v>169</v>
      </c>
      <c r="E70" s="42" t="s">
        <v>170</v>
      </c>
      <c r="F70" s="80">
        <v>10.561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74"/>
      <c r="S70" s="74"/>
      <c r="T70" s="74"/>
      <c r="U70" s="74"/>
      <c r="V70" s="74">
        <f>38236.5-1</f>
        <v>38235.5</v>
      </c>
      <c r="W70" s="74"/>
      <c r="X70" s="74"/>
      <c r="Y70" s="74"/>
      <c r="Z70" s="74"/>
      <c r="AA70" s="69">
        <f>SUM(G70:Y70)</f>
        <v>38235.5</v>
      </c>
    </row>
    <row r="71" spans="1:27" s="11" customFormat="1" ht="16.5" hidden="1">
      <c r="A71" s="54" t="s">
        <v>166</v>
      </c>
      <c r="B71" s="81" t="s">
        <v>173</v>
      </c>
      <c r="C71" s="42" t="s">
        <v>168</v>
      </c>
      <c r="D71" s="42" t="s">
        <v>169</v>
      </c>
      <c r="E71" s="42" t="s">
        <v>170</v>
      </c>
      <c r="F71" s="80">
        <v>10.561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74"/>
      <c r="S71" s="74"/>
      <c r="T71" s="74"/>
      <c r="U71" s="74"/>
      <c r="V71" s="74">
        <v>1</v>
      </c>
      <c r="W71" s="74"/>
      <c r="X71" s="74">
        <v>12745.5</v>
      </c>
      <c r="Y71" s="74"/>
      <c r="Z71" s="74"/>
      <c r="AA71" s="69">
        <f>SUM(G71:Y71)</f>
        <v>12746.5</v>
      </c>
    </row>
    <row r="72" spans="1:27" s="11" customFormat="1" ht="16.5" hidden="1">
      <c r="A72" s="77"/>
      <c r="B72" s="55"/>
      <c r="C72" s="72"/>
      <c r="D72" s="72"/>
      <c r="E72" s="78"/>
      <c r="F72" s="55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74"/>
      <c r="S72" s="74"/>
      <c r="T72" s="74"/>
      <c r="U72" s="74"/>
      <c r="V72" s="74"/>
      <c r="W72" s="74"/>
      <c r="X72" s="74"/>
      <c r="Y72" s="74"/>
      <c r="Z72" s="74"/>
      <c r="AA72" s="69">
        <f>SUM(G72:Y72)</f>
        <v>0</v>
      </c>
    </row>
    <row r="73" spans="1:27" s="11" customFormat="1" ht="16.5" hidden="1">
      <c r="A73" s="77"/>
      <c r="B73" s="55"/>
      <c r="C73" s="72"/>
      <c r="D73" s="72"/>
      <c r="E73" s="78"/>
      <c r="F73" s="55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74"/>
      <c r="S73" s="74"/>
      <c r="T73" s="74"/>
      <c r="U73" s="74"/>
      <c r="V73" s="74"/>
      <c r="W73" s="74"/>
      <c r="X73" s="74"/>
      <c r="Y73" s="74"/>
      <c r="Z73" s="74"/>
      <c r="AA73" s="69">
        <f>SUM(G73:Y73)</f>
        <v>0</v>
      </c>
    </row>
    <row r="74" spans="1:27" s="11" customFormat="1" ht="16.5" hidden="1">
      <c r="A74" s="54"/>
      <c r="B74" s="55"/>
      <c r="C74" s="72"/>
      <c r="D74" s="72"/>
      <c r="E74" s="72"/>
      <c r="F74" s="55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74"/>
      <c r="S74" s="74"/>
      <c r="T74" s="74"/>
      <c r="U74" s="74"/>
      <c r="V74" s="74"/>
      <c r="W74" s="74"/>
      <c r="X74" s="74"/>
      <c r="Y74" s="74"/>
      <c r="Z74" s="74"/>
      <c r="AA74" s="69">
        <f>SUM(G74:Y74)</f>
        <v>0</v>
      </c>
    </row>
    <row r="75" spans="1:27" s="11" customFormat="1" ht="16.5" hidden="1">
      <c r="A75" s="26"/>
      <c r="B75" s="55"/>
      <c r="C75" s="56"/>
      <c r="D75" s="56"/>
      <c r="E75" s="57"/>
      <c r="F75" s="5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74"/>
      <c r="S75" s="74"/>
      <c r="T75" s="74"/>
      <c r="U75" s="74"/>
      <c r="V75" s="74"/>
      <c r="W75" s="74"/>
      <c r="X75" s="74"/>
      <c r="Y75" s="74"/>
      <c r="Z75" s="74"/>
      <c r="AA75" s="69">
        <f>SUM(G75:Y75)</f>
        <v>0</v>
      </c>
    </row>
    <row r="76" spans="1:27" s="11" customFormat="1" ht="16.5" hidden="1">
      <c r="A76" s="10" t="s">
        <v>8</v>
      </c>
      <c r="B76" s="55"/>
      <c r="C76" s="56"/>
      <c r="D76" s="56"/>
      <c r="E76" s="57"/>
      <c r="F76" s="55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74"/>
      <c r="S76" s="74"/>
      <c r="T76" s="74" t="s">
        <v>151</v>
      </c>
      <c r="U76" s="74"/>
      <c r="V76" s="74"/>
      <c r="W76" s="74"/>
      <c r="X76" s="74"/>
      <c r="Y76" s="74"/>
      <c r="Z76" s="74"/>
      <c r="AA76" s="69">
        <f>SUM(G76:Y76)</f>
        <v>0</v>
      </c>
    </row>
    <row r="77" spans="1:27" s="11" customFormat="1" ht="16.5" hidden="1">
      <c r="A77" s="16" t="s">
        <v>109</v>
      </c>
      <c r="B77" s="55"/>
      <c r="C77" s="56"/>
      <c r="D77" s="56"/>
      <c r="E77" s="57"/>
      <c r="F77" s="5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74"/>
      <c r="S77" s="74"/>
      <c r="T77" s="74"/>
      <c r="U77" s="74"/>
      <c r="V77" s="74"/>
      <c r="W77" s="74"/>
      <c r="X77" s="74"/>
      <c r="Y77" s="74"/>
      <c r="Z77" s="74"/>
      <c r="AA77" s="69">
        <f>SUM(G77:Y77)</f>
        <v>0</v>
      </c>
    </row>
    <row r="78" spans="1:27" s="11" customFormat="1" ht="16.5" hidden="1">
      <c r="A78" s="52" t="s">
        <v>110</v>
      </c>
      <c r="B78" s="17" t="s">
        <v>111</v>
      </c>
      <c r="C78" s="44" t="s">
        <v>112</v>
      </c>
      <c r="D78" s="44" t="s">
        <v>32</v>
      </c>
      <c r="E78" s="46" t="s">
        <v>113</v>
      </c>
      <c r="F78" s="70">
        <v>17.801</v>
      </c>
      <c r="G78" s="22"/>
      <c r="H78" s="22"/>
      <c r="I78" s="22"/>
      <c r="J78" s="22"/>
      <c r="K78" s="22"/>
      <c r="L78" s="22"/>
      <c r="M78" s="22"/>
      <c r="N78" s="22">
        <f>8216.47-1</f>
        <v>8215.47</v>
      </c>
      <c r="O78" s="22"/>
      <c r="P78" s="22"/>
      <c r="Q78" s="22"/>
      <c r="R78" s="74"/>
      <c r="S78" s="74"/>
      <c r="T78" s="74"/>
      <c r="U78" s="74"/>
      <c r="V78" s="74"/>
      <c r="W78" s="74"/>
      <c r="X78" s="74"/>
      <c r="Y78" s="74"/>
      <c r="Z78" s="74"/>
      <c r="AA78" s="69">
        <f>SUM(G78:Y78)</f>
        <v>8215.47</v>
      </c>
    </row>
    <row r="79" spans="1:27" s="11" customFormat="1" ht="16.5" hidden="1">
      <c r="A79" s="52" t="s">
        <v>110</v>
      </c>
      <c r="B79" s="17" t="s">
        <v>114</v>
      </c>
      <c r="C79" s="44" t="s">
        <v>112</v>
      </c>
      <c r="D79" s="44" t="s">
        <v>32</v>
      </c>
      <c r="E79" s="46" t="s">
        <v>113</v>
      </c>
      <c r="F79" s="70">
        <v>17.801</v>
      </c>
      <c r="G79" s="22"/>
      <c r="H79" s="22"/>
      <c r="I79" s="22"/>
      <c r="J79" s="22"/>
      <c r="K79" s="22"/>
      <c r="L79" s="22"/>
      <c r="M79" s="22"/>
      <c r="N79" s="22">
        <v>1</v>
      </c>
      <c r="O79" s="22"/>
      <c r="P79" s="22"/>
      <c r="Q79" s="22"/>
      <c r="R79" s="74"/>
      <c r="S79" s="74"/>
      <c r="T79" s="74"/>
      <c r="U79" s="74"/>
      <c r="V79" s="74"/>
      <c r="W79" s="74"/>
      <c r="X79" s="74"/>
      <c r="Y79" s="74"/>
      <c r="Z79" s="74"/>
      <c r="AA79" s="69">
        <f>SUM(G79:Y79)</f>
        <v>1</v>
      </c>
    </row>
    <row r="80" spans="1:28" s="11" customFormat="1" ht="16.5" hidden="1">
      <c r="A80" s="52" t="s">
        <v>115</v>
      </c>
      <c r="B80" s="17" t="s">
        <v>116</v>
      </c>
      <c r="C80" s="44" t="s">
        <v>31</v>
      </c>
      <c r="D80" s="44" t="s">
        <v>32</v>
      </c>
      <c r="E80" s="46" t="s">
        <v>33</v>
      </c>
      <c r="F80" s="70">
        <v>17.801</v>
      </c>
      <c r="G80" s="22"/>
      <c r="H80" s="22"/>
      <c r="I80" s="22"/>
      <c r="J80" s="22"/>
      <c r="K80" s="22"/>
      <c r="L80" s="22"/>
      <c r="M80" s="22"/>
      <c r="N80" s="22">
        <v>4108.24</v>
      </c>
      <c r="O80" s="22"/>
      <c r="P80" s="22"/>
      <c r="Q80" s="22"/>
      <c r="R80" s="74"/>
      <c r="S80" s="74"/>
      <c r="T80" s="74"/>
      <c r="U80" s="74"/>
      <c r="V80" s="74"/>
      <c r="W80" s="74"/>
      <c r="X80" s="74"/>
      <c r="Y80" s="74"/>
      <c r="Z80" s="74"/>
      <c r="AA80" s="69">
        <f>SUM(G80:Y80)</f>
        <v>4108.24</v>
      </c>
      <c r="AB80" s="59"/>
    </row>
    <row r="81" spans="1:28" s="11" customFormat="1" ht="16.5" hidden="1">
      <c r="A81" s="58" t="s">
        <v>154</v>
      </c>
      <c r="B81" s="17" t="s">
        <v>18</v>
      </c>
      <c r="C81" s="44" t="s">
        <v>112</v>
      </c>
      <c r="D81" s="44" t="s">
        <v>32</v>
      </c>
      <c r="E81" s="46" t="s">
        <v>150</v>
      </c>
      <c r="F81" s="42">
        <v>17.801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74"/>
      <c r="S81" s="74"/>
      <c r="T81" s="74">
        <v>6613.95</v>
      </c>
      <c r="U81" s="74"/>
      <c r="V81" s="74"/>
      <c r="W81" s="74"/>
      <c r="X81" s="74"/>
      <c r="Y81" s="74"/>
      <c r="Z81" s="74"/>
      <c r="AA81" s="69">
        <f>SUM(G81:Y81)</f>
        <v>6613.95</v>
      </c>
      <c r="AB81" s="59"/>
    </row>
    <row r="82" spans="1:28" s="11" customFormat="1" ht="16.5" hidden="1">
      <c r="A82" s="52"/>
      <c r="B82" s="17"/>
      <c r="C82" s="44"/>
      <c r="D82" s="44"/>
      <c r="E82" s="46"/>
      <c r="F82" s="4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74"/>
      <c r="S82" s="74"/>
      <c r="T82" s="74"/>
      <c r="U82" s="74"/>
      <c r="V82" s="74"/>
      <c r="W82" s="74"/>
      <c r="X82" s="74"/>
      <c r="Y82" s="74"/>
      <c r="Z82" s="74"/>
      <c r="AA82" s="69">
        <f>SUM(G82:Y82)</f>
        <v>0</v>
      </c>
      <c r="AB82" s="59"/>
    </row>
    <row r="83" spans="1:28" s="11" customFormat="1" ht="16.5" hidden="1">
      <c r="A83" s="58"/>
      <c r="B83" s="17"/>
      <c r="C83" s="44"/>
      <c r="D83" s="44"/>
      <c r="E83" s="46"/>
      <c r="F83" s="4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74"/>
      <c r="S83" s="74"/>
      <c r="T83" s="74"/>
      <c r="U83" s="74"/>
      <c r="V83" s="74"/>
      <c r="W83" s="74"/>
      <c r="X83" s="74"/>
      <c r="Y83" s="74"/>
      <c r="Z83" s="74"/>
      <c r="AA83" s="69">
        <f>SUM(G83:Y83)</f>
        <v>0</v>
      </c>
      <c r="AB83" s="59"/>
    </row>
    <row r="84" spans="1:27" s="11" customFormat="1" ht="16.5" hidden="1">
      <c r="A84" s="45"/>
      <c r="B84" s="17"/>
      <c r="C84" s="56"/>
      <c r="D84" s="56"/>
      <c r="E84" s="56"/>
      <c r="F84" s="5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74"/>
      <c r="S84" s="74"/>
      <c r="T84" s="74"/>
      <c r="U84" s="74"/>
      <c r="V84" s="74"/>
      <c r="W84" s="74"/>
      <c r="X84" s="74"/>
      <c r="Y84" s="74"/>
      <c r="Z84" s="74"/>
      <c r="AA84" s="69">
        <f>SUM(G84:Y84)</f>
        <v>0</v>
      </c>
    </row>
    <row r="85" spans="1:27" s="11" customFormat="1" ht="16.5" hidden="1">
      <c r="A85" s="29"/>
      <c r="B85" s="15"/>
      <c r="C85" s="21"/>
      <c r="D85" s="15"/>
      <c r="E85" s="21"/>
      <c r="F85" s="15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74"/>
      <c r="S85" s="74"/>
      <c r="T85" s="74"/>
      <c r="U85" s="74"/>
      <c r="V85" s="74"/>
      <c r="W85" s="74"/>
      <c r="X85" s="74"/>
      <c r="Y85" s="74"/>
      <c r="Z85" s="74"/>
      <c r="AA85" s="69">
        <f>SUM(G85:Y85)</f>
        <v>0</v>
      </c>
    </row>
    <row r="86" spans="1:27" s="11" customFormat="1" ht="16.5">
      <c r="A86" s="23"/>
      <c r="B86" s="23"/>
      <c r="C86" s="23"/>
      <c r="D86" s="15"/>
      <c r="E86" s="15"/>
      <c r="F86" s="1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73"/>
      <c r="S86" s="73"/>
      <c r="T86" s="73"/>
      <c r="U86" s="73"/>
      <c r="V86" s="73"/>
      <c r="W86" s="73"/>
      <c r="X86" s="73"/>
      <c r="Y86" s="73"/>
      <c r="Z86" s="73"/>
      <c r="AA86" s="69">
        <f>SUM(G86:Y86)</f>
        <v>0</v>
      </c>
    </row>
    <row r="87" spans="1:27" s="11" customFormat="1" ht="16.5">
      <c r="A87" s="30" t="s">
        <v>0</v>
      </c>
      <c r="B87" s="30"/>
      <c r="C87" s="31"/>
      <c r="D87" s="31"/>
      <c r="E87" s="31"/>
      <c r="F87" s="32"/>
      <c r="G87" s="33">
        <f>SUM(G29:G58)</f>
        <v>241501</v>
      </c>
      <c r="H87" s="33">
        <f>SUM(H26:H86)</f>
        <v>401421</v>
      </c>
      <c r="I87" s="33">
        <f>SUM(I6:I26)</f>
        <v>658333</v>
      </c>
      <c r="J87" s="33">
        <f>SUM(J49:J75)</f>
        <v>8295.66</v>
      </c>
      <c r="K87" s="33">
        <f>SUM(K6:K22)</f>
        <v>727309</v>
      </c>
      <c r="L87" s="33">
        <f>SUM(L42:L86)</f>
        <v>375313.7</v>
      </c>
      <c r="M87" s="33">
        <f>SUM(M6:M75)</f>
        <v>52414.35</v>
      </c>
      <c r="N87" s="33">
        <f>SUM(N75:N86)</f>
        <v>12324.71</v>
      </c>
      <c r="O87" s="71">
        <f>SUM(O26:O86)</f>
        <v>14800</v>
      </c>
      <c r="P87" s="33">
        <f>SUM(P50:P85)</f>
        <v>1132</v>
      </c>
      <c r="Q87" s="33">
        <f>SUM(Q50:Q86)</f>
        <v>11033.12</v>
      </c>
      <c r="R87" s="71">
        <f>SUM(R50:R86)</f>
        <v>573420</v>
      </c>
      <c r="S87" s="71">
        <f>SUM(S6:S86)</f>
        <v>15000</v>
      </c>
      <c r="T87" s="71">
        <f>SUM(T75:T86)</f>
        <v>6613.95</v>
      </c>
      <c r="U87" s="33">
        <f>SUM(U32:U86)</f>
        <v>114340.39</v>
      </c>
      <c r="V87" s="33">
        <f>SUM(V48:V86)</f>
        <v>38236.5</v>
      </c>
      <c r="W87" s="33"/>
      <c r="X87" s="33">
        <f>SUM(X6:X85)</f>
        <v>12745.500000000015</v>
      </c>
      <c r="Y87" s="33">
        <f>SUM(Y48:Y86)</f>
        <v>-1734.7099999999996</v>
      </c>
      <c r="Z87" s="33">
        <f>SUM(Z41:Z86)</f>
        <v>231927.62</v>
      </c>
      <c r="AA87" s="69"/>
    </row>
    <row r="88" spans="1:27" s="11" customFormat="1" ht="16.5">
      <c r="A88" s="34"/>
      <c r="B88" s="34"/>
      <c r="C88" s="35"/>
      <c r="D88" s="35"/>
      <c r="E88" s="35"/>
      <c r="F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</row>
    <row r="89" spans="1:26" s="11" customFormat="1" ht="16.5">
      <c r="A89" s="28" t="s">
        <v>9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82"/>
      <c r="Y89" s="82"/>
      <c r="Z89" s="82"/>
    </row>
    <row r="90" spans="1:26" s="11" customFormat="1" ht="16.5" hidden="1">
      <c r="A90" s="24" t="s">
        <v>47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11" customFormat="1" ht="16.5" hidden="1">
      <c r="A91" s="28" t="s">
        <v>43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11" customFormat="1" ht="16.5" hidden="1">
      <c r="A92" s="28" t="s">
        <v>42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11" customFormat="1" ht="16.5" hidden="1">
      <c r="A93" s="28" t="s">
        <v>50</v>
      </c>
      <c r="C93" s="39"/>
      <c r="D93" s="39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11" customFormat="1" ht="16.5" hidden="1">
      <c r="A94" s="28" t="s">
        <v>49</v>
      </c>
      <c r="C94" s="39"/>
      <c r="D94" s="39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11" customFormat="1" ht="16.5" hidden="1">
      <c r="A95" s="28" t="s">
        <v>61</v>
      </c>
      <c r="C95" s="39"/>
      <c r="D95" s="39"/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11" customFormat="1" ht="16.5" hidden="1">
      <c r="A96" s="28" t="s">
        <v>62</v>
      </c>
      <c r="C96" s="39"/>
      <c r="D96" s="39"/>
      <c r="E96" s="3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11" customFormat="1" ht="16.5" hidden="1">
      <c r="A97" s="28" t="s">
        <v>78</v>
      </c>
      <c r="C97" s="39"/>
      <c r="D97" s="39"/>
      <c r="E97" s="3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11" customFormat="1" ht="16.5" hidden="1">
      <c r="A98" s="28" t="s">
        <v>72</v>
      </c>
      <c r="C98" s="39"/>
      <c r="D98" s="39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11" customFormat="1" ht="16.5" hidden="1">
      <c r="A99" s="28" t="s">
        <v>86</v>
      </c>
      <c r="C99" s="39"/>
      <c r="D99" s="39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11" customFormat="1" ht="16.5" hidden="1">
      <c r="A100" s="28" t="s">
        <v>85</v>
      </c>
      <c r="C100" s="39"/>
      <c r="D100" s="39"/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11" customFormat="1" ht="16.5" hidden="1">
      <c r="A101" s="28" t="s">
        <v>100</v>
      </c>
      <c r="C101" s="39"/>
      <c r="D101" s="39"/>
      <c r="E101" s="39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11" customFormat="1" ht="16.5" hidden="1">
      <c r="A102" s="28" t="s">
        <v>99</v>
      </c>
      <c r="C102" s="39"/>
      <c r="D102" s="39"/>
      <c r="E102" s="39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11" customFormat="1" ht="16.5" hidden="1">
      <c r="A103" s="28" t="s">
        <v>106</v>
      </c>
      <c r="C103" s="39"/>
      <c r="D103" s="39"/>
      <c r="E103" s="39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s="11" customFormat="1" ht="16.5" hidden="1">
      <c r="A104" s="28" t="s">
        <v>107</v>
      </c>
      <c r="C104" s="39"/>
      <c r="D104" s="39"/>
      <c r="E104" s="39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s="11" customFormat="1" ht="16.5" hidden="1">
      <c r="A105" s="28" t="s">
        <v>118</v>
      </c>
      <c r="C105" s="39"/>
      <c r="D105" s="39"/>
      <c r="E105" s="39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5" hidden="1">
      <c r="A106" s="28" t="s">
        <v>117</v>
      </c>
    </row>
    <row r="107" ht="15" hidden="1">
      <c r="A107" s="28" t="s">
        <v>122</v>
      </c>
    </row>
    <row r="108" ht="15" hidden="1">
      <c r="A108" s="28" t="s">
        <v>121</v>
      </c>
    </row>
    <row r="109" ht="15" hidden="1">
      <c r="A109" s="28" t="s">
        <v>125</v>
      </c>
    </row>
    <row r="110" ht="15" hidden="1">
      <c r="A110" s="28" t="s">
        <v>124</v>
      </c>
    </row>
    <row r="111" ht="15" hidden="1">
      <c r="A111" s="28" t="s">
        <v>127</v>
      </c>
    </row>
    <row r="112" ht="15" hidden="1">
      <c r="A112" s="28" t="s">
        <v>72</v>
      </c>
    </row>
    <row r="113" ht="15" hidden="1">
      <c r="A113" s="28" t="s">
        <v>140</v>
      </c>
    </row>
    <row r="114" ht="15" hidden="1">
      <c r="A114" s="28" t="s">
        <v>139</v>
      </c>
    </row>
    <row r="115" ht="15" hidden="1">
      <c r="A115" s="28" t="s">
        <v>148</v>
      </c>
    </row>
    <row r="116" ht="15" hidden="1">
      <c r="A116" s="76" t="s">
        <v>146</v>
      </c>
    </row>
    <row r="117" ht="15" hidden="1">
      <c r="A117" s="28" t="s">
        <v>152</v>
      </c>
    </row>
    <row r="118" ht="15" hidden="1">
      <c r="A118" s="76" t="s">
        <v>153</v>
      </c>
    </row>
    <row r="119" ht="15" hidden="1">
      <c r="A119" s="28" t="s">
        <v>164</v>
      </c>
    </row>
    <row r="120" ht="15" hidden="1">
      <c r="A120" s="28" t="s">
        <v>163</v>
      </c>
    </row>
    <row r="121" ht="15" hidden="1">
      <c r="A121" s="28" t="s">
        <v>172</v>
      </c>
    </row>
    <row r="122" ht="15" hidden="1">
      <c r="A122" s="28" t="s">
        <v>171</v>
      </c>
    </row>
    <row r="123" ht="15" hidden="1">
      <c r="A123" s="28" t="s">
        <v>176</v>
      </c>
    </row>
    <row r="124" ht="15" hidden="1">
      <c r="A124" s="28" t="s">
        <v>175</v>
      </c>
    </row>
    <row r="125" ht="15" hidden="1">
      <c r="A125" s="28" t="s">
        <v>178</v>
      </c>
    </row>
    <row r="126" ht="15" hidden="1">
      <c r="A126" s="28" t="s">
        <v>179</v>
      </c>
    </row>
    <row r="127" ht="15">
      <c r="A127" s="28" t="s">
        <v>182</v>
      </c>
    </row>
    <row r="128" ht="15">
      <c r="A128" s="28" t="s">
        <v>181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2019-01-09T16:12:46Z</cp:lastPrinted>
  <dcterms:created xsi:type="dcterms:W3CDTF">2000-04-13T13:33:42Z</dcterms:created>
  <dcterms:modified xsi:type="dcterms:W3CDTF">2020-11-03T15:43:21Z</dcterms:modified>
  <cp:category/>
  <cp:version/>
  <cp:contentType/>
  <cp:contentStatus/>
</cp:coreProperties>
</file>