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CITY OF QUINCY" sheetId="1" r:id="rId1"/>
  </sheets>
  <definedNames>
    <definedName name="_xlnm.Print_Area" localSheetId="0">'CITY OF QUINCY'!$A$1:$G$80</definedName>
  </definedNames>
  <calcPr fullCalcOnLoad="1"/>
</workbook>
</file>

<file path=xl/sharedStrings.xml><?xml version="1.0" encoding="utf-8"?>
<sst xmlns="http://schemas.openxmlformats.org/spreadsheetml/2006/main" count="319" uniqueCount="175">
  <si>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</si>
  <si>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</si>
  <si>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</si>
  <si>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</si>
  <si>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</si>
  <si>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</si>
  <si>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</si>
  <si>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</si>
  <si>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</si>
  <si>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</si>
  <si>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</si>
  <si>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</si>
  <si>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</si>
  <si>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</si>
  <si>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7003-0135</t>
  </si>
  <si>
    <t>N/A</t>
  </si>
  <si>
    <t>7002-6624</t>
  </si>
  <si>
    <t>REA8</t>
  </si>
  <si>
    <t>7003-1631</t>
  </si>
  <si>
    <t>JULY 1, 2019- JUNE 30, 2020</t>
  </si>
  <si>
    <t>7003-1630</t>
  </si>
  <si>
    <t>7003-1778</t>
  </si>
  <si>
    <t>STATE ONE STOP</t>
  </si>
  <si>
    <t>7003-0803</t>
  </si>
  <si>
    <t>WP 90%</t>
  </si>
  <si>
    <t>7002-6626</t>
  </si>
  <si>
    <t>WP 10%</t>
  </si>
  <si>
    <t>17.207</t>
  </si>
  <si>
    <t>REA8 (SERVICE DATE 1.1.18-9.30.19)</t>
  </si>
  <si>
    <t>DOE -ELEMENTARY &amp; SECONDARY ED</t>
  </si>
  <si>
    <t>84.002A</t>
  </si>
  <si>
    <t>7002-6628</t>
  </si>
  <si>
    <t>RAPID RESPONSE</t>
  </si>
  <si>
    <t>ELDER AFFAIRS</t>
  </si>
  <si>
    <t xml:space="preserve">4400-1979 </t>
  </si>
  <si>
    <t>MA COMMISSION FOR THE BLIND</t>
  </si>
  <si>
    <t>MA REHAB COMMISSION</t>
  </si>
  <si>
    <t>CT EOL 19CCQUINTRADE</t>
  </si>
  <si>
    <t>7003-1010</t>
  </si>
  <si>
    <t>J202</t>
  </si>
  <si>
    <t>REA9 (SERVICE DATE JAN 1, 2019-DEC 31, 2019)</t>
  </si>
  <si>
    <t>REA9</t>
  </si>
  <si>
    <t>J302</t>
  </si>
  <si>
    <t>CT EOL 20CCQUINSOSWTF</t>
  </si>
  <si>
    <t xml:space="preserve">BUDGET SHEET #1 </t>
  </si>
  <si>
    <t>TO ADD WTF &amp; SOS FUNDS</t>
  </si>
  <si>
    <t>J464</t>
  </si>
  <si>
    <t>J484</t>
  </si>
  <si>
    <t>INITIAL AWARD FY20</t>
  </si>
  <si>
    <t>WTRUSTF20</t>
  </si>
  <si>
    <t>STOSCC2020</t>
  </si>
  <si>
    <t>INITIAL AWARD FY20 AUGUST 7, 2019</t>
  </si>
  <si>
    <t>BUDGET #1 FY20</t>
  </si>
  <si>
    <t>BUDGET#1 FY20 AUGUST 9, 2019</t>
  </si>
  <si>
    <t>TO ADD WP FUNDS</t>
  </si>
  <si>
    <t>JULY 1, 2019-JUNE 30, 2020</t>
  </si>
  <si>
    <t>FES2020</t>
  </si>
  <si>
    <t>J405</t>
  </si>
  <si>
    <t>JULY 1, 2020-JUNE 30, 2021</t>
  </si>
  <si>
    <t>JULY 1, 2021-JUNE 30, 2022</t>
  </si>
  <si>
    <t>J407</t>
  </si>
  <si>
    <t>CT EOL 20CCQUINWP</t>
  </si>
  <si>
    <t>BUDGET #2 FY20</t>
  </si>
  <si>
    <t>CT EOL 20CCQUINWIA</t>
  </si>
  <si>
    <r>
      <t>FY20 YOUTH</t>
    </r>
    <r>
      <rPr>
        <b/>
        <sz val="11"/>
        <color indexed="10"/>
        <rFont val="Book Antiqua"/>
        <family val="1"/>
      </rPr>
      <t>-(EFFECTIVE DATE 4.1.19-6.30.22)</t>
    </r>
  </si>
  <si>
    <t>FWIAYTH20</t>
  </si>
  <si>
    <t>FY20 ADULT</t>
  </si>
  <si>
    <t>FWIAADT20A</t>
  </si>
  <si>
    <t>6402</t>
  </si>
  <si>
    <t>FY20 D WKR</t>
  </si>
  <si>
    <t>FWIADWK20A</t>
  </si>
  <si>
    <t>6403</t>
  </si>
  <si>
    <t>BUDGET#2 FY20 AUGUST 30, 2019</t>
  </si>
  <si>
    <t>TO ADD WIOA FUNDS</t>
  </si>
  <si>
    <t>BUDGET #3 FY20</t>
  </si>
  <si>
    <t>VOID</t>
  </si>
  <si>
    <t>BUDGET#3 FY20 SEPTEMBER 12, 2019</t>
  </si>
  <si>
    <t>TO ADD WP FUNDS LESS RETAINED</t>
  </si>
  <si>
    <t>CT EOL 20CCQUINNEGRESEA</t>
  </si>
  <si>
    <t>FEMENTER19</t>
  </si>
  <si>
    <t>7003-1777</t>
  </si>
  <si>
    <t>ENTERGY (SERVICE DATE: 8.1.19-6.30.21)</t>
  </si>
  <si>
    <t>BUDGET #4 FY20</t>
  </si>
  <si>
    <t>BUDGET#4 FY20 SEPTEMBER 28, 2019</t>
  </si>
  <si>
    <t>TO ADD NEG FUNDS</t>
  </si>
  <si>
    <t>BUDGET #5 FY20</t>
  </si>
  <si>
    <t>TO ADD PARTNER FUNDS</t>
  </si>
  <si>
    <r>
      <t xml:space="preserve"> </t>
    </r>
    <r>
      <rPr>
        <b/>
        <sz val="11"/>
        <color indexed="8"/>
        <rFont val="Book Antiqua"/>
        <family val="1"/>
      </rPr>
      <t>FH126A19VR</t>
    </r>
  </si>
  <si>
    <t>4110-3021</t>
  </si>
  <si>
    <t xml:space="preserve"> J422</t>
  </si>
  <si>
    <t xml:space="preserve"> T100VR0019</t>
  </si>
  <si>
    <t xml:space="preserve"> J421</t>
  </si>
  <si>
    <t>BUDGET#5 FY20 OCTOBER 9, 2019</t>
  </si>
  <si>
    <t xml:space="preserve"> 4120-0029</t>
  </si>
  <si>
    <t>BUDGET #6 FY20</t>
  </si>
  <si>
    <r>
      <t xml:space="preserve">FY20 ADULT </t>
    </r>
    <r>
      <rPr>
        <b/>
        <sz val="11"/>
        <color indexed="10"/>
        <rFont val="Book Antiqua"/>
        <family val="1"/>
      </rPr>
      <t>(EFFECTIVE DATE 10.1.19-6.30.22)</t>
    </r>
  </si>
  <si>
    <t>FWIAADT20B</t>
  </si>
  <si>
    <r>
      <t xml:space="preserve">FY20 D WKR </t>
    </r>
    <r>
      <rPr>
        <b/>
        <sz val="11"/>
        <color indexed="10"/>
        <rFont val="Book Antiqua"/>
        <family val="1"/>
      </rPr>
      <t>(EFFECTIVE DATE 10.1.19-6.30.22)</t>
    </r>
  </si>
  <si>
    <t>FWIADWK20B</t>
  </si>
  <si>
    <t>TO ADD WIOA FUNDS (OCT ALLOCATION) less retained if applicable</t>
  </si>
  <si>
    <t>BUDGET#6 FY20 NOVEMBER 5, 2019</t>
  </si>
  <si>
    <t>BUDGET #7 FY20</t>
  </si>
  <si>
    <t>OCT 30, 2019-JUNE 30, 2020</t>
  </si>
  <si>
    <t>FV002A1922</t>
  </si>
  <si>
    <t>7038-0107</t>
  </si>
  <si>
    <t>J423</t>
  </si>
  <si>
    <t>SEPT 29, 2019-JUNE 30, 2020</t>
  </si>
  <si>
    <t>FAD33734O6</t>
  </si>
  <si>
    <t>9110-1178</t>
  </si>
  <si>
    <t>J416</t>
  </si>
  <si>
    <t>BUDGET#7 FY20 NOVEMBER 26, 2019</t>
  </si>
  <si>
    <t>BUDGET #8 FY20</t>
  </si>
  <si>
    <t>TO ADD DVOP  FUNDS</t>
  </si>
  <si>
    <t>CT EOL 20CCQUINVETSUI</t>
  </si>
  <si>
    <t>DVOP (SERVICE DATE 10.1.19-12.31.20)</t>
  </si>
  <si>
    <t>OCT 1, 2019-JUNE 30, 2020</t>
  </si>
  <si>
    <t>FVETS2020</t>
  </si>
  <si>
    <t>J409</t>
  </si>
  <si>
    <t>JULY 1, 2020-DEC 31, 2020</t>
  </si>
  <si>
    <t>BUDGET#8 FY20 DECEMBER 3, 2019</t>
  </si>
  <si>
    <t>BUDGET #9 FY20</t>
  </si>
  <si>
    <t>OPERATION ABLE</t>
  </si>
  <si>
    <t>DCSSCSEP20</t>
  </si>
  <si>
    <t>7003-0006</t>
  </si>
  <si>
    <t>J446</t>
  </si>
  <si>
    <t>BUDGET#9 FY20 DECEMBER 4, 2019</t>
  </si>
  <si>
    <t>DTA</t>
  </si>
  <si>
    <t>SPSS2020</t>
  </si>
  <si>
    <t>J427</t>
  </si>
  <si>
    <t>BUDGET #10 FY20</t>
  </si>
  <si>
    <t>TO DTA FUNDS</t>
  </si>
  <si>
    <t>BUDGET#10 FY20 DECEMBER 16, 2019</t>
  </si>
  <si>
    <t>BUDGET #11 FY20</t>
  </si>
  <si>
    <t>DVOP (SERVICE DATE 7.1.19-12.31.19)</t>
  </si>
  <si>
    <t>JULY 1, 2019-DEC 31, 2019</t>
  </si>
  <si>
    <t>FVETS2019</t>
  </si>
  <si>
    <t>J309</t>
  </si>
  <si>
    <t>TO ADD DVOP FUNDS</t>
  </si>
  <si>
    <t>BUDGET#11 FY20 DECEMBER 18, 2019</t>
  </si>
  <si>
    <t>BUDGET #12 FY20</t>
  </si>
  <si>
    <t>ADDITIONAL STATE ONE STOP</t>
  </si>
  <si>
    <t>BUDGET#12 FY20 JANUARY 15, 2020</t>
  </si>
  <si>
    <t>TO ADD ADDITIONAL SOS &amp; RAPID RESPONSE FUNDS</t>
  </si>
  <si>
    <t>BUDGET #13 FY20</t>
  </si>
  <si>
    <t>TO ADD ADDITIONAL WP FUNDS</t>
  </si>
  <si>
    <t>BUDGET#13 FY20 JANUARY 17, 2020</t>
  </si>
  <si>
    <t>BUDGET #14 FY20</t>
  </si>
  <si>
    <t>BUDGET#14 FY20 JANUARY 23, 2020</t>
  </si>
  <si>
    <t>ADULT EDUCATION CAREER PATHWAYS</t>
  </si>
  <si>
    <t>OCT 24, 2019 - JUNE 30, 2020</t>
  </si>
  <si>
    <t>DOE2020B</t>
  </si>
  <si>
    <t>7035-0002</t>
  </si>
  <si>
    <t>J428</t>
  </si>
  <si>
    <t>15% OVERHEAD</t>
  </si>
  <si>
    <t>BUDGET #15 FY20</t>
  </si>
  <si>
    <t>TO ADD 15%  FUNDS</t>
  </si>
  <si>
    <t>FWIAYTH19</t>
  </si>
  <si>
    <t>BUDGET#15 FY20 MARCH 2, 2020</t>
  </si>
  <si>
    <t>BUDGET #16 FY20</t>
  </si>
  <si>
    <t>TO ADD  SNAP FUNDS &amp; ADDITIONAL DWKR FUNDS</t>
  </si>
  <si>
    <t>BUDGET#16 FY20 JUNE 3, 2020</t>
  </si>
  <si>
    <t>SNAP EXPANSION</t>
  </si>
  <si>
    <t>OCTOBER 1, 2019-JUNE 30, 2020</t>
  </si>
  <si>
    <t xml:space="preserve"> F20203066 </t>
  </si>
  <si>
    <t>4400-3066</t>
  </si>
  <si>
    <t>  J492</t>
  </si>
  <si>
    <t>JULY 1, 2020-SEPTEMBER 30,2020</t>
  </si>
  <si>
    <t>BUDGET #17 FY20</t>
  </si>
  <si>
    <t>BUDGET#17 FY20 JUNE 18, 2020</t>
  </si>
  <si>
    <t>TO ADD  SNAP FUNDS &amp; MOVE FUNDS TO FY21 LINE</t>
  </si>
  <si>
    <t>BUDGET #18 FY20</t>
  </si>
  <si>
    <t>BUDGET #18 FY20 JULY 1, 2020</t>
  </si>
  <si>
    <t>TO ADD  SENIOR SERVICE OF AMERICA FUNDS</t>
  </si>
  <si>
    <t>SENIOR SERVICE OF AMERICA</t>
  </si>
  <si>
    <t>SEP 4, 2019-JUNE 30,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</si>
</sst>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1"/>
      <color indexed="10"/>
      <name val="Book Antiqua"/>
      <family val="1"/>
    </font>
    <font>
      <b/>
      <sz val="11"/>
      <color indexed="8"/>
      <name val="Book Antiqua"/>
      <family val="1"/>
    </font>
    <font>
      <b/>
      <sz val="12"/>
      <name val="Book Antiqua"/>
      <family val="1"/>
    </font>
    <font>
      <b/>
      <i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  <font>
      <b/>
      <sz val="11"/>
      <color theme="1"/>
      <name val="Book Antiqua"/>
      <family val="1"/>
    </font>
    <font>
      <b/>
      <sz val="11"/>
      <color rgb="FFFF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Fill="1" applyBorder="1" applyAlignment="1" quotePrefix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49" fontId="13" fillId="0" borderId="12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18" fillId="0" borderId="10" xfId="0" applyFont="1" applyBorder="1" applyAlignment="1">
      <alignment horizontal="center"/>
    </xf>
    <xf numFmtId="0" fontId="55" fillId="0" borderId="10" xfId="0" applyFont="1" applyFill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9"/>
  <sheetViews>
    <sheetView tabSelected="1" zoomScalePageLayoutView="0" workbookViewId="0" topLeftCell="A1">
      <selection activeCell="Z1" sqref="Z1:Z16384"/>
    </sheetView>
  </sheetViews>
  <sheetFormatPr defaultColWidth="9.140625" defaultRowHeight="12.75"/>
  <cols>
    <col min="1" max="1" width="52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7" width="15.57421875" style="4" hidden="1" customWidth="1"/>
    <col min="8" max="9" width="19.57421875" style="4" hidden="1" customWidth="1"/>
    <col min="10" max="10" width="19.28125" style="4" hidden="1" customWidth="1"/>
    <col min="11" max="14" width="19.57421875" style="4" hidden="1" customWidth="1"/>
    <col min="15" max="17" width="19.28125" style="4" hidden="1" customWidth="1"/>
    <col min="18" max="18" width="14.8515625" style="4" hidden="1" customWidth="1"/>
    <col min="19" max="24" width="19.28125" style="4" hidden="1" customWidth="1"/>
    <col min="25" max="25" width="19.28125" style="4" customWidth="1"/>
    <col min="26" max="26" width="15.00390625" style="3" hidden="1" customWidth="1"/>
    <col min="27" max="27" width="12.00390625" style="3" bestFit="1" customWidth="1"/>
    <col min="28" max="16384" width="9.140625" style="3" customWidth="1"/>
  </cols>
  <sheetData>
    <row r="1" spans="1:25" ht="20.25">
      <c r="A1" s="3" t="s">
        <v>11</v>
      </c>
      <c r="B1" s="75" t="s">
        <v>10</v>
      </c>
      <c r="C1" s="76"/>
      <c r="D1" s="76"/>
      <c r="E1" s="76"/>
      <c r="F1" s="76"/>
      <c r="G1" s="76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6" ht="20.25">
      <c r="A2" s="5"/>
      <c r="B2" s="14"/>
      <c r="C2" s="14"/>
      <c r="D2" s="14"/>
      <c r="E2" s="15"/>
      <c r="F2" s="15"/>
    </row>
    <row r="3" spans="1:3" ht="20.25">
      <c r="A3" s="5" t="s">
        <v>12</v>
      </c>
      <c r="B3" s="14" t="s">
        <v>7</v>
      </c>
      <c r="C3" s="1"/>
    </row>
    <row r="4" spans="1:3" ht="20.25">
      <c r="A4" s="5"/>
      <c r="B4" s="6"/>
      <c r="C4" s="1"/>
    </row>
    <row r="5" spans="1:26" s="16" customFormat="1" ht="30">
      <c r="A5" s="54"/>
      <c r="B5" s="46" t="s">
        <v>2</v>
      </c>
      <c r="C5" s="46" t="s">
        <v>3</v>
      </c>
      <c r="D5" s="46" t="s">
        <v>4</v>
      </c>
      <c r="E5" s="46" t="s">
        <v>5</v>
      </c>
      <c r="F5" s="46" t="s">
        <v>1</v>
      </c>
      <c r="G5" s="46" t="s">
        <v>48</v>
      </c>
      <c r="H5" s="46" t="s">
        <v>52</v>
      </c>
      <c r="I5" s="46" t="s">
        <v>62</v>
      </c>
      <c r="J5" s="46" t="s">
        <v>74</v>
      </c>
      <c r="K5" s="46" t="s">
        <v>82</v>
      </c>
      <c r="L5" s="46" t="s">
        <v>85</v>
      </c>
      <c r="M5" s="46" t="s">
        <v>94</v>
      </c>
      <c r="N5" s="46" t="s">
        <v>101</v>
      </c>
      <c r="O5" s="46" t="s">
        <v>111</v>
      </c>
      <c r="P5" s="46" t="s">
        <v>120</v>
      </c>
      <c r="Q5" s="46" t="s">
        <v>129</v>
      </c>
      <c r="R5" s="46" t="s">
        <v>132</v>
      </c>
      <c r="S5" s="46" t="s">
        <v>139</v>
      </c>
      <c r="T5" s="46" t="s">
        <v>143</v>
      </c>
      <c r="U5" s="46" t="s">
        <v>146</v>
      </c>
      <c r="V5" s="46" t="s">
        <v>154</v>
      </c>
      <c r="W5" s="46" t="s">
        <v>158</v>
      </c>
      <c r="X5" s="46" t="s">
        <v>167</v>
      </c>
      <c r="Y5" s="46" t="s">
        <v>170</v>
      </c>
      <c r="Z5" s="41" t="s">
        <v>6</v>
      </c>
    </row>
    <row r="6" spans="1:26" s="7" customFormat="1" ht="16.5" hidden="1">
      <c r="A6" s="52" t="s">
        <v>8</v>
      </c>
      <c r="B6" s="47"/>
      <c r="C6" s="48"/>
      <c r="D6" s="48"/>
      <c r="E6" s="49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3"/>
    </row>
    <row r="7" spans="1:26" s="9" customFormat="1" ht="16.5" hidden="1">
      <c r="A7" s="21" t="s">
        <v>43</v>
      </c>
      <c r="B7" s="17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2"/>
    </row>
    <row r="8" spans="1:26" s="10" customFormat="1" ht="16.5" hidden="1">
      <c r="A8" s="43" t="s">
        <v>13</v>
      </c>
      <c r="B8" s="23" t="s">
        <v>19</v>
      </c>
      <c r="C8" s="44" t="s">
        <v>49</v>
      </c>
      <c r="D8" s="44" t="s">
        <v>14</v>
      </c>
      <c r="E8" s="44" t="s">
        <v>46</v>
      </c>
      <c r="F8" s="21" t="s">
        <v>15</v>
      </c>
      <c r="G8" s="26">
        <v>95000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45">
        <f>SUM(G8:K8)</f>
        <v>95000</v>
      </c>
    </row>
    <row r="9" spans="1:26" s="10" customFormat="1" ht="16.5" hidden="1">
      <c r="A9" s="59" t="s">
        <v>22</v>
      </c>
      <c r="B9" s="23" t="s">
        <v>19</v>
      </c>
      <c r="C9" s="44" t="s">
        <v>50</v>
      </c>
      <c r="D9" s="44" t="s">
        <v>23</v>
      </c>
      <c r="E9" s="44" t="s">
        <v>47</v>
      </c>
      <c r="F9" s="23" t="s">
        <v>15</v>
      </c>
      <c r="G9" s="24">
        <v>257120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45">
        <f aca="true" t="shared" si="0" ref="Z9:Z19">SUM(G9:K9)</f>
        <v>257120</v>
      </c>
    </row>
    <row r="10" spans="1:26" s="10" customFormat="1" ht="16.5" hidden="1">
      <c r="A10" s="59" t="s">
        <v>140</v>
      </c>
      <c r="B10" s="23" t="s">
        <v>19</v>
      </c>
      <c r="C10" s="44" t="s">
        <v>50</v>
      </c>
      <c r="D10" s="44" t="s">
        <v>23</v>
      </c>
      <c r="E10" s="44" t="s">
        <v>47</v>
      </c>
      <c r="F10" s="23" t="s">
        <v>15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>
        <v>25960</v>
      </c>
      <c r="T10" s="24"/>
      <c r="U10" s="24"/>
      <c r="V10" s="24"/>
      <c r="W10" s="24"/>
      <c r="X10" s="24"/>
      <c r="Y10" s="24"/>
      <c r="Z10" s="45">
        <f>SUM(R10:S10)</f>
        <v>25960</v>
      </c>
    </row>
    <row r="11" spans="1:26" s="10" customFormat="1" ht="16.5" hidden="1">
      <c r="A11" s="65"/>
      <c r="B11" s="23"/>
      <c r="C11" s="44"/>
      <c r="D11" s="44"/>
      <c r="E11" s="44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45">
        <f t="shared" si="0"/>
        <v>0</v>
      </c>
    </row>
    <row r="12" spans="1:26" s="10" customFormat="1" ht="16.5">
      <c r="A12" s="52" t="s">
        <v>8</v>
      </c>
      <c r="B12" s="23"/>
      <c r="C12" s="44"/>
      <c r="D12" s="44"/>
      <c r="E12" s="44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45">
        <f t="shared" si="0"/>
        <v>0</v>
      </c>
    </row>
    <row r="13" spans="1:26" s="10" customFormat="1" ht="16.5">
      <c r="A13" s="21" t="s">
        <v>61</v>
      </c>
      <c r="B13" s="23"/>
      <c r="C13" s="44"/>
      <c r="D13" s="44"/>
      <c r="E13" s="44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45">
        <f t="shared" si="0"/>
        <v>0</v>
      </c>
    </row>
    <row r="14" spans="1:26" s="10" customFormat="1" ht="16.5" hidden="1">
      <c r="A14" s="39" t="s">
        <v>24</v>
      </c>
      <c r="B14" s="23" t="s">
        <v>55</v>
      </c>
      <c r="C14" s="44" t="s">
        <v>56</v>
      </c>
      <c r="D14" s="44" t="s">
        <v>25</v>
      </c>
      <c r="E14" s="51" t="s">
        <v>57</v>
      </c>
      <c r="F14" s="23">
        <v>17.207</v>
      </c>
      <c r="G14" s="24"/>
      <c r="H14" s="24"/>
      <c r="I14" s="24"/>
      <c r="J14" s="24">
        <f>237622-2</f>
        <v>237620</v>
      </c>
      <c r="K14" s="24"/>
      <c r="L14" s="24"/>
      <c r="M14" s="24"/>
      <c r="N14" s="24"/>
      <c r="O14" s="24"/>
      <c r="P14" s="24"/>
      <c r="Q14" s="24"/>
      <c r="R14" s="24"/>
      <c r="S14" s="24"/>
      <c r="T14" s="24">
        <v>2222</v>
      </c>
      <c r="U14" s="24"/>
      <c r="V14" s="24"/>
      <c r="W14" s="24"/>
      <c r="X14" s="24"/>
      <c r="Y14" s="24"/>
      <c r="Z14" s="45">
        <f>SUM(J14:T14)</f>
        <v>239842</v>
      </c>
    </row>
    <row r="15" spans="1:26" s="10" customFormat="1" ht="16.5" hidden="1">
      <c r="A15" s="39" t="s">
        <v>24</v>
      </c>
      <c r="B15" s="23" t="s">
        <v>58</v>
      </c>
      <c r="C15" s="44" t="s">
        <v>56</v>
      </c>
      <c r="D15" s="44" t="s">
        <v>25</v>
      </c>
      <c r="E15" s="51" t="s">
        <v>57</v>
      </c>
      <c r="F15" s="23">
        <v>17.207</v>
      </c>
      <c r="G15" s="24"/>
      <c r="H15" s="24"/>
      <c r="I15" s="24"/>
      <c r="J15" s="24">
        <v>1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45">
        <f t="shared" si="0"/>
        <v>1</v>
      </c>
    </row>
    <row r="16" spans="1:26" s="10" customFormat="1" ht="16.5" hidden="1">
      <c r="A16" s="39" t="s">
        <v>24</v>
      </c>
      <c r="B16" s="23" t="s">
        <v>59</v>
      </c>
      <c r="C16" s="44" t="s">
        <v>56</v>
      </c>
      <c r="D16" s="44" t="s">
        <v>25</v>
      </c>
      <c r="E16" s="51" t="s">
        <v>57</v>
      </c>
      <c r="F16" s="23">
        <v>17.207</v>
      </c>
      <c r="G16" s="24"/>
      <c r="H16" s="24"/>
      <c r="I16" s="24"/>
      <c r="J16" s="24">
        <v>1</v>
      </c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45">
        <f t="shared" si="0"/>
        <v>1</v>
      </c>
    </row>
    <row r="17" spans="1:26" s="11" customFormat="1" ht="15" hidden="1">
      <c r="A17" s="39" t="s">
        <v>26</v>
      </c>
      <c r="B17" s="23" t="s">
        <v>55</v>
      </c>
      <c r="C17" s="44" t="s">
        <v>56</v>
      </c>
      <c r="D17" s="44" t="s">
        <v>25</v>
      </c>
      <c r="E17" s="51" t="s">
        <v>60</v>
      </c>
      <c r="F17" s="23" t="s">
        <v>27</v>
      </c>
      <c r="G17" s="24"/>
      <c r="H17" s="24"/>
      <c r="I17" s="24"/>
      <c r="J17" s="24">
        <f>67833-2</f>
        <v>67831</v>
      </c>
      <c r="K17" s="24"/>
      <c r="L17" s="24"/>
      <c r="M17" s="24"/>
      <c r="N17" s="24"/>
      <c r="O17" s="24"/>
      <c r="P17" s="24"/>
      <c r="Q17" s="24"/>
      <c r="R17" s="24"/>
      <c r="S17" s="24"/>
      <c r="T17" s="24">
        <v>192</v>
      </c>
      <c r="U17" s="24"/>
      <c r="V17" s="24"/>
      <c r="W17" s="24"/>
      <c r="X17" s="24"/>
      <c r="Y17" s="24"/>
      <c r="Z17" s="45">
        <f>SUM(J17:T17)</f>
        <v>68023</v>
      </c>
    </row>
    <row r="18" spans="1:26" s="10" customFormat="1" ht="16.5" hidden="1">
      <c r="A18" s="39" t="s">
        <v>26</v>
      </c>
      <c r="B18" s="23" t="s">
        <v>58</v>
      </c>
      <c r="C18" s="44" t="s">
        <v>56</v>
      </c>
      <c r="D18" s="44" t="s">
        <v>25</v>
      </c>
      <c r="E18" s="51" t="s">
        <v>60</v>
      </c>
      <c r="F18" s="23" t="s">
        <v>27</v>
      </c>
      <c r="G18" s="24"/>
      <c r="H18" s="24"/>
      <c r="I18" s="24"/>
      <c r="J18" s="24">
        <v>1</v>
      </c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45">
        <f t="shared" si="0"/>
        <v>1</v>
      </c>
    </row>
    <row r="19" spans="1:26" s="11" customFormat="1" ht="15" hidden="1">
      <c r="A19" s="39" t="s">
        <v>26</v>
      </c>
      <c r="B19" s="23" t="s">
        <v>59</v>
      </c>
      <c r="C19" s="44" t="s">
        <v>56</v>
      </c>
      <c r="D19" s="44" t="s">
        <v>25</v>
      </c>
      <c r="E19" s="51" t="s">
        <v>60</v>
      </c>
      <c r="F19" s="23" t="s">
        <v>27</v>
      </c>
      <c r="G19" s="24"/>
      <c r="H19" s="24"/>
      <c r="I19" s="24"/>
      <c r="J19" s="24">
        <v>1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45">
        <f t="shared" si="0"/>
        <v>1</v>
      </c>
    </row>
    <row r="20" spans="1:26" s="11" customFormat="1" ht="15" hidden="1">
      <c r="A20" s="61" t="s">
        <v>29</v>
      </c>
      <c r="B20" s="23" t="s">
        <v>102</v>
      </c>
      <c r="C20" s="44" t="s">
        <v>103</v>
      </c>
      <c r="D20" s="63" t="s">
        <v>104</v>
      </c>
      <c r="E20" s="64" t="s">
        <v>105</v>
      </c>
      <c r="F20" s="62" t="s">
        <v>30</v>
      </c>
      <c r="G20" s="60"/>
      <c r="H20" s="24"/>
      <c r="I20" s="24"/>
      <c r="J20" s="24"/>
      <c r="K20" s="24"/>
      <c r="L20" s="24"/>
      <c r="M20" s="24"/>
      <c r="N20" s="24">
        <v>6457.65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45">
        <f>SUM(M20:N20)</f>
        <v>6457.65</v>
      </c>
    </row>
    <row r="21" spans="1:26" s="11" customFormat="1" ht="15" hidden="1">
      <c r="A21" s="61" t="s">
        <v>33</v>
      </c>
      <c r="B21" s="23" t="s">
        <v>106</v>
      </c>
      <c r="C21" s="58" t="s">
        <v>107</v>
      </c>
      <c r="D21" s="58" t="s">
        <v>108</v>
      </c>
      <c r="E21" s="58" t="s">
        <v>109</v>
      </c>
      <c r="F21" s="23" t="s">
        <v>15</v>
      </c>
      <c r="G21" s="60"/>
      <c r="H21" s="24"/>
      <c r="I21" s="24"/>
      <c r="J21" s="24"/>
      <c r="K21" s="24"/>
      <c r="L21" s="24"/>
      <c r="M21" s="24"/>
      <c r="N21" s="24">
        <v>2669.72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45">
        <f>SUM(M21:N21)</f>
        <v>2669.72</v>
      </c>
    </row>
    <row r="22" spans="1:26" s="11" customFormat="1" ht="15" hidden="1">
      <c r="A22" s="61" t="s">
        <v>148</v>
      </c>
      <c r="B22" s="23" t="s">
        <v>149</v>
      </c>
      <c r="C22" s="58" t="s">
        <v>150</v>
      </c>
      <c r="D22" s="58" t="s">
        <v>151</v>
      </c>
      <c r="E22" s="58" t="s">
        <v>152</v>
      </c>
      <c r="F22" s="62" t="s">
        <v>15</v>
      </c>
      <c r="G22" s="60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>
        <v>8610.2</v>
      </c>
      <c r="V22" s="24"/>
      <c r="W22" s="24"/>
      <c r="X22" s="24"/>
      <c r="Y22" s="24"/>
      <c r="Z22" s="45">
        <f>SUM(T22:U22)</f>
        <v>8610.2</v>
      </c>
    </row>
    <row r="23" spans="1:26" s="11" customFormat="1" ht="15" hidden="1">
      <c r="A23" s="61" t="s">
        <v>35</v>
      </c>
      <c r="B23" s="23" t="s">
        <v>55</v>
      </c>
      <c r="C23" s="68" t="s">
        <v>87</v>
      </c>
      <c r="D23" s="68" t="s">
        <v>88</v>
      </c>
      <c r="E23" s="68" t="s">
        <v>89</v>
      </c>
      <c r="F23" s="23" t="s">
        <v>15</v>
      </c>
      <c r="G23" s="60"/>
      <c r="H23" s="24"/>
      <c r="I23" s="24"/>
      <c r="J23" s="24"/>
      <c r="K23" s="24"/>
      <c r="L23" s="24">
        <v>6500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45">
        <f>SUM(M23:N23)</f>
        <v>0</v>
      </c>
    </row>
    <row r="24" spans="1:26" s="11" customFormat="1" ht="15" hidden="1">
      <c r="A24" s="61" t="s">
        <v>36</v>
      </c>
      <c r="B24" s="23" t="s">
        <v>55</v>
      </c>
      <c r="C24" s="68" t="s">
        <v>90</v>
      </c>
      <c r="D24" s="69" t="s">
        <v>93</v>
      </c>
      <c r="E24" s="68" t="s">
        <v>91</v>
      </c>
      <c r="F24" s="23" t="s">
        <v>15</v>
      </c>
      <c r="G24" s="60"/>
      <c r="H24" s="24"/>
      <c r="I24" s="24"/>
      <c r="J24" s="24"/>
      <c r="K24" s="24"/>
      <c r="L24" s="24">
        <v>10989.15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45">
        <f>SUM(M24:N24)</f>
        <v>0</v>
      </c>
    </row>
    <row r="25" spans="1:26" s="11" customFormat="1" ht="15" hidden="1">
      <c r="A25" s="72" t="s">
        <v>121</v>
      </c>
      <c r="B25" s="23" t="s">
        <v>55</v>
      </c>
      <c r="C25" s="58" t="s">
        <v>122</v>
      </c>
      <c r="D25" s="58" t="s">
        <v>123</v>
      </c>
      <c r="E25" s="21" t="s">
        <v>124</v>
      </c>
      <c r="F25" s="23" t="s">
        <v>15</v>
      </c>
      <c r="G25" s="60"/>
      <c r="H25" s="24"/>
      <c r="I25" s="24"/>
      <c r="J25" s="24"/>
      <c r="K25" s="24"/>
      <c r="L25" s="24"/>
      <c r="M25" s="24"/>
      <c r="N25" s="24"/>
      <c r="O25" s="24"/>
      <c r="P25" s="24">
        <v>1100.88</v>
      </c>
      <c r="Q25" s="24"/>
      <c r="R25" s="24"/>
      <c r="S25" s="24"/>
      <c r="T25" s="24"/>
      <c r="U25" s="24"/>
      <c r="V25" s="24"/>
      <c r="W25" s="24"/>
      <c r="X25" s="24"/>
      <c r="Y25" s="24"/>
      <c r="Z25" s="45">
        <f>SUM(O25:P25)</f>
        <v>1100.88</v>
      </c>
    </row>
    <row r="26" spans="1:26" s="11" customFormat="1" ht="15" hidden="1">
      <c r="A26" s="61" t="s">
        <v>126</v>
      </c>
      <c r="B26" s="23" t="s">
        <v>55</v>
      </c>
      <c r="C26" s="58" t="s">
        <v>127</v>
      </c>
      <c r="D26" s="58" t="s">
        <v>34</v>
      </c>
      <c r="E26" s="58" t="s">
        <v>128</v>
      </c>
      <c r="F26" s="23" t="s">
        <v>15</v>
      </c>
      <c r="G26" s="60"/>
      <c r="H26" s="24"/>
      <c r="I26" s="24"/>
      <c r="J26" s="24"/>
      <c r="K26" s="24"/>
      <c r="L26" s="24"/>
      <c r="M26" s="24"/>
      <c r="N26" s="24"/>
      <c r="O26" s="24"/>
      <c r="P26" s="24"/>
      <c r="Q26" s="24">
        <v>51711.7</v>
      </c>
      <c r="R26" s="24"/>
      <c r="S26" s="24"/>
      <c r="T26" s="24"/>
      <c r="U26" s="24"/>
      <c r="V26" s="24"/>
      <c r="W26" s="24"/>
      <c r="X26" s="24"/>
      <c r="Y26" s="24"/>
      <c r="Z26" s="45">
        <f>SUM(P26:Q26)</f>
        <v>51711.7</v>
      </c>
    </row>
    <row r="27" spans="1:26" s="11" customFormat="1" ht="15" hidden="1">
      <c r="A27" s="61" t="s">
        <v>161</v>
      </c>
      <c r="B27" s="23" t="s">
        <v>162</v>
      </c>
      <c r="C27" s="41" t="s">
        <v>163</v>
      </c>
      <c r="D27" s="41" t="s">
        <v>164</v>
      </c>
      <c r="E27" s="41" t="s">
        <v>165</v>
      </c>
      <c r="F27" s="73">
        <v>10.561</v>
      </c>
      <c r="G27" s="60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>
        <f>33436.245-1</f>
        <v>33435.245</v>
      </c>
      <c r="X27" s="24"/>
      <c r="Y27" s="24"/>
      <c r="Z27" s="45">
        <f>SUM(G27:X27)</f>
        <v>33435.245</v>
      </c>
    </row>
    <row r="28" spans="1:26" s="11" customFormat="1" ht="15" hidden="1">
      <c r="A28" s="61" t="s">
        <v>161</v>
      </c>
      <c r="B28" s="74" t="s">
        <v>166</v>
      </c>
      <c r="C28" s="41" t="s">
        <v>163</v>
      </c>
      <c r="D28" s="41" t="s">
        <v>164</v>
      </c>
      <c r="E28" s="41" t="s">
        <v>165</v>
      </c>
      <c r="F28" s="73">
        <v>10.561</v>
      </c>
      <c r="G28" s="60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>
        <v>1</v>
      </c>
      <c r="X28" s="24">
        <v>11145.42</v>
      </c>
      <c r="Y28" s="24"/>
      <c r="Z28" s="45">
        <f aca="true" t="shared" si="1" ref="Z28:Z77">SUM(G28:X28)</f>
        <v>11146.42</v>
      </c>
    </row>
    <row r="29" spans="1:26" s="11" customFormat="1" ht="15">
      <c r="A29" s="61" t="s">
        <v>173</v>
      </c>
      <c r="B29" s="62" t="s">
        <v>174</v>
      </c>
      <c r="C29" s="58" t="s">
        <v>122</v>
      </c>
      <c r="D29" s="58" t="s">
        <v>123</v>
      </c>
      <c r="E29" s="58" t="s">
        <v>124</v>
      </c>
      <c r="F29" s="62" t="s">
        <v>15</v>
      </c>
      <c r="G29" s="60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>
        <v>430.44</v>
      </c>
      <c r="Z29" s="45">
        <f>SUM(X29:Y29)</f>
        <v>430.44</v>
      </c>
    </row>
    <row r="30" spans="1:26" s="11" customFormat="1" ht="15">
      <c r="A30" s="39"/>
      <c r="B30" s="23"/>
      <c r="C30" s="44"/>
      <c r="D30" s="44"/>
      <c r="E30" s="51"/>
      <c r="F30" s="23"/>
      <c r="G30" s="60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45">
        <f t="shared" si="1"/>
        <v>0</v>
      </c>
    </row>
    <row r="31" spans="1:26" s="11" customFormat="1" ht="15" hidden="1">
      <c r="A31" s="46" t="s">
        <v>8</v>
      </c>
      <c r="B31" s="23"/>
      <c r="C31" s="44"/>
      <c r="D31" s="44"/>
      <c r="E31" s="51"/>
      <c r="F31" s="23"/>
      <c r="G31" s="60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45">
        <f t="shared" si="1"/>
        <v>0</v>
      </c>
    </row>
    <row r="32" spans="1:26" s="11" customFormat="1" ht="15" hidden="1">
      <c r="A32" s="21" t="s">
        <v>113</v>
      </c>
      <c r="B32" s="23"/>
      <c r="C32" s="44"/>
      <c r="D32" s="44"/>
      <c r="E32" s="51"/>
      <c r="F32" s="23"/>
      <c r="G32" s="60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45">
        <f t="shared" si="1"/>
        <v>0</v>
      </c>
    </row>
    <row r="33" spans="1:26" s="11" customFormat="1" ht="15" hidden="1">
      <c r="A33" s="65" t="s">
        <v>114</v>
      </c>
      <c r="B33" s="23" t="s">
        <v>115</v>
      </c>
      <c r="C33" s="44" t="s">
        <v>116</v>
      </c>
      <c r="D33" s="44" t="s">
        <v>31</v>
      </c>
      <c r="E33" s="51" t="s">
        <v>117</v>
      </c>
      <c r="F33" s="71">
        <v>17.801</v>
      </c>
      <c r="G33" s="60"/>
      <c r="H33" s="24"/>
      <c r="I33" s="24"/>
      <c r="J33" s="24"/>
      <c r="K33" s="24"/>
      <c r="L33" s="24"/>
      <c r="M33" s="24"/>
      <c r="N33" s="24"/>
      <c r="O33" s="24">
        <f>20860-1</f>
        <v>20859</v>
      </c>
      <c r="P33" s="24"/>
      <c r="Q33" s="24"/>
      <c r="R33" s="24">
        <f>13905.9-1</f>
        <v>13904.9</v>
      </c>
      <c r="S33" s="24"/>
      <c r="T33" s="24"/>
      <c r="U33" s="24"/>
      <c r="V33" s="24"/>
      <c r="W33" s="24"/>
      <c r="X33" s="24"/>
      <c r="Y33" s="24"/>
      <c r="Z33" s="45">
        <f t="shared" si="1"/>
        <v>34763.9</v>
      </c>
    </row>
    <row r="34" spans="1:26" s="11" customFormat="1" ht="15" hidden="1">
      <c r="A34" s="65" t="s">
        <v>114</v>
      </c>
      <c r="B34" s="23" t="s">
        <v>118</v>
      </c>
      <c r="C34" s="44" t="s">
        <v>116</v>
      </c>
      <c r="D34" s="44" t="s">
        <v>31</v>
      </c>
      <c r="E34" s="51" t="s">
        <v>117</v>
      </c>
      <c r="F34" s="71">
        <v>17.801</v>
      </c>
      <c r="G34" s="60"/>
      <c r="H34" s="24"/>
      <c r="I34" s="24"/>
      <c r="J34" s="24"/>
      <c r="K34" s="24"/>
      <c r="L34" s="24"/>
      <c r="M34" s="24"/>
      <c r="N34" s="24"/>
      <c r="O34" s="24">
        <v>1</v>
      </c>
      <c r="P34" s="24"/>
      <c r="Q34" s="24"/>
      <c r="R34" s="24">
        <v>1</v>
      </c>
      <c r="S34" s="24"/>
      <c r="T34" s="24"/>
      <c r="U34" s="24"/>
      <c r="V34" s="24"/>
      <c r="W34" s="24"/>
      <c r="X34" s="24"/>
      <c r="Y34" s="24"/>
      <c r="Z34" s="45">
        <f t="shared" si="1"/>
        <v>2</v>
      </c>
    </row>
    <row r="35" spans="1:26" s="11" customFormat="1" ht="15" hidden="1">
      <c r="A35" s="65" t="s">
        <v>133</v>
      </c>
      <c r="B35" s="23" t="s">
        <v>134</v>
      </c>
      <c r="C35" s="44" t="s">
        <v>135</v>
      </c>
      <c r="D35" s="44" t="s">
        <v>31</v>
      </c>
      <c r="E35" s="51" t="s">
        <v>136</v>
      </c>
      <c r="F35" s="71">
        <v>17.801</v>
      </c>
      <c r="G35" s="60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>
        <v>6952.95</v>
      </c>
      <c r="S35" s="24"/>
      <c r="T35" s="24"/>
      <c r="U35" s="24"/>
      <c r="V35" s="24"/>
      <c r="W35" s="24"/>
      <c r="X35" s="24"/>
      <c r="Y35" s="24"/>
      <c r="Z35" s="45">
        <f t="shared" si="1"/>
        <v>6952.95</v>
      </c>
    </row>
    <row r="36" spans="1:26" s="11" customFormat="1" ht="15" hidden="1">
      <c r="A36" s="55" t="s">
        <v>153</v>
      </c>
      <c r="B36" s="56" t="s">
        <v>19</v>
      </c>
      <c r="C36" s="57" t="s">
        <v>156</v>
      </c>
      <c r="D36" s="21" t="s">
        <v>18</v>
      </c>
      <c r="E36" s="23">
        <v>6319</v>
      </c>
      <c r="F36" s="23">
        <v>17.259</v>
      </c>
      <c r="G36" s="60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>
        <v>30000</v>
      </c>
      <c r="W36" s="24"/>
      <c r="X36" s="24"/>
      <c r="Y36" s="24"/>
      <c r="Z36" s="45">
        <f t="shared" si="1"/>
        <v>30000</v>
      </c>
    </row>
    <row r="37" spans="1:26" s="11" customFormat="1" ht="15" hidden="1">
      <c r="A37" s="65"/>
      <c r="B37" s="23"/>
      <c r="C37" s="44"/>
      <c r="D37" s="44"/>
      <c r="E37" s="51"/>
      <c r="F37" s="71"/>
      <c r="G37" s="60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45">
        <f t="shared" si="1"/>
        <v>0</v>
      </c>
    </row>
    <row r="38" spans="1:26" s="11" customFormat="1" ht="15" hidden="1">
      <c r="A38" s="39"/>
      <c r="B38" s="23"/>
      <c r="C38" s="44"/>
      <c r="D38" s="44"/>
      <c r="E38" s="51"/>
      <c r="F38" s="23"/>
      <c r="G38" s="60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45">
        <f t="shared" si="1"/>
        <v>0</v>
      </c>
    </row>
    <row r="39" spans="1:26" s="11" customFormat="1" ht="16.5" hidden="1">
      <c r="A39" s="46" t="s">
        <v>8</v>
      </c>
      <c r="B39" s="17"/>
      <c r="C39" s="18"/>
      <c r="D39" s="18"/>
      <c r="E39" s="19"/>
      <c r="F39" s="20"/>
      <c r="G39" s="50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45">
        <f t="shared" si="1"/>
        <v>0</v>
      </c>
    </row>
    <row r="40" spans="1:26" s="10" customFormat="1" ht="16.5" hidden="1">
      <c r="A40" s="21" t="s">
        <v>78</v>
      </c>
      <c r="B40" s="17"/>
      <c r="C40" s="18"/>
      <c r="D40" s="18"/>
      <c r="E40" s="19"/>
      <c r="F40" s="20"/>
      <c r="G40" s="21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45">
        <f t="shared" si="1"/>
        <v>0</v>
      </c>
    </row>
    <row r="41" spans="1:26" s="8" customFormat="1" ht="15" hidden="1">
      <c r="A41" s="55" t="s">
        <v>28</v>
      </c>
      <c r="B41" s="23"/>
      <c r="C41" s="44"/>
      <c r="D41" s="44" t="s">
        <v>16</v>
      </c>
      <c r="E41" s="51" t="s">
        <v>17</v>
      </c>
      <c r="F41" s="21">
        <v>17.225</v>
      </c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45">
        <f t="shared" si="1"/>
        <v>0</v>
      </c>
    </row>
    <row r="42" spans="1:26" s="7" customFormat="1" ht="15" hidden="1">
      <c r="A42" s="55" t="s">
        <v>28</v>
      </c>
      <c r="B42" s="23"/>
      <c r="C42" s="44"/>
      <c r="D42" s="44" t="s">
        <v>16</v>
      </c>
      <c r="E42" s="51" t="s">
        <v>17</v>
      </c>
      <c r="F42" s="21">
        <v>17.225</v>
      </c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45">
        <f t="shared" si="1"/>
        <v>0</v>
      </c>
    </row>
    <row r="43" spans="1:26" s="7" customFormat="1" ht="15" hidden="1">
      <c r="A43" s="39" t="s">
        <v>40</v>
      </c>
      <c r="B43" s="23"/>
      <c r="C43" s="21"/>
      <c r="D43" s="21" t="s">
        <v>16</v>
      </c>
      <c r="E43" s="21" t="s">
        <v>41</v>
      </c>
      <c r="F43" s="21">
        <v>17.225</v>
      </c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45">
        <f t="shared" si="1"/>
        <v>0</v>
      </c>
    </row>
    <row r="44" spans="1:26" s="7" customFormat="1" ht="15" hidden="1">
      <c r="A44" s="39" t="s">
        <v>40</v>
      </c>
      <c r="B44" s="23"/>
      <c r="C44" s="21"/>
      <c r="D44" s="21" t="s">
        <v>16</v>
      </c>
      <c r="E44" s="21" t="s">
        <v>41</v>
      </c>
      <c r="F44" s="21">
        <v>17.225</v>
      </c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45">
        <f t="shared" si="1"/>
        <v>0</v>
      </c>
    </row>
    <row r="45" spans="1:26" s="7" customFormat="1" ht="15" hidden="1">
      <c r="A45" s="55" t="s">
        <v>81</v>
      </c>
      <c r="B45" s="23" t="s">
        <v>55</v>
      </c>
      <c r="C45" s="58" t="s">
        <v>79</v>
      </c>
      <c r="D45" s="58" t="s">
        <v>80</v>
      </c>
      <c r="E45" s="58">
        <v>5890</v>
      </c>
      <c r="F45" s="58">
        <v>17.277</v>
      </c>
      <c r="G45" s="24"/>
      <c r="H45" s="24"/>
      <c r="I45" s="24"/>
      <c r="J45" s="24"/>
      <c r="K45" s="24">
        <f>409584-1</f>
        <v>409583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45">
        <f t="shared" si="1"/>
        <v>409583</v>
      </c>
    </row>
    <row r="46" spans="1:26" s="7" customFormat="1" ht="15" hidden="1">
      <c r="A46" s="55" t="s">
        <v>81</v>
      </c>
      <c r="B46" s="23" t="s">
        <v>58</v>
      </c>
      <c r="C46" s="58" t="s">
        <v>79</v>
      </c>
      <c r="D46" s="58" t="s">
        <v>80</v>
      </c>
      <c r="E46" s="58">
        <v>5890</v>
      </c>
      <c r="F46" s="58">
        <v>17.277</v>
      </c>
      <c r="G46" s="24"/>
      <c r="H46" s="24"/>
      <c r="I46" s="24"/>
      <c r="J46" s="24"/>
      <c r="K46" s="24">
        <v>1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45">
        <f t="shared" si="1"/>
        <v>1</v>
      </c>
    </row>
    <row r="47" spans="1:26" s="7" customFormat="1" ht="15">
      <c r="A47" s="55"/>
      <c r="B47" s="23"/>
      <c r="C47" s="21"/>
      <c r="D47" s="21"/>
      <c r="E47" s="21"/>
      <c r="F47" s="21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45">
        <f t="shared" si="1"/>
        <v>0</v>
      </c>
    </row>
    <row r="48" spans="1:26" s="7" customFormat="1" ht="15">
      <c r="A48" s="55"/>
      <c r="B48" s="23"/>
      <c r="C48" s="44"/>
      <c r="D48" s="44"/>
      <c r="E48" s="51"/>
      <c r="F48" s="21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45">
        <f t="shared" si="1"/>
        <v>0</v>
      </c>
    </row>
    <row r="49" spans="1:26" s="9" customFormat="1" ht="16.5" hidden="1">
      <c r="A49" s="46" t="s">
        <v>8</v>
      </c>
      <c r="B49" s="17"/>
      <c r="C49" s="18"/>
      <c r="D49" s="18"/>
      <c r="E49" s="19"/>
      <c r="F49" s="20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45">
        <f t="shared" si="1"/>
        <v>0</v>
      </c>
    </row>
    <row r="50" spans="1:26" s="11" customFormat="1" ht="16.5" hidden="1">
      <c r="A50" s="21" t="s">
        <v>63</v>
      </c>
      <c r="B50" s="17"/>
      <c r="C50" s="25"/>
      <c r="D50" s="25"/>
      <c r="E50" s="25"/>
      <c r="F50" s="17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45">
        <f t="shared" si="1"/>
        <v>0</v>
      </c>
    </row>
    <row r="51" spans="1:26" s="11" customFormat="1" ht="15" hidden="1">
      <c r="A51" s="55" t="s">
        <v>64</v>
      </c>
      <c r="B51" s="56" t="s">
        <v>19</v>
      </c>
      <c r="C51" s="57" t="s">
        <v>65</v>
      </c>
      <c r="D51" s="21" t="s">
        <v>18</v>
      </c>
      <c r="E51" s="41">
        <v>6401</v>
      </c>
      <c r="F51" s="23">
        <v>17.259</v>
      </c>
      <c r="G51" s="24"/>
      <c r="H51" s="24"/>
      <c r="I51" s="24">
        <f>470474-2</f>
        <v>470472</v>
      </c>
      <c r="J51" s="24"/>
      <c r="K51" s="24"/>
      <c r="L51" s="24"/>
      <c r="M51" s="24">
        <v>1392</v>
      </c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>
        <v>-94373</v>
      </c>
      <c r="Y51" s="24"/>
      <c r="Z51" s="45">
        <f t="shared" si="1"/>
        <v>377491</v>
      </c>
    </row>
    <row r="52" spans="1:26" s="11" customFormat="1" ht="15" hidden="1">
      <c r="A52" s="55" t="s">
        <v>64</v>
      </c>
      <c r="B52" s="23" t="s">
        <v>58</v>
      </c>
      <c r="C52" s="57" t="s">
        <v>65</v>
      </c>
      <c r="D52" s="21" t="s">
        <v>18</v>
      </c>
      <c r="E52" s="41">
        <v>6401</v>
      </c>
      <c r="F52" s="23">
        <v>17.259</v>
      </c>
      <c r="G52" s="24"/>
      <c r="H52" s="24"/>
      <c r="I52" s="24">
        <v>1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>
        <v>94373</v>
      </c>
      <c r="Y52" s="24"/>
      <c r="Z52" s="45">
        <f t="shared" si="1"/>
        <v>94374</v>
      </c>
    </row>
    <row r="53" spans="1:26" s="10" customFormat="1" ht="16.5" hidden="1">
      <c r="A53" s="55" t="s">
        <v>64</v>
      </c>
      <c r="B53" s="23" t="s">
        <v>59</v>
      </c>
      <c r="C53" s="57" t="s">
        <v>65</v>
      </c>
      <c r="D53" s="21" t="s">
        <v>18</v>
      </c>
      <c r="E53" s="41">
        <v>6401</v>
      </c>
      <c r="F53" s="23">
        <v>17.259</v>
      </c>
      <c r="G53" s="26"/>
      <c r="H53" s="26"/>
      <c r="I53" s="26">
        <v>1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45">
        <f t="shared" si="1"/>
        <v>1</v>
      </c>
    </row>
    <row r="54" spans="1:26" s="10" customFormat="1" ht="16.5" hidden="1">
      <c r="A54" s="55" t="s">
        <v>66</v>
      </c>
      <c r="B54" s="56" t="s">
        <v>19</v>
      </c>
      <c r="C54" s="21" t="s">
        <v>67</v>
      </c>
      <c r="D54" s="58" t="s">
        <v>20</v>
      </c>
      <c r="E54" s="23" t="s">
        <v>68</v>
      </c>
      <c r="F54" s="58">
        <v>17.258</v>
      </c>
      <c r="G54" s="26"/>
      <c r="H54" s="26"/>
      <c r="I54" s="26">
        <f>75032-2</f>
        <v>75030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45">
        <f t="shared" si="1"/>
        <v>75030</v>
      </c>
    </row>
    <row r="55" spans="1:26" s="7" customFormat="1" ht="15" hidden="1">
      <c r="A55" s="55" t="s">
        <v>66</v>
      </c>
      <c r="B55" s="23" t="s">
        <v>58</v>
      </c>
      <c r="C55" s="21" t="s">
        <v>67</v>
      </c>
      <c r="D55" s="58" t="s">
        <v>20</v>
      </c>
      <c r="E55" s="23" t="s">
        <v>68</v>
      </c>
      <c r="F55" s="58">
        <v>17.258</v>
      </c>
      <c r="G55" s="24"/>
      <c r="H55" s="24"/>
      <c r="I55" s="24">
        <v>1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45">
        <f t="shared" si="1"/>
        <v>1</v>
      </c>
    </row>
    <row r="56" spans="1:26" s="9" customFormat="1" ht="16.5" hidden="1">
      <c r="A56" s="55" t="s">
        <v>66</v>
      </c>
      <c r="B56" s="23" t="s">
        <v>59</v>
      </c>
      <c r="C56" s="21" t="s">
        <v>67</v>
      </c>
      <c r="D56" s="58" t="s">
        <v>20</v>
      </c>
      <c r="E56" s="23" t="s">
        <v>68</v>
      </c>
      <c r="F56" s="58">
        <v>17.258</v>
      </c>
      <c r="G56" s="24"/>
      <c r="H56" s="24"/>
      <c r="I56" s="24">
        <v>1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45">
        <f t="shared" si="1"/>
        <v>1</v>
      </c>
    </row>
    <row r="57" spans="1:26" s="9" customFormat="1" ht="16.5" hidden="1">
      <c r="A57" s="55" t="s">
        <v>95</v>
      </c>
      <c r="B57" s="56" t="s">
        <v>19</v>
      </c>
      <c r="C57" s="70" t="s">
        <v>96</v>
      </c>
      <c r="D57" s="58" t="s">
        <v>20</v>
      </c>
      <c r="E57" s="23" t="s">
        <v>68</v>
      </c>
      <c r="F57" s="58">
        <v>17.258</v>
      </c>
      <c r="G57" s="24"/>
      <c r="H57" s="24"/>
      <c r="I57" s="24"/>
      <c r="J57" s="24"/>
      <c r="K57" s="24"/>
      <c r="L57" s="24"/>
      <c r="M57" s="24">
        <f>400000-2</f>
        <v>399998</v>
      </c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>
        <v>-95006</v>
      </c>
      <c r="Y57" s="24"/>
      <c r="Z57" s="45">
        <f t="shared" si="1"/>
        <v>304992</v>
      </c>
    </row>
    <row r="58" spans="1:26" s="9" customFormat="1" ht="16.5" hidden="1">
      <c r="A58" s="55" t="s">
        <v>95</v>
      </c>
      <c r="B58" s="23" t="s">
        <v>58</v>
      </c>
      <c r="C58" s="70" t="s">
        <v>96</v>
      </c>
      <c r="D58" s="58" t="s">
        <v>20</v>
      </c>
      <c r="E58" s="23" t="s">
        <v>68</v>
      </c>
      <c r="F58" s="58">
        <v>17.258</v>
      </c>
      <c r="G58" s="24"/>
      <c r="H58" s="24"/>
      <c r="I58" s="24"/>
      <c r="J58" s="24"/>
      <c r="K58" s="24"/>
      <c r="L58" s="24"/>
      <c r="M58" s="24">
        <v>1</v>
      </c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>
        <v>95006</v>
      </c>
      <c r="Y58" s="24"/>
      <c r="Z58" s="45">
        <f t="shared" si="1"/>
        <v>95007</v>
      </c>
    </row>
    <row r="59" spans="1:26" s="9" customFormat="1" ht="16.5" hidden="1">
      <c r="A59" s="55" t="s">
        <v>95</v>
      </c>
      <c r="B59" s="23" t="s">
        <v>59</v>
      </c>
      <c r="C59" s="70" t="s">
        <v>96</v>
      </c>
      <c r="D59" s="58" t="s">
        <v>20</v>
      </c>
      <c r="E59" s="23" t="s">
        <v>68</v>
      </c>
      <c r="F59" s="58">
        <v>17.258</v>
      </c>
      <c r="G59" s="24"/>
      <c r="H59" s="24"/>
      <c r="I59" s="24"/>
      <c r="J59" s="24"/>
      <c r="K59" s="24"/>
      <c r="L59" s="24"/>
      <c r="M59" s="24">
        <v>1</v>
      </c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45">
        <f t="shared" si="1"/>
        <v>1</v>
      </c>
    </row>
    <row r="60" spans="1:26" s="11" customFormat="1" ht="15" hidden="1">
      <c r="A60" s="55" t="s">
        <v>69</v>
      </c>
      <c r="B60" s="56" t="s">
        <v>19</v>
      </c>
      <c r="C60" s="21" t="s">
        <v>70</v>
      </c>
      <c r="D60" s="58" t="s">
        <v>21</v>
      </c>
      <c r="E60" s="23" t="s">
        <v>71</v>
      </c>
      <c r="F60" s="58">
        <v>17.278</v>
      </c>
      <c r="G60" s="26"/>
      <c r="H60" s="26"/>
      <c r="I60" s="26">
        <f>119457-2</f>
        <v>119455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45">
        <f t="shared" si="1"/>
        <v>119455</v>
      </c>
    </row>
    <row r="61" spans="1:26" s="11" customFormat="1" ht="15" hidden="1">
      <c r="A61" s="55" t="s">
        <v>69</v>
      </c>
      <c r="B61" s="23" t="s">
        <v>58</v>
      </c>
      <c r="C61" s="21" t="s">
        <v>70</v>
      </c>
      <c r="D61" s="58" t="s">
        <v>21</v>
      </c>
      <c r="E61" s="23" t="s">
        <v>71</v>
      </c>
      <c r="F61" s="58">
        <v>17.278</v>
      </c>
      <c r="G61" s="26"/>
      <c r="H61" s="26"/>
      <c r="I61" s="26">
        <v>1</v>
      </c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45">
        <f t="shared" si="1"/>
        <v>1</v>
      </c>
    </row>
    <row r="62" spans="1:26" s="10" customFormat="1" ht="16.5" hidden="1">
      <c r="A62" s="55" t="s">
        <v>69</v>
      </c>
      <c r="B62" s="23" t="s">
        <v>59</v>
      </c>
      <c r="C62" s="21" t="s">
        <v>70</v>
      </c>
      <c r="D62" s="58" t="s">
        <v>21</v>
      </c>
      <c r="E62" s="23" t="s">
        <v>71</v>
      </c>
      <c r="F62" s="58">
        <v>17.278</v>
      </c>
      <c r="G62" s="26"/>
      <c r="H62" s="26"/>
      <c r="I62" s="26">
        <v>1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45">
        <f t="shared" si="1"/>
        <v>1</v>
      </c>
    </row>
    <row r="63" spans="1:26" s="10" customFormat="1" ht="16.5" hidden="1">
      <c r="A63" s="55" t="s">
        <v>97</v>
      </c>
      <c r="B63" s="56" t="s">
        <v>19</v>
      </c>
      <c r="C63" s="70" t="s">
        <v>98</v>
      </c>
      <c r="D63" s="58" t="s">
        <v>21</v>
      </c>
      <c r="E63" s="23" t="s">
        <v>71</v>
      </c>
      <c r="F63" s="58">
        <v>17.278</v>
      </c>
      <c r="G63" s="26"/>
      <c r="H63" s="26"/>
      <c r="I63" s="26"/>
      <c r="J63" s="26"/>
      <c r="K63" s="26"/>
      <c r="L63" s="26"/>
      <c r="M63" s="26">
        <f>566375-2</f>
        <v>566373</v>
      </c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>
        <v>-137166</v>
      </c>
      <c r="Y63" s="26"/>
      <c r="Z63" s="45">
        <f t="shared" si="1"/>
        <v>429207</v>
      </c>
    </row>
    <row r="64" spans="1:26" s="10" customFormat="1" ht="16.5" hidden="1">
      <c r="A64" s="55" t="s">
        <v>97</v>
      </c>
      <c r="B64" s="23" t="s">
        <v>58</v>
      </c>
      <c r="C64" s="70" t="s">
        <v>98</v>
      </c>
      <c r="D64" s="58" t="s">
        <v>21</v>
      </c>
      <c r="E64" s="23" t="s">
        <v>71</v>
      </c>
      <c r="F64" s="58">
        <v>17.278</v>
      </c>
      <c r="G64" s="26"/>
      <c r="H64" s="26"/>
      <c r="I64" s="26"/>
      <c r="J64" s="26"/>
      <c r="K64" s="26"/>
      <c r="L64" s="26"/>
      <c r="M64" s="26">
        <v>1</v>
      </c>
      <c r="N64" s="26"/>
      <c r="O64" s="26"/>
      <c r="P64" s="26"/>
      <c r="Q64" s="26"/>
      <c r="R64" s="26"/>
      <c r="S64" s="26"/>
      <c r="T64" s="26"/>
      <c r="U64" s="26"/>
      <c r="V64" s="26"/>
      <c r="W64" s="26">
        <v>2265</v>
      </c>
      <c r="X64" s="26">
        <v>137166</v>
      </c>
      <c r="Y64" s="26"/>
      <c r="Z64" s="45">
        <f t="shared" si="1"/>
        <v>139432</v>
      </c>
    </row>
    <row r="65" spans="1:26" s="10" customFormat="1" ht="16.5" hidden="1">
      <c r="A65" s="55" t="s">
        <v>97</v>
      </c>
      <c r="B65" s="23" t="s">
        <v>59</v>
      </c>
      <c r="C65" s="70" t="s">
        <v>98</v>
      </c>
      <c r="D65" s="58" t="s">
        <v>21</v>
      </c>
      <c r="E65" s="23" t="s">
        <v>71</v>
      </c>
      <c r="F65" s="58">
        <v>17.278</v>
      </c>
      <c r="G65" s="26"/>
      <c r="H65" s="26"/>
      <c r="I65" s="26"/>
      <c r="J65" s="26"/>
      <c r="K65" s="26"/>
      <c r="L65" s="26"/>
      <c r="M65" s="26">
        <v>1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45">
        <f t="shared" si="1"/>
        <v>1</v>
      </c>
    </row>
    <row r="66" spans="1:26" s="10" customFormat="1" ht="16.5" hidden="1">
      <c r="A66" s="55" t="s">
        <v>32</v>
      </c>
      <c r="B66" s="56" t="s">
        <v>19</v>
      </c>
      <c r="C66" s="21" t="s">
        <v>70</v>
      </c>
      <c r="D66" s="58" t="s">
        <v>21</v>
      </c>
      <c r="E66" s="23">
        <v>6423</v>
      </c>
      <c r="F66" s="58">
        <v>17.278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>
        <v>26288</v>
      </c>
      <c r="T66" s="26"/>
      <c r="U66" s="26"/>
      <c r="V66" s="26"/>
      <c r="W66" s="26"/>
      <c r="X66" s="26"/>
      <c r="Y66" s="26"/>
      <c r="Z66" s="45">
        <f t="shared" si="1"/>
        <v>26288</v>
      </c>
    </row>
    <row r="67" spans="1:26" s="10" customFormat="1" ht="16.5" hidden="1">
      <c r="A67" s="55"/>
      <c r="B67" s="56"/>
      <c r="C67" s="21"/>
      <c r="D67" s="58"/>
      <c r="E67" s="23"/>
      <c r="F67" s="58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45">
        <f t="shared" si="1"/>
        <v>0</v>
      </c>
    </row>
    <row r="68" spans="1:26" s="10" customFormat="1" ht="16.5" hidden="1">
      <c r="A68" s="46" t="s">
        <v>8</v>
      </c>
      <c r="B68" s="23"/>
      <c r="C68" s="21"/>
      <c r="D68" s="58"/>
      <c r="E68" s="21"/>
      <c r="F68" s="58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45">
        <f t="shared" si="1"/>
        <v>0</v>
      </c>
    </row>
    <row r="69" spans="1:26" s="10" customFormat="1" ht="16.5" hidden="1">
      <c r="A69" s="21" t="s">
        <v>37</v>
      </c>
      <c r="B69" s="23"/>
      <c r="C69" s="21"/>
      <c r="D69" s="58"/>
      <c r="E69" s="21"/>
      <c r="F69" s="58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45">
        <f t="shared" si="1"/>
        <v>0</v>
      </c>
    </row>
    <row r="70" spans="1:26" s="10" customFormat="1" ht="16.5" hidden="1">
      <c r="A70" s="55"/>
      <c r="B70" s="23"/>
      <c r="C70" s="44"/>
      <c r="D70" s="44" t="s">
        <v>38</v>
      </c>
      <c r="E70" s="51" t="s">
        <v>39</v>
      </c>
      <c r="F70" s="58">
        <v>17.245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45">
        <f t="shared" si="1"/>
        <v>0</v>
      </c>
    </row>
    <row r="71" spans="1:26" s="10" customFormat="1" ht="16.5" hidden="1">
      <c r="A71" s="55"/>
      <c r="B71" s="23"/>
      <c r="C71" s="44"/>
      <c r="D71" s="44" t="s">
        <v>38</v>
      </c>
      <c r="E71" s="51" t="s">
        <v>39</v>
      </c>
      <c r="F71" s="58">
        <v>17.245</v>
      </c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45">
        <f t="shared" si="1"/>
        <v>0</v>
      </c>
    </row>
    <row r="72" spans="1:26" s="10" customFormat="1" ht="16.5" hidden="1">
      <c r="A72" s="55"/>
      <c r="B72" s="23"/>
      <c r="C72" s="44"/>
      <c r="D72" s="44" t="s">
        <v>38</v>
      </c>
      <c r="E72" s="51" t="s">
        <v>39</v>
      </c>
      <c r="F72" s="58">
        <v>17.245</v>
      </c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45">
        <f t="shared" si="1"/>
        <v>0</v>
      </c>
    </row>
    <row r="73" spans="1:26" s="10" customFormat="1" ht="16.5" hidden="1">
      <c r="A73" s="66"/>
      <c r="B73" s="67"/>
      <c r="C73" s="58"/>
      <c r="D73" s="58" t="s">
        <v>38</v>
      </c>
      <c r="E73" s="21" t="s">
        <v>42</v>
      </c>
      <c r="F73" s="58">
        <v>17.245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45">
        <f t="shared" si="1"/>
        <v>0</v>
      </c>
    </row>
    <row r="74" spans="1:26" s="10" customFormat="1" ht="16.5" hidden="1">
      <c r="A74" s="66"/>
      <c r="B74" s="23"/>
      <c r="C74" s="58"/>
      <c r="D74" s="58" t="s">
        <v>38</v>
      </c>
      <c r="E74" s="21" t="s">
        <v>42</v>
      </c>
      <c r="F74" s="58">
        <v>17.245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45">
        <f t="shared" si="1"/>
        <v>0</v>
      </c>
    </row>
    <row r="75" spans="1:26" s="10" customFormat="1" ht="16.5" hidden="1">
      <c r="A75" s="66"/>
      <c r="B75" s="23"/>
      <c r="C75" s="58"/>
      <c r="D75" s="58" t="s">
        <v>38</v>
      </c>
      <c r="E75" s="21" t="s">
        <v>42</v>
      </c>
      <c r="F75" s="58">
        <v>17.245</v>
      </c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45">
        <f t="shared" si="1"/>
        <v>0</v>
      </c>
    </row>
    <row r="76" spans="1:26" s="10" customFormat="1" ht="16.5" hidden="1">
      <c r="A76" s="55"/>
      <c r="B76" s="23"/>
      <c r="C76" s="21"/>
      <c r="D76" s="58"/>
      <c r="E76" s="23"/>
      <c r="F76" s="58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45">
        <f t="shared" si="1"/>
        <v>0</v>
      </c>
    </row>
    <row r="77" spans="1:26" s="10" customFormat="1" ht="16.5">
      <c r="A77" s="12"/>
      <c r="B77" s="27"/>
      <c r="C77" s="27"/>
      <c r="D77" s="20"/>
      <c r="E77" s="20"/>
      <c r="F77" s="20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45">
        <f t="shared" si="1"/>
        <v>0</v>
      </c>
    </row>
    <row r="78" spans="1:26" s="10" customFormat="1" ht="18.75">
      <c r="A78" s="13" t="s">
        <v>0</v>
      </c>
      <c r="B78" s="28"/>
      <c r="C78" s="29"/>
      <c r="D78" s="29"/>
      <c r="E78" s="29"/>
      <c r="F78" s="30"/>
      <c r="G78" s="31">
        <f>SUM(G7:G77)</f>
        <v>352120</v>
      </c>
      <c r="H78" s="31">
        <f>SUM(H14:H77)</f>
        <v>0</v>
      </c>
      <c r="I78" s="31">
        <f>SUM(I48:I77)</f>
        <v>664963</v>
      </c>
      <c r="J78" s="31">
        <f>SUM(J11:J77)</f>
        <v>305455</v>
      </c>
      <c r="K78" s="31">
        <f>SUM(K11:K77)</f>
        <v>409584</v>
      </c>
      <c r="L78" s="31">
        <f>SUM(L13:L77)</f>
        <v>17489.15</v>
      </c>
      <c r="M78" s="31">
        <f>SUM(M48:M65)</f>
        <v>967767</v>
      </c>
      <c r="N78" s="31">
        <f>SUM(N12:N21)</f>
        <v>9127.369999999999</v>
      </c>
      <c r="O78" s="31">
        <f>SUM(O25:O77)</f>
        <v>20860</v>
      </c>
      <c r="P78" s="31">
        <f>SUM(P14:P77)</f>
        <v>1100.88</v>
      </c>
      <c r="Q78" s="31">
        <f>SUM(Q11:Q77)</f>
        <v>51711.7</v>
      </c>
      <c r="R78" s="31">
        <f>SUM(R30:R77)</f>
        <v>20858.85</v>
      </c>
      <c r="S78" s="31">
        <f>SUM(S7:S67)</f>
        <v>52248</v>
      </c>
      <c r="T78" s="31">
        <f>SUM(T11:T17)</f>
        <v>2414</v>
      </c>
      <c r="U78" s="31">
        <f>SUM(U11:U77)</f>
        <v>8610.2</v>
      </c>
      <c r="V78" s="31">
        <f>SUM(V31:V38)</f>
        <v>30000</v>
      </c>
      <c r="W78" s="31">
        <f>SUM(W12:W77)</f>
        <v>35701.245</v>
      </c>
      <c r="X78" s="31">
        <f>SUM(X13:X77)</f>
        <v>11145.419999999998</v>
      </c>
      <c r="Y78" s="31">
        <f>SUM(Y12:Y77)</f>
        <v>430.44</v>
      </c>
      <c r="Z78" s="45">
        <f>SUM(G78:M78)</f>
        <v>2717378.15</v>
      </c>
    </row>
    <row r="79" spans="1:26" s="10" customFormat="1" ht="18.75">
      <c r="A79" s="33"/>
      <c r="B79" s="34"/>
      <c r="C79" s="35"/>
      <c r="D79" s="35"/>
      <c r="E79" s="35"/>
      <c r="F79" s="36"/>
      <c r="G79" s="37"/>
      <c r="H79" s="37" t="s">
        <v>75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8"/>
    </row>
    <row r="80" spans="1:2" ht="16.5">
      <c r="A80" s="11" t="s">
        <v>9</v>
      </c>
      <c r="B80" s="10"/>
    </row>
    <row r="81" ht="15" hidden="1">
      <c r="A81" s="32" t="s">
        <v>51</v>
      </c>
    </row>
    <row r="82" ht="15" hidden="1">
      <c r="A82" s="42" t="s">
        <v>45</v>
      </c>
    </row>
    <row r="83" ht="15" hidden="1">
      <c r="A83" s="42" t="s">
        <v>44</v>
      </c>
    </row>
    <row r="84" ht="15" hidden="1">
      <c r="A84" s="42" t="s">
        <v>53</v>
      </c>
    </row>
    <row r="85" ht="15" hidden="1">
      <c r="A85" s="42" t="s">
        <v>54</v>
      </c>
    </row>
    <row r="86" ht="15" hidden="1">
      <c r="A86" s="42" t="s">
        <v>72</v>
      </c>
    </row>
    <row r="87" ht="15" hidden="1">
      <c r="A87" s="42" t="s">
        <v>73</v>
      </c>
    </row>
    <row r="88" ht="15" hidden="1">
      <c r="A88" s="42" t="s">
        <v>76</v>
      </c>
    </row>
    <row r="89" ht="15" hidden="1">
      <c r="A89" s="42" t="s">
        <v>77</v>
      </c>
    </row>
    <row r="90" ht="15" hidden="1">
      <c r="A90" s="42" t="s">
        <v>83</v>
      </c>
    </row>
    <row r="91" ht="15" hidden="1">
      <c r="A91" s="42" t="s">
        <v>84</v>
      </c>
    </row>
    <row r="92" ht="15" hidden="1">
      <c r="A92" s="42" t="s">
        <v>92</v>
      </c>
    </row>
    <row r="93" ht="15" hidden="1">
      <c r="A93" s="42" t="s">
        <v>86</v>
      </c>
    </row>
    <row r="94" ht="15" hidden="1">
      <c r="A94" s="42" t="s">
        <v>100</v>
      </c>
    </row>
    <row r="95" ht="15" hidden="1">
      <c r="A95" s="42" t="s">
        <v>99</v>
      </c>
    </row>
    <row r="96" ht="15" hidden="1">
      <c r="A96" s="42" t="s">
        <v>110</v>
      </c>
    </row>
    <row r="97" ht="15" hidden="1">
      <c r="A97" s="42" t="s">
        <v>86</v>
      </c>
    </row>
    <row r="98" ht="15" hidden="1">
      <c r="A98" s="42" t="s">
        <v>119</v>
      </c>
    </row>
    <row r="99" ht="15" hidden="1">
      <c r="A99" s="42" t="s">
        <v>112</v>
      </c>
    </row>
    <row r="100" ht="15" hidden="1">
      <c r="A100" s="42" t="s">
        <v>125</v>
      </c>
    </row>
    <row r="101" ht="15" hidden="1">
      <c r="A101" s="42" t="s">
        <v>86</v>
      </c>
    </row>
    <row r="102" ht="15" hidden="1">
      <c r="A102" s="42" t="s">
        <v>131</v>
      </c>
    </row>
    <row r="103" ht="15" hidden="1">
      <c r="A103" s="42" t="s">
        <v>130</v>
      </c>
    </row>
    <row r="104" ht="15" hidden="1">
      <c r="A104" s="42" t="s">
        <v>138</v>
      </c>
    </row>
    <row r="105" ht="15" hidden="1">
      <c r="A105" s="42" t="s">
        <v>137</v>
      </c>
    </row>
    <row r="106" ht="15" hidden="1">
      <c r="A106" s="42" t="s">
        <v>141</v>
      </c>
    </row>
    <row r="107" ht="15" hidden="1">
      <c r="A107" s="42" t="s">
        <v>142</v>
      </c>
    </row>
    <row r="108" ht="15" hidden="1">
      <c r="A108" s="42" t="s">
        <v>145</v>
      </c>
    </row>
    <row r="109" ht="15" hidden="1">
      <c r="A109" s="42" t="s">
        <v>144</v>
      </c>
    </row>
    <row r="110" ht="15" hidden="1">
      <c r="A110" s="42" t="s">
        <v>147</v>
      </c>
    </row>
    <row r="111" ht="15" hidden="1">
      <c r="A111" s="42" t="s">
        <v>86</v>
      </c>
    </row>
    <row r="112" ht="15" hidden="1">
      <c r="A112" s="42" t="s">
        <v>157</v>
      </c>
    </row>
    <row r="113" ht="15" hidden="1">
      <c r="A113" s="42" t="s">
        <v>155</v>
      </c>
    </row>
    <row r="114" ht="15" hidden="1">
      <c r="A114" s="42" t="s">
        <v>160</v>
      </c>
    </row>
    <row r="115" ht="15" hidden="1">
      <c r="A115" s="42" t="s">
        <v>159</v>
      </c>
    </row>
    <row r="116" ht="15" hidden="1">
      <c r="A116" s="42" t="s">
        <v>168</v>
      </c>
    </row>
    <row r="117" ht="15" hidden="1">
      <c r="A117" s="42" t="s">
        <v>169</v>
      </c>
    </row>
    <row r="118" ht="15">
      <c r="A118" s="42" t="s">
        <v>171</v>
      </c>
    </row>
    <row r="119" ht="15">
      <c r="A119" s="42" t="s">
        <v>172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2019-01-09T18:16:07Z</cp:lastPrinted>
  <dcterms:created xsi:type="dcterms:W3CDTF">2000-04-13T13:33:42Z</dcterms:created>
  <dcterms:modified xsi:type="dcterms:W3CDTF">2020-11-09T17:07:22Z</dcterms:modified>
  <cp:category/>
  <cp:version/>
  <cp:contentType/>
  <cp:contentStatus/>
</cp:coreProperties>
</file>