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CAPE" sheetId="1" r:id="rId1"/>
  </sheets>
  <definedNames>
    <definedName name="_xlnm.Print_Area" localSheetId="0">'CAPE'!$A$1:$G$67</definedName>
  </definedNames>
  <calcPr fullCalcOnLoad="1"/>
</workbook>
</file>

<file path=xl/sharedStrings.xml><?xml version="1.0" encoding="utf-8"?>
<sst xmlns="http://schemas.openxmlformats.org/spreadsheetml/2006/main" count="284" uniqueCount="165">
  <si>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</si>
  <si>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</si>
  <si>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</si>
  <si>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</si>
  <si>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</si>
  <si>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</si>
  <si>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</si>
  <si>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</si>
  <si>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</si>
  <si>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</si>
  <si>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</si>
  <si>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</si>
  <si>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</si>
  <si>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INITIAL AWARD</t>
  </si>
  <si>
    <t>CAPE  JTEC</t>
  </si>
  <si>
    <t>JULY 1, 2019- JUNE 30, 2020</t>
  </si>
  <si>
    <t>7003-1630</t>
  </si>
  <si>
    <t>7003-1778</t>
  </si>
  <si>
    <t>7002-6624</t>
  </si>
  <si>
    <t>STATE ONE STOP</t>
  </si>
  <si>
    <t>7003-0803</t>
  </si>
  <si>
    <t>N/A</t>
  </si>
  <si>
    <t>WP 90%</t>
  </si>
  <si>
    <t>7002-6626</t>
  </si>
  <si>
    <t>WP 10%</t>
  </si>
  <si>
    <t>17.207</t>
  </si>
  <si>
    <t>DOE -ELEMENTARY &amp; SECONDARY ED</t>
  </si>
  <si>
    <t>84.002A</t>
  </si>
  <si>
    <t>FVETS2019</t>
  </si>
  <si>
    <t>7002-6628</t>
  </si>
  <si>
    <t>J309</t>
  </si>
  <si>
    <t>ELDER AFFAIRS</t>
  </si>
  <si>
    <t xml:space="preserve">4400-1979 </t>
  </si>
  <si>
    <t>MA COMMISSION FOR THE BLIND</t>
  </si>
  <si>
    <t>MA REHAB COMMISSION</t>
  </si>
  <si>
    <t xml:space="preserve">BUDGET SHEET </t>
  </si>
  <si>
    <t>INITIAL AWARD FY20 AUGUST 7, 2019</t>
  </si>
  <si>
    <t>TO ADD SOS FUNDS</t>
  </si>
  <si>
    <t>CT EOL 20CCJTECSOSWTF</t>
  </si>
  <si>
    <t>STOSCC2020</t>
  </si>
  <si>
    <t>J484</t>
  </si>
  <si>
    <t>BUDGET #1 FY20</t>
  </si>
  <si>
    <t>BUDGET #1 FY20 AUGUST 9, 2019</t>
  </si>
  <si>
    <t>TO ADD WP FUNDS</t>
  </si>
  <si>
    <t>CT EOL 20CCJTECWP</t>
  </si>
  <si>
    <t>JULY 1, 2019-JUNE 30, 2020</t>
  </si>
  <si>
    <t>FES2020</t>
  </si>
  <si>
    <t>J405</t>
  </si>
  <si>
    <t>JULY 1, 2020-JUNE 30, 2021</t>
  </si>
  <si>
    <t>JULY 1, 2021-JUNE 30, 2022</t>
  </si>
  <si>
    <t>J407</t>
  </si>
  <si>
    <t>BUDGET #2 FY20</t>
  </si>
  <si>
    <t>FWIAYTH20</t>
  </si>
  <si>
    <r>
      <t>FY20 YOUTH</t>
    </r>
    <r>
      <rPr>
        <b/>
        <sz val="11"/>
        <color indexed="10"/>
        <rFont val="Book Antiqua"/>
        <family val="1"/>
      </rPr>
      <t>-(EFFECTIVE DATE 4.1.19-6.30.22)</t>
    </r>
  </si>
  <si>
    <t>CT EOL 20CCJTECWIA</t>
  </si>
  <si>
    <t>FY20 ADULT</t>
  </si>
  <si>
    <t>FWIAADT20A</t>
  </si>
  <si>
    <t>FY20 D WKR</t>
  </si>
  <si>
    <t>FWIADWK20A</t>
  </si>
  <si>
    <t>BUDGET#2 FY20 AUGUST 30, 2019</t>
  </si>
  <si>
    <t>TO ADD WIOA FUNDS</t>
  </si>
  <si>
    <t>6403</t>
  </si>
  <si>
    <t>6402</t>
  </si>
  <si>
    <t>BUDGET #3 FY20</t>
  </si>
  <si>
    <t>BUDGET#3 FY20 SEPTEMBER 12, 2019</t>
  </si>
  <si>
    <t>TO ADD WP FUNDS LESS RETAINED</t>
  </si>
  <si>
    <t>BUDGET #4 FY20</t>
  </si>
  <si>
    <r>
      <t xml:space="preserve"> </t>
    </r>
    <r>
      <rPr>
        <b/>
        <sz val="11"/>
        <color indexed="8"/>
        <rFont val="Book Antiqua"/>
        <family val="1"/>
      </rPr>
      <t>FH126A19VR</t>
    </r>
  </si>
  <si>
    <t>4110-3021</t>
  </si>
  <si>
    <t xml:space="preserve"> J422</t>
  </si>
  <si>
    <t xml:space="preserve"> T100VR0019</t>
  </si>
  <si>
    <t xml:space="preserve"> J421</t>
  </si>
  <si>
    <t>TO ADD PARTNER FUNDS</t>
  </si>
  <si>
    <t>BUDGET#4 FY20 OCTOBER 9, 2019</t>
  </si>
  <si>
    <t xml:space="preserve"> 4120-0029</t>
  </si>
  <si>
    <t>BUDGET #5 FY20</t>
  </si>
  <si>
    <r>
      <t xml:space="preserve">FY20 D WKR </t>
    </r>
    <r>
      <rPr>
        <b/>
        <sz val="11"/>
        <color indexed="10"/>
        <rFont val="Book Antiqua"/>
        <family val="1"/>
      </rPr>
      <t>(EFFECTIVE DATE 10.1.19-6.30.22)</t>
    </r>
  </si>
  <si>
    <t>FWIADWK20B</t>
  </si>
  <si>
    <r>
      <t xml:space="preserve">FY20 ADULT </t>
    </r>
    <r>
      <rPr>
        <b/>
        <sz val="11"/>
        <color indexed="10"/>
        <rFont val="Book Antiqua"/>
        <family val="1"/>
      </rPr>
      <t>(EFFECTIVE DATE 10.1.19-6.30.22)</t>
    </r>
  </si>
  <si>
    <t>FWIAADT20B</t>
  </si>
  <si>
    <t>BUDGET#5 FY20 NOVEMBER 5, 2019</t>
  </si>
  <si>
    <t>TO ADD WIOA FUNDS (OCT ALLOCATION) less retained if applicable</t>
  </si>
  <si>
    <t>BUDGET #6 FY20</t>
  </si>
  <si>
    <t>OCT 30, 2019-JUNE 30, 2020</t>
  </si>
  <si>
    <t>FV002A1922</t>
  </si>
  <si>
    <t>7038-0107</t>
  </si>
  <si>
    <t>J423</t>
  </si>
  <si>
    <t>BUDGET#6 FY20 NOVEMBER 26, 2019</t>
  </si>
  <si>
    <t>BUDGET #7 FY20</t>
  </si>
  <si>
    <t>TO DTA FUNDS</t>
  </si>
  <si>
    <t>DTA</t>
  </si>
  <si>
    <t>SPSS2020</t>
  </si>
  <si>
    <t>J427</t>
  </si>
  <si>
    <t>BUDGET#7 FY20 DECEMBER 16, 2019</t>
  </si>
  <si>
    <t>BUDGET #8 FY20</t>
  </si>
  <si>
    <t>DVOP (SERVICE DATE 10.1.19-12.31.20)</t>
  </si>
  <si>
    <t>OCT 1, 2019-JUNE 30, 2020</t>
  </si>
  <si>
    <t>FVETS2020</t>
  </si>
  <si>
    <t>J409</t>
  </si>
  <si>
    <t>JULY 1, 2020-DEC 31, 2020</t>
  </si>
  <si>
    <t>DVOP (SERVICE DATE 7.1.19-12.31.19)</t>
  </si>
  <si>
    <t>JULY 1, 2019-DEC 31, 2019</t>
  </si>
  <si>
    <t>CT EOL 20CCJTECVETSUI</t>
  </si>
  <si>
    <t>TO ADD DVOP FUNDS</t>
  </si>
  <si>
    <t>BUDGET#8 FY20 DECEMBER 18, 2019</t>
  </si>
  <si>
    <t>BUDGET #9 FY20</t>
  </si>
  <si>
    <t>TO ADD ADDITIONAL SOS FUNDS</t>
  </si>
  <si>
    <t>BUDGET#9 FY20 JANUARY 15, 2020</t>
  </si>
  <si>
    <t>ADDITIONAL STATE ONE STOP</t>
  </si>
  <si>
    <t>BUDGET #10 FY20</t>
  </si>
  <si>
    <t>TO ADD ADDITIONAL WP FUNDS</t>
  </si>
  <si>
    <t>BUDGET#10 FY20 JANUARY 17, 2020</t>
  </si>
  <si>
    <t>ADULT EDUCATION CAREER PATHWAYS</t>
  </si>
  <si>
    <t>DUA  HEARINGS</t>
  </si>
  <si>
    <t>J430</t>
  </si>
  <si>
    <t>FUI2020</t>
  </si>
  <si>
    <t>BUDGET #11 FY20</t>
  </si>
  <si>
    <t>JULY 1, 2019 - JUNE 30, 2020</t>
  </si>
  <si>
    <t>OCT 24, 2019 - JUNE 30, 2020</t>
  </si>
  <si>
    <t>DOE2020B</t>
  </si>
  <si>
    <t>J428</t>
  </si>
  <si>
    <t>7035-0002</t>
  </si>
  <si>
    <t>BUDGET#11 FY20 JANUARY 23, 2020</t>
  </si>
  <si>
    <t>TO ADD PARTNER &amp; DUA FUNDS</t>
  </si>
  <si>
    <t>BUDGET #12 FY20</t>
  </si>
  <si>
    <t>BUDGET#12 FY20 FEB 6, 2020</t>
  </si>
  <si>
    <t>TO MAKE CORRECTION, FUNDS SHOULD BE ADDED TO WIB CONTRACT</t>
  </si>
  <si>
    <t>15% OVERHEAD</t>
  </si>
  <si>
    <t>BUDGET #13 FY20</t>
  </si>
  <si>
    <t>TO ADD 15% (OVERHEAD) FUNDS</t>
  </si>
  <si>
    <t>FWIAYTH19</t>
  </si>
  <si>
    <t>BUDGET#13 FY20 MARCH 2, 2020</t>
  </si>
  <si>
    <t>BUDGET #14 FY20</t>
  </si>
  <si>
    <t>BUDGET#14 FY20 MAY 12, 2020</t>
  </si>
  <si>
    <t>TO ADD  RESEA  FUNDS</t>
  </si>
  <si>
    <t>CT EOL 20CCJTECNEGREA</t>
  </si>
  <si>
    <t>RESEA SERVICE DATE (January 1, 2020-September 30, 2021)</t>
  </si>
  <si>
    <t>January 1, 2020-June 30, 2020</t>
  </si>
  <si>
    <t>FUIREA20</t>
  </si>
  <si>
    <t>RE20</t>
  </si>
  <si>
    <t>July 1, 2020-June 30, 2021</t>
  </si>
  <si>
    <t>July 1, 2021-June 30, 2022</t>
  </si>
  <si>
    <t>BUDGET #15 FY20</t>
  </si>
  <si>
    <t>SNAP EXPANSION</t>
  </si>
  <si>
    <t>OCTOBER 1, 2019-JUNE 30, 2020</t>
  </si>
  <si>
    <t xml:space="preserve"> F20203066 </t>
  </si>
  <si>
    <t>4400-3066</t>
  </si>
  <si>
    <t>  J492</t>
  </si>
  <si>
    <t>JULY 1, 2020-SEPTEMBER 30,2020</t>
  </si>
  <si>
    <t>TO ADD  SNAP FUNDS &amp; ADDITIONAL DWKR FUNDS</t>
  </si>
  <si>
    <t>BUDGET#15 FY20 JUNE 2, 2020</t>
  </si>
  <si>
    <t>BUDGET #16 FY20</t>
  </si>
  <si>
    <t>BUDGET#16 FY20 JUNE 15, 2020</t>
  </si>
  <si>
    <t xml:space="preserve">TO MOVE FUNDS FROM FY20 LINE TO FY21 LINE </t>
  </si>
  <si>
    <t>BUDGET #17 FY20</t>
  </si>
  <si>
    <t>BUDGET#17 FY20 JUNE 18 2020</t>
  </si>
  <si>
    <t>TO ADD SNAP FUNDS</t>
  </si>
  <si>
    <t>BUDGET #18 FY20</t>
  </si>
  <si>
    <t>SENIOR SERVICE OF AMERICA</t>
  </si>
  <si>
    <t>DCSSCSEP20</t>
  </si>
  <si>
    <t>7003-0006</t>
  </si>
  <si>
    <t>TO ADD  SENIOR SERVICE OF AMERICA FUNDS</t>
  </si>
  <si>
    <t>BUDGET#18 FY20 JULY 1, 2020</t>
  </si>
  <si>
    <t>J446</t>
  </si>
  <si>
    <t>SEP 4, 2019-JUNE 30, 2020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</si>
</sst>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_);\(&quot;$&quot;#,##0.0\)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sz val="8"/>
      <name val="Book Antiqua"/>
      <family val="1"/>
    </font>
    <font>
      <b/>
      <sz val="11"/>
      <color indexed="10"/>
      <name val="Book Antiqua"/>
      <family val="1"/>
    </font>
    <font>
      <b/>
      <sz val="11"/>
      <color indexed="8"/>
      <name val="Book Antiqua"/>
      <family val="1"/>
    </font>
    <font>
      <b/>
      <sz val="12"/>
      <name val="Book Antiqua"/>
      <family val="1"/>
    </font>
    <font>
      <b/>
      <i/>
      <sz val="11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  <font>
      <b/>
      <sz val="11"/>
      <color theme="1"/>
      <name val="Book Antiqua"/>
      <family val="1"/>
    </font>
    <font>
      <b/>
      <sz val="11"/>
      <color rgb="FFFF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4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/>
    </xf>
    <xf numFmtId="7" fontId="9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7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7" fontId="9" fillId="0" borderId="10" xfId="0" applyNumberFormat="1" applyFont="1" applyFill="1" applyBorder="1" applyAlignment="1">
      <alignment/>
    </xf>
    <xf numFmtId="0" fontId="8" fillId="0" borderId="12" xfId="0" applyFont="1" applyFill="1" applyBorder="1" applyAlignment="1" quotePrefix="1">
      <alignment horizontal="center"/>
    </xf>
    <xf numFmtId="0" fontId="8" fillId="0" borderId="12" xfId="0" applyFont="1" applyFill="1" applyBorder="1" applyAlignment="1">
      <alignment horizontal="center" wrapText="1"/>
    </xf>
    <xf numFmtId="49" fontId="8" fillId="0" borderId="12" xfId="0" applyNumberFormat="1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/>
    </xf>
    <xf numFmtId="44" fontId="9" fillId="0" borderId="13" xfId="0" applyNumberFormat="1" applyFont="1" applyFill="1" applyBorder="1" applyAlignment="1">
      <alignment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43" fontId="9" fillId="0" borderId="14" xfId="0" applyNumberFormat="1" applyFont="1" applyBorder="1" applyAlignment="1">
      <alignment horizontal="center"/>
    </xf>
    <xf numFmtId="43" fontId="9" fillId="0" borderId="14" xfId="0" applyNumberFormat="1" applyFont="1" applyFill="1" applyBorder="1" applyAlignment="1">
      <alignment horizontal="center"/>
    </xf>
    <xf numFmtId="7" fontId="9" fillId="0" borderId="14" xfId="44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9" fillId="0" borderId="12" xfId="0" applyFont="1" applyFill="1" applyBorder="1" applyAlignment="1">
      <alignment horizontal="left"/>
    </xf>
    <xf numFmtId="0" fontId="9" fillId="0" borderId="10" xfId="0" applyFont="1" applyFill="1" applyBorder="1" applyAlignment="1" quotePrefix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/>
    </xf>
    <xf numFmtId="7" fontId="9" fillId="0" borderId="16" xfId="44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Fill="1" applyBorder="1" applyAlignment="1">
      <alignment wrapText="1"/>
    </xf>
    <xf numFmtId="0" fontId="9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/>
    </xf>
    <xf numFmtId="0" fontId="9" fillId="0" borderId="17" xfId="0" applyFont="1" applyFill="1" applyBorder="1" applyAlignment="1" quotePrefix="1">
      <alignment horizontal="center"/>
    </xf>
    <xf numFmtId="0" fontId="9" fillId="0" borderId="17" xfId="0" applyFont="1" applyFill="1" applyBorder="1" applyAlignment="1">
      <alignment horizontal="center" wrapText="1"/>
    </xf>
    <xf numFmtId="49" fontId="9" fillId="0" borderId="17" xfId="0" applyNumberFormat="1" applyFont="1" applyFill="1" applyBorder="1" applyAlignment="1">
      <alignment horizontal="center" wrapText="1"/>
    </xf>
    <xf numFmtId="0" fontId="9" fillId="0" borderId="12" xfId="0" applyFont="1" applyFill="1" applyBorder="1" applyAlignment="1">
      <alignment wrapText="1"/>
    </xf>
    <xf numFmtId="7" fontId="8" fillId="0" borderId="0" xfId="0" applyNumberFormat="1" applyFont="1" applyFill="1" applyAlignment="1">
      <alignment/>
    </xf>
    <xf numFmtId="0" fontId="9" fillId="0" borderId="10" xfId="0" applyNumberFormat="1" applyFont="1" applyFill="1" applyBorder="1" applyAlignment="1">
      <alignment horizontal="center" vertical="top" readingOrder="1"/>
    </xf>
    <xf numFmtId="0" fontId="9" fillId="0" borderId="17" xfId="0" applyFont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7" fontId="9" fillId="0" borderId="10" xfId="44" applyNumberFormat="1" applyFont="1" applyFill="1" applyBorder="1" applyAlignment="1">
      <alignment horizontal="center"/>
    </xf>
    <xf numFmtId="0" fontId="50" fillId="0" borderId="10" xfId="0" applyFont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7" fontId="8" fillId="0" borderId="0" xfId="0" applyNumberFormat="1" applyFont="1" applyAlignment="1">
      <alignment/>
    </xf>
    <xf numFmtId="7" fontId="9" fillId="0" borderId="0" xfId="0" applyNumberFormat="1" applyFont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Alignment="1">
      <alignment wrapText="1"/>
    </xf>
    <xf numFmtId="0" fontId="9" fillId="0" borderId="10" xfId="0" applyFont="1" applyFill="1" applyBorder="1" applyAlignment="1">
      <alignment/>
    </xf>
    <xf numFmtId="0" fontId="14" fillId="0" borderId="10" xfId="0" applyFont="1" applyBorder="1" applyAlignment="1">
      <alignment horizontal="center"/>
    </xf>
    <xf numFmtId="0" fontId="51" fillId="0" borderId="10" xfId="0" applyFont="1" applyFill="1" applyBorder="1" applyAlignment="1" quotePrefix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6"/>
  <sheetViews>
    <sheetView tabSelected="1" zoomScalePageLayoutView="0" workbookViewId="0" topLeftCell="A1">
      <selection activeCell="AA13" sqref="AA13"/>
    </sheetView>
  </sheetViews>
  <sheetFormatPr defaultColWidth="9.140625" defaultRowHeight="12.75"/>
  <cols>
    <col min="1" max="1" width="66.8515625" style="3" customWidth="1"/>
    <col min="2" max="2" width="38.421875" style="3" customWidth="1"/>
    <col min="3" max="3" width="19.28125" style="2" customWidth="1"/>
    <col min="4" max="4" width="16.28125" style="2" customWidth="1"/>
    <col min="5" max="5" width="13.00390625" style="2" customWidth="1"/>
    <col min="6" max="6" width="9.8515625" style="4" customWidth="1"/>
    <col min="7" max="7" width="13.28125" style="4" hidden="1" customWidth="1"/>
    <col min="8" max="17" width="13.7109375" style="4" hidden="1" customWidth="1"/>
    <col min="18" max="20" width="12.00390625" style="4" hidden="1" customWidth="1"/>
    <col min="21" max="21" width="0.13671875" style="4" customWidth="1"/>
    <col min="22" max="22" width="12.00390625" style="4" hidden="1" customWidth="1"/>
    <col min="23" max="25" width="17.00390625" style="4" hidden="1" customWidth="1"/>
    <col min="26" max="26" width="15.00390625" style="3" hidden="1" customWidth="1"/>
    <col min="27" max="27" width="13.28125" style="3" bestFit="1" customWidth="1"/>
    <col min="28" max="16384" width="9.140625" style="3" customWidth="1"/>
  </cols>
  <sheetData>
    <row r="1" spans="1:25" ht="20.25">
      <c r="A1" s="3" t="s">
        <v>12</v>
      </c>
      <c r="B1" s="82" t="s">
        <v>10</v>
      </c>
      <c r="C1" s="83"/>
      <c r="D1" s="83"/>
      <c r="E1" s="83"/>
      <c r="F1" s="83"/>
      <c r="G1" s="83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</row>
    <row r="2" spans="2:6" ht="20.25">
      <c r="B2" s="7"/>
      <c r="C2" s="7"/>
      <c r="D2" s="7"/>
      <c r="E2" s="8"/>
      <c r="F2" s="8"/>
    </row>
    <row r="3" spans="1:3" ht="20.25">
      <c r="A3" s="5" t="s">
        <v>14</v>
      </c>
      <c r="B3" s="7" t="s">
        <v>7</v>
      </c>
      <c r="C3" s="1"/>
    </row>
    <row r="4" spans="1:3" ht="21" thickBot="1">
      <c r="A4" s="5"/>
      <c r="B4" s="6"/>
      <c r="C4" s="1"/>
    </row>
    <row r="5" spans="1:26" s="11" customFormat="1" ht="93.75" customHeight="1" thickBot="1">
      <c r="A5" s="61"/>
      <c r="B5" s="40" t="s">
        <v>2</v>
      </c>
      <c r="C5" s="40" t="s">
        <v>3</v>
      </c>
      <c r="D5" s="40" t="s">
        <v>4</v>
      </c>
      <c r="E5" s="40" t="s">
        <v>5</v>
      </c>
      <c r="F5" s="40" t="s">
        <v>1</v>
      </c>
      <c r="G5" s="40" t="s">
        <v>13</v>
      </c>
      <c r="H5" s="52" t="s">
        <v>41</v>
      </c>
      <c r="I5" s="52" t="s">
        <v>51</v>
      </c>
      <c r="J5" s="52" t="s">
        <v>63</v>
      </c>
      <c r="K5" s="52" t="s">
        <v>66</v>
      </c>
      <c r="L5" s="52" t="s">
        <v>75</v>
      </c>
      <c r="M5" s="52" t="s">
        <v>82</v>
      </c>
      <c r="N5" s="52" t="s">
        <v>88</v>
      </c>
      <c r="O5" s="52" t="s">
        <v>94</v>
      </c>
      <c r="P5" s="52" t="s">
        <v>105</v>
      </c>
      <c r="Q5" s="52" t="s">
        <v>109</v>
      </c>
      <c r="R5" s="52" t="s">
        <v>116</v>
      </c>
      <c r="S5" s="52" t="s">
        <v>124</v>
      </c>
      <c r="T5" s="52" t="s">
        <v>128</v>
      </c>
      <c r="U5" s="52" t="s">
        <v>132</v>
      </c>
      <c r="V5" s="52" t="s">
        <v>142</v>
      </c>
      <c r="W5" s="52" t="s">
        <v>151</v>
      </c>
      <c r="X5" s="52" t="s">
        <v>154</v>
      </c>
      <c r="Y5" s="52" t="s">
        <v>157</v>
      </c>
      <c r="Z5" s="10" t="s">
        <v>6</v>
      </c>
    </row>
    <row r="6" spans="1:26" s="24" customFormat="1" ht="16.5">
      <c r="A6" s="60" t="s">
        <v>8</v>
      </c>
      <c r="B6" s="35"/>
      <c r="C6" s="36"/>
      <c r="D6" s="36"/>
      <c r="E6" s="37"/>
      <c r="F6" s="38"/>
      <c r="G6" s="38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39"/>
    </row>
    <row r="7" spans="1:26" s="24" customFormat="1" ht="16.5">
      <c r="A7" s="16" t="s">
        <v>54</v>
      </c>
      <c r="B7" s="12"/>
      <c r="C7" s="13"/>
      <c r="D7" s="13"/>
      <c r="E7" s="14"/>
      <c r="F7" s="15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7"/>
    </row>
    <row r="8" spans="1:26" s="24" customFormat="1" ht="16.5">
      <c r="A8" s="49" t="s">
        <v>53</v>
      </c>
      <c r="B8" s="50" t="s">
        <v>15</v>
      </c>
      <c r="C8" s="51" t="s">
        <v>52</v>
      </c>
      <c r="D8" s="16" t="s">
        <v>11</v>
      </c>
      <c r="E8" s="47">
        <v>6401</v>
      </c>
      <c r="F8" s="18">
        <v>17.259</v>
      </c>
      <c r="G8" s="22"/>
      <c r="H8" s="19"/>
      <c r="I8" s="19">
        <f>484126-2</f>
        <v>484124</v>
      </c>
      <c r="J8" s="19"/>
      <c r="K8" s="19"/>
      <c r="L8" s="19">
        <v>1433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-92464.62</v>
      </c>
      <c r="X8" s="19"/>
      <c r="Y8" s="19"/>
      <c r="Z8" s="34">
        <f>SUM(G8:W8)</f>
        <v>393092.38</v>
      </c>
    </row>
    <row r="9" spans="1:26" s="11" customFormat="1" ht="16.5">
      <c r="A9" s="49" t="s">
        <v>53</v>
      </c>
      <c r="B9" s="18" t="s">
        <v>48</v>
      </c>
      <c r="C9" s="51" t="s">
        <v>52</v>
      </c>
      <c r="D9" s="16" t="s">
        <v>11</v>
      </c>
      <c r="E9" s="47">
        <v>6401</v>
      </c>
      <c r="F9" s="18">
        <v>17.259</v>
      </c>
      <c r="G9" s="57"/>
      <c r="H9" s="19"/>
      <c r="I9" s="19">
        <v>1</v>
      </c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92464.62</v>
      </c>
      <c r="X9" s="19"/>
      <c r="Y9" s="19"/>
      <c r="Z9" s="34">
        <f aca="true" t="shared" si="0" ref="Z9:Z64">SUM(G9:W9)</f>
        <v>92465.62</v>
      </c>
    </row>
    <row r="10" spans="1:26" s="11" customFormat="1" ht="16.5">
      <c r="A10" s="49" t="s">
        <v>53</v>
      </c>
      <c r="B10" s="18" t="s">
        <v>49</v>
      </c>
      <c r="C10" s="51" t="s">
        <v>52</v>
      </c>
      <c r="D10" s="16" t="s">
        <v>11</v>
      </c>
      <c r="E10" s="47">
        <v>6401</v>
      </c>
      <c r="F10" s="18">
        <v>17.259</v>
      </c>
      <c r="G10" s="57"/>
      <c r="H10" s="19"/>
      <c r="I10" s="19">
        <v>1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34">
        <f t="shared" si="0"/>
        <v>1</v>
      </c>
    </row>
    <row r="11" spans="1:26" s="26" customFormat="1" ht="15">
      <c r="A11" s="49" t="s">
        <v>55</v>
      </c>
      <c r="B11" s="50" t="s">
        <v>15</v>
      </c>
      <c r="C11" s="16" t="s">
        <v>56</v>
      </c>
      <c r="D11" s="46" t="s">
        <v>16</v>
      </c>
      <c r="E11" s="18" t="s">
        <v>62</v>
      </c>
      <c r="F11" s="46">
        <v>17.258</v>
      </c>
      <c r="G11" s="58"/>
      <c r="H11" s="19"/>
      <c r="I11" s="19">
        <f>68519-2</f>
        <v>68517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34">
        <f t="shared" si="0"/>
        <v>68517</v>
      </c>
    </row>
    <row r="12" spans="1:26" s="11" customFormat="1" ht="16.5">
      <c r="A12" s="49" t="s">
        <v>55</v>
      </c>
      <c r="B12" s="18" t="s">
        <v>48</v>
      </c>
      <c r="C12" s="16" t="s">
        <v>56</v>
      </c>
      <c r="D12" s="46" t="s">
        <v>16</v>
      </c>
      <c r="E12" s="18" t="s">
        <v>62</v>
      </c>
      <c r="F12" s="46">
        <v>17.258</v>
      </c>
      <c r="G12" s="57"/>
      <c r="H12" s="19"/>
      <c r="I12" s="19">
        <v>1</v>
      </c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34">
        <f t="shared" si="0"/>
        <v>1</v>
      </c>
    </row>
    <row r="13" spans="1:26" s="26" customFormat="1" ht="15">
      <c r="A13" s="49" t="s">
        <v>55</v>
      </c>
      <c r="B13" s="18" t="s">
        <v>49</v>
      </c>
      <c r="C13" s="16" t="s">
        <v>56</v>
      </c>
      <c r="D13" s="46" t="s">
        <v>16</v>
      </c>
      <c r="E13" s="18" t="s">
        <v>62</v>
      </c>
      <c r="F13" s="46">
        <v>17.258</v>
      </c>
      <c r="G13" s="58"/>
      <c r="H13" s="19"/>
      <c r="I13" s="19">
        <v>1</v>
      </c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34">
        <f t="shared" si="0"/>
        <v>1</v>
      </c>
    </row>
    <row r="14" spans="1:26" s="26" customFormat="1" ht="16.5">
      <c r="A14" s="49" t="s">
        <v>78</v>
      </c>
      <c r="B14" s="50" t="s">
        <v>15</v>
      </c>
      <c r="C14" s="74" t="s">
        <v>79</v>
      </c>
      <c r="D14" s="46" t="s">
        <v>16</v>
      </c>
      <c r="E14" s="18" t="s">
        <v>62</v>
      </c>
      <c r="F14" s="46">
        <v>17.258</v>
      </c>
      <c r="G14" s="58"/>
      <c r="H14" s="19"/>
      <c r="I14" s="19"/>
      <c r="J14" s="19"/>
      <c r="K14" s="19"/>
      <c r="L14" s="19">
        <f>365283-2</f>
        <v>365281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-138266.11</v>
      </c>
      <c r="X14" s="19"/>
      <c r="Y14" s="19"/>
      <c r="Z14" s="34">
        <f t="shared" si="0"/>
        <v>227014.89</v>
      </c>
    </row>
    <row r="15" spans="1:26" s="26" customFormat="1" ht="16.5">
      <c r="A15" s="49" t="s">
        <v>78</v>
      </c>
      <c r="B15" s="18" t="s">
        <v>48</v>
      </c>
      <c r="C15" s="74" t="s">
        <v>79</v>
      </c>
      <c r="D15" s="46" t="s">
        <v>16</v>
      </c>
      <c r="E15" s="18" t="s">
        <v>62</v>
      </c>
      <c r="F15" s="46">
        <v>17.258</v>
      </c>
      <c r="G15" s="58"/>
      <c r="H15" s="19"/>
      <c r="I15" s="19"/>
      <c r="J15" s="19"/>
      <c r="K15" s="19"/>
      <c r="L15" s="19">
        <v>1</v>
      </c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>
        <v>138266.11</v>
      </c>
      <c r="X15" s="19"/>
      <c r="Y15" s="19"/>
      <c r="Z15" s="34">
        <f t="shared" si="0"/>
        <v>138267.11</v>
      </c>
    </row>
    <row r="16" spans="1:27" s="26" customFormat="1" ht="16.5">
      <c r="A16" s="49" t="s">
        <v>78</v>
      </c>
      <c r="B16" s="18" t="s">
        <v>49</v>
      </c>
      <c r="C16" s="74" t="s">
        <v>79</v>
      </c>
      <c r="D16" s="46" t="s">
        <v>16</v>
      </c>
      <c r="E16" s="18" t="s">
        <v>62</v>
      </c>
      <c r="F16" s="46">
        <v>17.258</v>
      </c>
      <c r="G16" s="58"/>
      <c r="H16" s="19"/>
      <c r="I16" s="19"/>
      <c r="J16" s="19"/>
      <c r="K16" s="19"/>
      <c r="L16" s="19">
        <v>1</v>
      </c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34">
        <f t="shared" si="0"/>
        <v>1</v>
      </c>
      <c r="AA16" s="76"/>
    </row>
    <row r="17" spans="1:26" s="26" customFormat="1" ht="15">
      <c r="A17" s="49" t="s">
        <v>57</v>
      </c>
      <c r="B17" s="50" t="s">
        <v>15</v>
      </c>
      <c r="C17" s="16" t="s">
        <v>58</v>
      </c>
      <c r="D17" s="46" t="s">
        <v>17</v>
      </c>
      <c r="E17" s="18" t="s">
        <v>61</v>
      </c>
      <c r="F17" s="46">
        <v>17.278</v>
      </c>
      <c r="G17" s="58"/>
      <c r="H17" s="19"/>
      <c r="I17" s="19">
        <f>78430-2</f>
        <v>78428</v>
      </c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34">
        <f t="shared" si="0"/>
        <v>78428</v>
      </c>
    </row>
    <row r="18" spans="1:26" s="11" customFormat="1" ht="16.5">
      <c r="A18" s="49" t="s">
        <v>57</v>
      </c>
      <c r="B18" s="18" t="s">
        <v>48</v>
      </c>
      <c r="C18" s="16" t="s">
        <v>58</v>
      </c>
      <c r="D18" s="46" t="s">
        <v>17</v>
      </c>
      <c r="E18" s="18" t="s">
        <v>61</v>
      </c>
      <c r="F18" s="46">
        <v>17.278</v>
      </c>
      <c r="G18" s="57"/>
      <c r="H18" s="19"/>
      <c r="I18" s="19">
        <v>1</v>
      </c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34">
        <f t="shared" si="0"/>
        <v>1</v>
      </c>
    </row>
    <row r="19" spans="1:26" s="11" customFormat="1" ht="16.5">
      <c r="A19" s="49" t="s">
        <v>57</v>
      </c>
      <c r="B19" s="18" t="s">
        <v>49</v>
      </c>
      <c r="C19" s="16" t="s">
        <v>58</v>
      </c>
      <c r="D19" s="46" t="s">
        <v>17</v>
      </c>
      <c r="E19" s="18" t="s">
        <v>61</v>
      </c>
      <c r="F19" s="46">
        <v>17.278</v>
      </c>
      <c r="G19" s="57"/>
      <c r="H19" s="19"/>
      <c r="I19" s="19">
        <v>1</v>
      </c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34">
        <f t="shared" si="0"/>
        <v>1</v>
      </c>
    </row>
    <row r="20" spans="1:26" s="11" customFormat="1" ht="16.5">
      <c r="A20" s="49" t="s">
        <v>76</v>
      </c>
      <c r="B20" s="50" t="s">
        <v>15</v>
      </c>
      <c r="C20" s="74" t="s">
        <v>77</v>
      </c>
      <c r="D20" s="46" t="s">
        <v>17</v>
      </c>
      <c r="E20" s="18" t="s">
        <v>61</v>
      </c>
      <c r="F20" s="46">
        <v>17.278</v>
      </c>
      <c r="G20" s="57"/>
      <c r="H20" s="19"/>
      <c r="I20" s="19"/>
      <c r="J20" s="19"/>
      <c r="K20" s="19"/>
      <c r="L20" s="19">
        <f>371854-2</f>
        <v>371852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>
        <v>-94377.9</v>
      </c>
      <c r="X20" s="19"/>
      <c r="Y20" s="19"/>
      <c r="Z20" s="34">
        <f t="shared" si="0"/>
        <v>277474.1</v>
      </c>
    </row>
    <row r="21" spans="1:26" s="11" customFormat="1" ht="16.5">
      <c r="A21" s="49" t="s">
        <v>76</v>
      </c>
      <c r="B21" s="18" t="s">
        <v>48</v>
      </c>
      <c r="C21" s="74" t="s">
        <v>77</v>
      </c>
      <c r="D21" s="46" t="s">
        <v>17</v>
      </c>
      <c r="E21" s="18" t="s">
        <v>61</v>
      </c>
      <c r="F21" s="46">
        <v>17.278</v>
      </c>
      <c r="G21" s="57"/>
      <c r="H21" s="19"/>
      <c r="I21" s="19"/>
      <c r="J21" s="19"/>
      <c r="K21" s="19"/>
      <c r="L21" s="19">
        <v>1</v>
      </c>
      <c r="M21" s="19"/>
      <c r="N21" s="19"/>
      <c r="O21" s="19"/>
      <c r="P21" s="19"/>
      <c r="Q21" s="19"/>
      <c r="R21" s="19"/>
      <c r="S21" s="19"/>
      <c r="T21" s="19"/>
      <c r="U21" s="19"/>
      <c r="V21" s="19">
        <v>1487</v>
      </c>
      <c r="W21" s="19">
        <v>94377.90000000002</v>
      </c>
      <c r="X21" s="19"/>
      <c r="Y21" s="19"/>
      <c r="Z21" s="34">
        <f t="shared" si="0"/>
        <v>95865.90000000002</v>
      </c>
    </row>
    <row r="22" spans="1:27" s="11" customFormat="1" ht="16.5">
      <c r="A22" s="49" t="s">
        <v>76</v>
      </c>
      <c r="B22" s="18" t="s">
        <v>49</v>
      </c>
      <c r="C22" s="74" t="s">
        <v>77</v>
      </c>
      <c r="D22" s="46" t="s">
        <v>17</v>
      </c>
      <c r="E22" s="18" t="s">
        <v>61</v>
      </c>
      <c r="F22" s="46">
        <v>17.278</v>
      </c>
      <c r="G22" s="57"/>
      <c r="H22" s="19"/>
      <c r="I22" s="19"/>
      <c r="J22" s="19"/>
      <c r="K22" s="19"/>
      <c r="L22" s="19">
        <v>1</v>
      </c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34">
        <f t="shared" si="0"/>
        <v>1</v>
      </c>
      <c r="AA22" s="75"/>
    </row>
    <row r="23" spans="1:27" s="11" customFormat="1" ht="16.5">
      <c r="A23" s="49" t="s">
        <v>127</v>
      </c>
      <c r="B23" s="50" t="s">
        <v>15</v>
      </c>
      <c r="C23" s="51" t="s">
        <v>130</v>
      </c>
      <c r="D23" s="16" t="s">
        <v>11</v>
      </c>
      <c r="E23" s="18">
        <v>6319</v>
      </c>
      <c r="F23" s="18">
        <v>17.259</v>
      </c>
      <c r="G23" s="57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>
        <v>15000</v>
      </c>
      <c r="U23" s="19"/>
      <c r="V23" s="19"/>
      <c r="W23" s="19"/>
      <c r="X23" s="19"/>
      <c r="Y23" s="19"/>
      <c r="Z23" s="34">
        <f t="shared" si="0"/>
        <v>15000</v>
      </c>
      <c r="AA23" s="75"/>
    </row>
    <row r="24" spans="1:26" s="24" customFormat="1" ht="16.5">
      <c r="A24" s="70"/>
      <c r="B24" s="18"/>
      <c r="C24" s="68"/>
      <c r="D24" s="46"/>
      <c r="E24" s="16"/>
      <c r="F24" s="46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34">
        <f t="shared" si="0"/>
        <v>0</v>
      </c>
    </row>
    <row r="25" spans="1:26" s="24" customFormat="1" ht="16.5">
      <c r="A25" s="70"/>
      <c r="B25" s="18"/>
      <c r="C25" s="68"/>
      <c r="D25" s="46"/>
      <c r="E25" s="16"/>
      <c r="F25" s="46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34">
        <f t="shared" si="0"/>
        <v>0</v>
      </c>
    </row>
    <row r="26" spans="1:26" s="24" customFormat="1" ht="16.5">
      <c r="A26" s="9" t="s">
        <v>8</v>
      </c>
      <c r="B26" s="12"/>
      <c r="C26" s="13"/>
      <c r="D26" s="13"/>
      <c r="E26" s="14"/>
      <c r="F26" s="15"/>
      <c r="G26" s="15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34">
        <f t="shared" si="0"/>
        <v>0</v>
      </c>
    </row>
    <row r="27" spans="1:26" s="24" customFormat="1" ht="16.5">
      <c r="A27" s="16" t="s">
        <v>135</v>
      </c>
      <c r="B27" s="12"/>
      <c r="C27" s="13"/>
      <c r="D27" s="13"/>
      <c r="E27" s="14"/>
      <c r="F27" s="15"/>
      <c r="G27" s="16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34">
        <f t="shared" si="0"/>
        <v>0</v>
      </c>
    </row>
    <row r="28" spans="1:26" s="24" customFormat="1" ht="16.5">
      <c r="A28" s="79" t="s">
        <v>136</v>
      </c>
      <c r="B28" s="16" t="s">
        <v>137</v>
      </c>
      <c r="C28" s="16" t="s">
        <v>138</v>
      </c>
      <c r="D28" s="55" t="s">
        <v>18</v>
      </c>
      <c r="E28" s="56" t="s">
        <v>139</v>
      </c>
      <c r="F28" s="16">
        <v>17.225</v>
      </c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>
        <f>11342.16-2</f>
        <v>11340.16</v>
      </c>
      <c r="V28" s="19"/>
      <c r="W28" s="19">
        <v>-11340.16</v>
      </c>
      <c r="X28" s="19"/>
      <c r="Y28" s="19"/>
      <c r="Z28" s="34">
        <f t="shared" si="0"/>
        <v>0</v>
      </c>
    </row>
    <row r="29" spans="1:26" s="24" customFormat="1" ht="16.5">
      <c r="A29" s="79" t="s">
        <v>136</v>
      </c>
      <c r="B29" s="16" t="s">
        <v>140</v>
      </c>
      <c r="C29" s="16" t="s">
        <v>138</v>
      </c>
      <c r="D29" s="55" t="s">
        <v>18</v>
      </c>
      <c r="E29" s="56" t="s">
        <v>139</v>
      </c>
      <c r="F29" s="16">
        <v>17.225</v>
      </c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>
        <v>1</v>
      </c>
      <c r="V29" s="19"/>
      <c r="W29" s="19">
        <v>11340.16</v>
      </c>
      <c r="X29" s="19"/>
      <c r="Y29" s="19"/>
      <c r="Z29" s="34">
        <f t="shared" si="0"/>
        <v>11341.16</v>
      </c>
    </row>
    <row r="30" spans="1:26" s="24" customFormat="1" ht="16.5">
      <c r="A30" s="79" t="s">
        <v>136</v>
      </c>
      <c r="B30" s="16" t="s">
        <v>141</v>
      </c>
      <c r="C30" s="16" t="s">
        <v>138</v>
      </c>
      <c r="D30" s="55" t="s">
        <v>18</v>
      </c>
      <c r="E30" s="56" t="s">
        <v>139</v>
      </c>
      <c r="F30" s="16">
        <v>17.225</v>
      </c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>
        <v>1</v>
      </c>
      <c r="V30" s="19"/>
      <c r="W30" s="19"/>
      <c r="X30" s="19"/>
      <c r="Y30" s="19"/>
      <c r="Z30" s="34">
        <f t="shared" si="0"/>
        <v>1</v>
      </c>
    </row>
    <row r="31" spans="1:26" s="24" customFormat="1" ht="16.5">
      <c r="A31" s="25"/>
      <c r="B31" s="18"/>
      <c r="C31" s="16"/>
      <c r="D31" s="16"/>
      <c r="E31" s="16"/>
      <c r="F31" s="16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34">
        <f t="shared" si="0"/>
        <v>0</v>
      </c>
    </row>
    <row r="32" spans="1:26" s="24" customFormat="1" ht="16.5">
      <c r="A32" s="49"/>
      <c r="B32" s="18"/>
      <c r="C32" s="55"/>
      <c r="D32" s="55"/>
      <c r="E32" s="56"/>
      <c r="F32" s="16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34">
        <f t="shared" si="0"/>
        <v>0</v>
      </c>
    </row>
    <row r="33" spans="1:26" s="24" customFormat="1" ht="16.5">
      <c r="A33" s="9" t="s">
        <v>8</v>
      </c>
      <c r="B33" s="18"/>
      <c r="C33" s="55"/>
      <c r="D33" s="55"/>
      <c r="E33" s="56"/>
      <c r="F33" s="16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34">
        <f t="shared" si="0"/>
        <v>0</v>
      </c>
    </row>
    <row r="34" spans="1:26" s="24" customFormat="1" ht="16.5">
      <c r="A34" s="16" t="s">
        <v>38</v>
      </c>
      <c r="B34" s="18"/>
      <c r="C34" s="46"/>
      <c r="D34" s="46"/>
      <c r="E34" s="46"/>
      <c r="F34" s="46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34">
        <f t="shared" si="0"/>
        <v>0</v>
      </c>
    </row>
    <row r="35" spans="1:26" s="24" customFormat="1" ht="16.5">
      <c r="A35" s="59" t="s">
        <v>19</v>
      </c>
      <c r="B35" s="18" t="s">
        <v>15</v>
      </c>
      <c r="C35" s="55" t="s">
        <v>39</v>
      </c>
      <c r="D35" s="55" t="s">
        <v>20</v>
      </c>
      <c r="E35" s="55" t="s">
        <v>40</v>
      </c>
      <c r="F35" s="18" t="s">
        <v>21</v>
      </c>
      <c r="G35" s="19">
        <v>134965</v>
      </c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34">
        <f t="shared" si="0"/>
        <v>134965</v>
      </c>
    </row>
    <row r="36" spans="1:26" s="24" customFormat="1" ht="16.5">
      <c r="A36" s="59" t="s">
        <v>108</v>
      </c>
      <c r="B36" s="18" t="s">
        <v>15</v>
      </c>
      <c r="C36" s="55" t="s">
        <v>39</v>
      </c>
      <c r="D36" s="55" t="s">
        <v>20</v>
      </c>
      <c r="E36" s="55" t="s">
        <v>40</v>
      </c>
      <c r="F36" s="18" t="s">
        <v>21</v>
      </c>
      <c r="G36" s="19"/>
      <c r="H36" s="19"/>
      <c r="I36" s="19"/>
      <c r="J36" s="19"/>
      <c r="K36" s="19"/>
      <c r="L36" s="19"/>
      <c r="M36" s="19"/>
      <c r="N36" s="19"/>
      <c r="O36" s="19"/>
      <c r="P36" s="19">
        <v>13640</v>
      </c>
      <c r="Q36" s="19"/>
      <c r="R36" s="19"/>
      <c r="S36" s="19"/>
      <c r="T36" s="19"/>
      <c r="U36" s="19"/>
      <c r="V36" s="19"/>
      <c r="W36" s="19"/>
      <c r="X36" s="19"/>
      <c r="Y36" s="19"/>
      <c r="Z36" s="34">
        <f t="shared" si="0"/>
        <v>13640</v>
      </c>
    </row>
    <row r="37" spans="1:26" s="24" customFormat="1" ht="16.5">
      <c r="A37" s="59"/>
      <c r="B37" s="18"/>
      <c r="C37" s="55"/>
      <c r="D37" s="55"/>
      <c r="E37" s="55"/>
      <c r="F37" s="18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34">
        <f t="shared" si="0"/>
        <v>0</v>
      </c>
    </row>
    <row r="38" spans="1:26" s="24" customFormat="1" ht="16.5">
      <c r="A38" s="9" t="s">
        <v>8</v>
      </c>
      <c r="B38" s="18"/>
      <c r="C38" s="55"/>
      <c r="D38" s="55"/>
      <c r="E38" s="55"/>
      <c r="F38" s="18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34">
        <f t="shared" si="0"/>
        <v>0</v>
      </c>
    </row>
    <row r="39" spans="1:26" s="24" customFormat="1" ht="16.5">
      <c r="A39" s="16" t="s">
        <v>44</v>
      </c>
      <c r="B39" s="18"/>
      <c r="C39" s="55"/>
      <c r="D39" s="55"/>
      <c r="E39" s="55"/>
      <c r="F39" s="18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34">
        <f t="shared" si="0"/>
        <v>0</v>
      </c>
    </row>
    <row r="40" spans="1:26" s="24" customFormat="1" ht="16.5">
      <c r="A40" s="25" t="s">
        <v>22</v>
      </c>
      <c r="B40" s="18" t="s">
        <v>45</v>
      </c>
      <c r="C40" s="55" t="s">
        <v>46</v>
      </c>
      <c r="D40" s="55" t="s">
        <v>23</v>
      </c>
      <c r="E40" s="56" t="s">
        <v>47</v>
      </c>
      <c r="F40" s="18">
        <v>17.207</v>
      </c>
      <c r="G40" s="19"/>
      <c r="H40" s="19"/>
      <c r="I40" s="19"/>
      <c r="J40" s="19">
        <f>288976-2</f>
        <v>288974</v>
      </c>
      <c r="K40" s="19"/>
      <c r="L40" s="19"/>
      <c r="M40" s="19"/>
      <c r="N40" s="19"/>
      <c r="O40" s="19"/>
      <c r="P40" s="19"/>
      <c r="Q40" s="19">
        <v>1076</v>
      </c>
      <c r="R40" s="19"/>
      <c r="S40" s="19"/>
      <c r="T40" s="19"/>
      <c r="U40" s="19"/>
      <c r="V40" s="19"/>
      <c r="W40" s="19">
        <v>-43886.93</v>
      </c>
      <c r="X40" s="19"/>
      <c r="Y40" s="19"/>
      <c r="Z40" s="34">
        <f t="shared" si="0"/>
        <v>246163.07</v>
      </c>
    </row>
    <row r="41" spans="1:26" s="24" customFormat="1" ht="16.5">
      <c r="A41" s="25" t="s">
        <v>22</v>
      </c>
      <c r="B41" s="18" t="s">
        <v>48</v>
      </c>
      <c r="C41" s="55" t="s">
        <v>46</v>
      </c>
      <c r="D41" s="55" t="s">
        <v>23</v>
      </c>
      <c r="E41" s="56" t="s">
        <v>47</v>
      </c>
      <c r="F41" s="18">
        <v>17.207</v>
      </c>
      <c r="G41" s="19"/>
      <c r="H41" s="19"/>
      <c r="I41" s="19"/>
      <c r="J41" s="19">
        <v>1</v>
      </c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>
        <v>43886.92999999999</v>
      </c>
      <c r="X41" s="19"/>
      <c r="Y41" s="19"/>
      <c r="Z41" s="34">
        <f t="shared" si="0"/>
        <v>43887.92999999999</v>
      </c>
    </row>
    <row r="42" spans="1:26" s="24" customFormat="1" ht="16.5">
      <c r="A42" s="25" t="s">
        <v>22</v>
      </c>
      <c r="B42" s="18" t="s">
        <v>49</v>
      </c>
      <c r="C42" s="55" t="s">
        <v>46</v>
      </c>
      <c r="D42" s="55" t="s">
        <v>23</v>
      </c>
      <c r="E42" s="56" t="s">
        <v>47</v>
      </c>
      <c r="F42" s="18">
        <v>17.207</v>
      </c>
      <c r="G42" s="19"/>
      <c r="H42" s="19"/>
      <c r="I42" s="19"/>
      <c r="J42" s="19">
        <v>1</v>
      </c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34">
        <f t="shared" si="0"/>
        <v>1</v>
      </c>
    </row>
    <row r="43" spans="1:26" s="24" customFormat="1" ht="16.5">
      <c r="A43" s="25" t="s">
        <v>24</v>
      </c>
      <c r="B43" s="18" t="s">
        <v>45</v>
      </c>
      <c r="C43" s="55" t="s">
        <v>46</v>
      </c>
      <c r="D43" s="55" t="s">
        <v>23</v>
      </c>
      <c r="E43" s="56" t="s">
        <v>50</v>
      </c>
      <c r="F43" s="18" t="s">
        <v>25</v>
      </c>
      <c r="G43" s="19"/>
      <c r="H43" s="19"/>
      <c r="I43" s="19"/>
      <c r="J43" s="19">
        <v>32848</v>
      </c>
      <c r="K43" s="19"/>
      <c r="L43" s="19"/>
      <c r="M43" s="19"/>
      <c r="N43" s="19"/>
      <c r="O43" s="19"/>
      <c r="P43" s="19"/>
      <c r="Q43" s="19">
        <v>93</v>
      </c>
      <c r="R43" s="19"/>
      <c r="S43" s="19"/>
      <c r="T43" s="19"/>
      <c r="U43" s="19"/>
      <c r="V43" s="19"/>
      <c r="W43" s="19">
        <v>-4966.93</v>
      </c>
      <c r="X43" s="19"/>
      <c r="Y43" s="19"/>
      <c r="Z43" s="34">
        <f t="shared" si="0"/>
        <v>27974.07</v>
      </c>
    </row>
    <row r="44" spans="1:26" s="24" customFormat="1" ht="16.5">
      <c r="A44" s="25" t="s">
        <v>24</v>
      </c>
      <c r="B44" s="18" t="s">
        <v>48</v>
      </c>
      <c r="C44" s="55" t="s">
        <v>46</v>
      </c>
      <c r="D44" s="55" t="s">
        <v>23</v>
      </c>
      <c r="E44" s="56" t="s">
        <v>50</v>
      </c>
      <c r="F44" s="18" t="s">
        <v>25</v>
      </c>
      <c r="G44" s="19"/>
      <c r="H44" s="19"/>
      <c r="I44" s="19"/>
      <c r="J44" s="19">
        <v>1</v>
      </c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>
        <v>4966.93</v>
      </c>
      <c r="X44" s="19"/>
      <c r="Y44" s="19"/>
      <c r="Z44" s="34">
        <f t="shared" si="0"/>
        <v>4967.93</v>
      </c>
    </row>
    <row r="45" spans="1:26" s="24" customFormat="1" ht="16.5">
      <c r="A45" s="25" t="s">
        <v>24</v>
      </c>
      <c r="B45" s="18" t="s">
        <v>49</v>
      </c>
      <c r="C45" s="55" t="s">
        <v>46</v>
      </c>
      <c r="D45" s="55" t="s">
        <v>23</v>
      </c>
      <c r="E45" s="56" t="s">
        <v>50</v>
      </c>
      <c r="F45" s="18" t="s">
        <v>25</v>
      </c>
      <c r="G45" s="19"/>
      <c r="H45" s="19"/>
      <c r="I45" s="19"/>
      <c r="J45" s="19">
        <v>1</v>
      </c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34">
        <f t="shared" si="0"/>
        <v>1</v>
      </c>
    </row>
    <row r="46" spans="1:26" s="24" customFormat="1" ht="16.5">
      <c r="A46" s="62" t="s">
        <v>26</v>
      </c>
      <c r="B46" s="18" t="s">
        <v>83</v>
      </c>
      <c r="C46" s="55" t="s">
        <v>84</v>
      </c>
      <c r="D46" s="64" t="s">
        <v>85</v>
      </c>
      <c r="E46" s="65" t="s">
        <v>86</v>
      </c>
      <c r="F46" s="63" t="s">
        <v>27</v>
      </c>
      <c r="G46" s="19"/>
      <c r="H46" s="19"/>
      <c r="I46" s="19"/>
      <c r="J46" s="19"/>
      <c r="K46" s="19"/>
      <c r="L46" s="19"/>
      <c r="M46" s="19">
        <v>4188.11</v>
      </c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34">
        <f t="shared" si="0"/>
        <v>4188.11</v>
      </c>
    </row>
    <row r="47" spans="1:26" s="24" customFormat="1" ht="16.5">
      <c r="A47" s="62" t="s">
        <v>31</v>
      </c>
      <c r="B47" s="18"/>
      <c r="C47" s="46"/>
      <c r="D47" s="46"/>
      <c r="E47" s="46"/>
      <c r="F47" s="18" t="s">
        <v>21</v>
      </c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34">
        <f t="shared" si="0"/>
        <v>0</v>
      </c>
    </row>
    <row r="48" spans="1:26" s="24" customFormat="1" ht="16.5">
      <c r="A48" s="62" t="s">
        <v>112</v>
      </c>
      <c r="B48" s="18" t="s">
        <v>118</v>
      </c>
      <c r="C48" s="46" t="s">
        <v>119</v>
      </c>
      <c r="D48" s="46" t="s">
        <v>121</v>
      </c>
      <c r="E48" s="46" t="s">
        <v>120</v>
      </c>
      <c r="F48" s="63" t="s">
        <v>21</v>
      </c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>
        <v>5584.15</v>
      </c>
      <c r="S48" s="19">
        <v>-5584.15</v>
      </c>
      <c r="T48" s="19"/>
      <c r="U48" s="19"/>
      <c r="V48" s="19"/>
      <c r="W48" s="19"/>
      <c r="X48" s="19"/>
      <c r="Y48" s="19"/>
      <c r="Z48" s="34">
        <f t="shared" si="0"/>
        <v>0</v>
      </c>
    </row>
    <row r="49" spans="1:26" s="24" customFormat="1" ht="16.5">
      <c r="A49" s="62" t="s">
        <v>33</v>
      </c>
      <c r="B49" s="18" t="s">
        <v>45</v>
      </c>
      <c r="C49" s="72" t="s">
        <v>67</v>
      </c>
      <c r="D49" s="72" t="s">
        <v>68</v>
      </c>
      <c r="E49" s="72" t="s">
        <v>69</v>
      </c>
      <c r="F49" s="18" t="s">
        <v>21</v>
      </c>
      <c r="G49" s="19"/>
      <c r="H49" s="19"/>
      <c r="I49" s="19"/>
      <c r="J49" s="19"/>
      <c r="K49" s="19">
        <v>1300</v>
      </c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34">
        <f t="shared" si="0"/>
        <v>1300</v>
      </c>
    </row>
    <row r="50" spans="1:26" s="24" customFormat="1" ht="16.5">
      <c r="A50" s="62" t="s">
        <v>34</v>
      </c>
      <c r="B50" s="18" t="s">
        <v>45</v>
      </c>
      <c r="C50" s="72" t="s">
        <v>70</v>
      </c>
      <c r="D50" s="73" t="s">
        <v>74</v>
      </c>
      <c r="E50" s="72" t="s">
        <v>71</v>
      </c>
      <c r="F50" s="18" t="s">
        <v>21</v>
      </c>
      <c r="G50" s="19"/>
      <c r="H50" s="19"/>
      <c r="I50" s="19"/>
      <c r="J50" s="19"/>
      <c r="K50" s="19">
        <v>549.46</v>
      </c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34">
        <f t="shared" si="0"/>
        <v>549.46</v>
      </c>
    </row>
    <row r="51" spans="1:26" s="24" customFormat="1" ht="16.5">
      <c r="A51" s="62" t="s">
        <v>90</v>
      </c>
      <c r="B51" s="18" t="s">
        <v>45</v>
      </c>
      <c r="C51" s="46" t="s">
        <v>91</v>
      </c>
      <c r="D51" s="46" t="s">
        <v>32</v>
      </c>
      <c r="E51" s="46" t="s">
        <v>92</v>
      </c>
      <c r="F51" s="18" t="s">
        <v>21</v>
      </c>
      <c r="G51" s="19"/>
      <c r="H51" s="19"/>
      <c r="I51" s="19"/>
      <c r="J51" s="19"/>
      <c r="K51" s="19"/>
      <c r="L51" s="19"/>
      <c r="M51" s="19"/>
      <c r="N51" s="19">
        <v>30569.94</v>
      </c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34">
        <f t="shared" si="0"/>
        <v>30569.94</v>
      </c>
    </row>
    <row r="52" spans="1:26" s="24" customFormat="1" ht="16.5">
      <c r="A52" s="62" t="s">
        <v>143</v>
      </c>
      <c r="B52" s="18" t="s">
        <v>144</v>
      </c>
      <c r="C52" s="47" t="s">
        <v>145</v>
      </c>
      <c r="D52" s="47" t="s">
        <v>146</v>
      </c>
      <c r="E52" s="47" t="s">
        <v>147</v>
      </c>
      <c r="F52" s="80">
        <v>10.561</v>
      </c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>
        <f>23563.5975-1</f>
        <v>23562.5975</v>
      </c>
      <c r="W52" s="19"/>
      <c r="X52" s="19"/>
      <c r="Y52" s="19"/>
      <c r="Z52" s="34">
        <f t="shared" si="0"/>
        <v>23562.5975</v>
      </c>
    </row>
    <row r="53" spans="1:26" s="24" customFormat="1" ht="16.5">
      <c r="A53" s="62" t="s">
        <v>143</v>
      </c>
      <c r="B53" s="81" t="s">
        <v>148</v>
      </c>
      <c r="C53" s="47" t="s">
        <v>145</v>
      </c>
      <c r="D53" s="47" t="s">
        <v>146</v>
      </c>
      <c r="E53" s="47" t="s">
        <v>147</v>
      </c>
      <c r="F53" s="80">
        <v>10.561</v>
      </c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>
        <v>1</v>
      </c>
      <c r="W53" s="19"/>
      <c r="X53" s="19">
        <v>7854.53</v>
      </c>
      <c r="Y53" s="19"/>
      <c r="Z53" s="34">
        <f>SUM(V53:X53)</f>
        <v>7855.53</v>
      </c>
    </row>
    <row r="54" spans="1:26" s="24" customFormat="1" ht="16.5">
      <c r="A54" s="62" t="s">
        <v>158</v>
      </c>
      <c r="B54" s="63" t="s">
        <v>164</v>
      </c>
      <c r="C54" s="46" t="s">
        <v>159</v>
      </c>
      <c r="D54" s="46" t="s">
        <v>160</v>
      </c>
      <c r="E54" s="46" t="s">
        <v>163</v>
      </c>
      <c r="F54" s="63" t="s">
        <v>21</v>
      </c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>
        <v>430.44</v>
      </c>
      <c r="Z54" s="34">
        <f>SUM(X54:Y54)</f>
        <v>430.44</v>
      </c>
    </row>
    <row r="55" spans="1:26" s="24" customFormat="1" ht="16.5">
      <c r="A55" s="62"/>
      <c r="B55" s="63"/>
      <c r="C55" s="69"/>
      <c r="D55" s="69"/>
      <c r="E55" s="69"/>
      <c r="F55" s="63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34">
        <f t="shared" si="0"/>
        <v>0</v>
      </c>
    </row>
    <row r="56" spans="1:26" s="24" customFormat="1" ht="16.5">
      <c r="A56" s="9" t="s">
        <v>8</v>
      </c>
      <c r="B56" s="63"/>
      <c r="C56" s="64"/>
      <c r="D56" s="64"/>
      <c r="E56" s="65"/>
      <c r="F56" s="63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34">
        <f t="shared" si="0"/>
        <v>0</v>
      </c>
    </row>
    <row r="57" spans="1:26" s="24" customFormat="1" ht="16.5">
      <c r="A57" s="16" t="s">
        <v>102</v>
      </c>
      <c r="B57" s="63"/>
      <c r="C57" s="64"/>
      <c r="D57" s="64"/>
      <c r="E57" s="65"/>
      <c r="F57" s="63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34">
        <f t="shared" si="0"/>
        <v>0</v>
      </c>
    </row>
    <row r="58" spans="1:26" s="24" customFormat="1" ht="16.5">
      <c r="A58" s="66" t="s">
        <v>95</v>
      </c>
      <c r="B58" s="18" t="s">
        <v>96</v>
      </c>
      <c r="C58" s="55" t="s">
        <v>97</v>
      </c>
      <c r="D58" s="55" t="s">
        <v>29</v>
      </c>
      <c r="E58" s="56" t="s">
        <v>98</v>
      </c>
      <c r="F58" s="77">
        <v>17.801</v>
      </c>
      <c r="G58" s="19"/>
      <c r="H58" s="19"/>
      <c r="I58" s="19"/>
      <c r="J58" s="19"/>
      <c r="K58" s="19"/>
      <c r="L58" s="19"/>
      <c r="M58" s="19"/>
      <c r="N58" s="19"/>
      <c r="O58" s="19">
        <f>6952.95-1</f>
        <v>6951.95</v>
      </c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34">
        <f t="shared" si="0"/>
        <v>6951.95</v>
      </c>
    </row>
    <row r="59" spans="1:26" s="24" customFormat="1" ht="16.5">
      <c r="A59" s="66" t="s">
        <v>95</v>
      </c>
      <c r="B59" s="18" t="s">
        <v>99</v>
      </c>
      <c r="C59" s="55" t="s">
        <v>97</v>
      </c>
      <c r="D59" s="55" t="s">
        <v>29</v>
      </c>
      <c r="E59" s="56" t="s">
        <v>98</v>
      </c>
      <c r="F59" s="77">
        <v>17.801</v>
      </c>
      <c r="G59" s="19"/>
      <c r="H59" s="19"/>
      <c r="I59" s="19"/>
      <c r="J59" s="19"/>
      <c r="K59" s="19"/>
      <c r="L59" s="19"/>
      <c r="M59" s="19"/>
      <c r="N59" s="19"/>
      <c r="O59" s="19">
        <v>1</v>
      </c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34">
        <f t="shared" si="0"/>
        <v>1</v>
      </c>
    </row>
    <row r="60" spans="1:27" s="24" customFormat="1" ht="16.5">
      <c r="A60" s="66" t="s">
        <v>100</v>
      </c>
      <c r="B60" s="18" t="s">
        <v>101</v>
      </c>
      <c r="C60" s="55" t="s">
        <v>28</v>
      </c>
      <c r="D60" s="55" t="s">
        <v>29</v>
      </c>
      <c r="E60" s="56" t="s">
        <v>30</v>
      </c>
      <c r="F60" s="77">
        <v>17.801</v>
      </c>
      <c r="G60" s="19"/>
      <c r="H60" s="19"/>
      <c r="I60" s="19"/>
      <c r="J60" s="19"/>
      <c r="K60" s="19"/>
      <c r="L60" s="19"/>
      <c r="M60" s="19"/>
      <c r="N60" s="19"/>
      <c r="O60" s="19">
        <v>3476.48</v>
      </c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34">
        <f t="shared" si="0"/>
        <v>3476.48</v>
      </c>
      <c r="AA60" s="67"/>
    </row>
    <row r="61" spans="1:26" s="24" customFormat="1" ht="16.5">
      <c r="A61" s="49" t="s">
        <v>113</v>
      </c>
      <c r="B61" s="18" t="s">
        <v>117</v>
      </c>
      <c r="C61" s="64" t="s">
        <v>115</v>
      </c>
      <c r="D61" s="64" t="s">
        <v>18</v>
      </c>
      <c r="E61" s="64" t="s">
        <v>114</v>
      </c>
      <c r="F61" s="47">
        <v>17225</v>
      </c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>
        <v>16000</v>
      </c>
      <c r="S61" s="19"/>
      <c r="T61" s="19"/>
      <c r="U61" s="19"/>
      <c r="V61" s="19"/>
      <c r="W61" s="19"/>
      <c r="X61" s="19"/>
      <c r="Y61" s="19"/>
      <c r="Z61" s="34">
        <f t="shared" si="0"/>
        <v>16000</v>
      </c>
    </row>
    <row r="62" spans="1:26" s="24" customFormat="1" ht="16.5">
      <c r="A62" s="59"/>
      <c r="B62" s="18"/>
      <c r="C62" s="55"/>
      <c r="D62" s="55"/>
      <c r="E62" s="55"/>
      <c r="F62" s="18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34">
        <f t="shared" si="0"/>
        <v>0</v>
      </c>
    </row>
    <row r="63" spans="1:26" s="24" customFormat="1" ht="16.5">
      <c r="A63" s="59"/>
      <c r="B63" s="18"/>
      <c r="C63" s="55"/>
      <c r="D63" s="55"/>
      <c r="E63" s="55"/>
      <c r="F63" s="18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34">
        <f t="shared" si="0"/>
        <v>0</v>
      </c>
    </row>
    <row r="64" spans="1:26" s="26" customFormat="1" ht="17.25" thickBot="1">
      <c r="A64" s="22"/>
      <c r="B64" s="12"/>
      <c r="C64" s="20"/>
      <c r="D64" s="20"/>
      <c r="E64" s="15"/>
      <c r="F64" s="13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34">
        <f t="shared" si="0"/>
        <v>0</v>
      </c>
    </row>
    <row r="65" spans="1:26" s="11" customFormat="1" ht="17.25" thickBot="1">
      <c r="A65" s="41" t="s">
        <v>0</v>
      </c>
      <c r="B65" s="42"/>
      <c r="C65" s="43"/>
      <c r="D65" s="43"/>
      <c r="E65" s="43"/>
      <c r="F65" s="44"/>
      <c r="G65" s="45">
        <f>SUM(G8:G64)</f>
        <v>134965</v>
      </c>
      <c r="H65" s="54">
        <f>SUM(H24:H64)</f>
        <v>0</v>
      </c>
      <c r="I65" s="71">
        <f>SUM(I7:I19)</f>
        <v>631075</v>
      </c>
      <c r="J65" s="71">
        <f>SUM(J38:J64)</f>
        <v>321826</v>
      </c>
      <c r="K65" s="71">
        <f>SUM(K37:K55)</f>
        <v>1849.46</v>
      </c>
      <c r="L65" s="71">
        <f>SUM(L6:L55)</f>
        <v>738570</v>
      </c>
      <c r="M65" s="71">
        <f>SUM(M37:M55)</f>
        <v>4188.11</v>
      </c>
      <c r="N65" s="71">
        <f>SUM(N38:N55)</f>
        <v>30569.94</v>
      </c>
      <c r="O65" s="71">
        <f>SUM(O55:O64)</f>
        <v>10429.43</v>
      </c>
      <c r="P65" s="71">
        <f>SUM(P31:P64)</f>
        <v>13640</v>
      </c>
      <c r="Q65" s="71">
        <f>SUM(Q37:Q64)</f>
        <v>1169</v>
      </c>
      <c r="R65" s="71">
        <f>SUM(R37:R64)</f>
        <v>21584.15</v>
      </c>
      <c r="S65" s="71">
        <f>SUM(S37:S64)</f>
        <v>-5584.15</v>
      </c>
      <c r="T65" s="71">
        <f>SUM(T6:T64)</f>
        <v>15000</v>
      </c>
      <c r="U65" s="71">
        <f>SUM(U24:U64)</f>
        <v>11342.16</v>
      </c>
      <c r="V65" s="71">
        <f>SUM(V21:V55)</f>
        <v>25050.5975</v>
      </c>
      <c r="W65" s="71">
        <f>SUM(W6:W64)</f>
        <v>2.1827872842550278E-11</v>
      </c>
      <c r="X65" s="71">
        <f>SUM(X37:X64)</f>
        <v>7854.53</v>
      </c>
      <c r="Y65" s="71">
        <f>SUM(Y37:Y64)</f>
        <v>430.44</v>
      </c>
      <c r="Z65" s="34">
        <f>SUM(G65:W65)</f>
        <v>1955674.6974999998</v>
      </c>
    </row>
    <row r="66" spans="1:26" s="11" customFormat="1" ht="16.5">
      <c r="A66" s="27"/>
      <c r="B66" s="27"/>
      <c r="C66" s="28"/>
      <c r="D66" s="28"/>
      <c r="E66" s="28"/>
      <c r="F66" s="29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1"/>
    </row>
    <row r="67" spans="1:25" s="11" customFormat="1" ht="16.5">
      <c r="A67" s="26" t="s">
        <v>9</v>
      </c>
      <c r="C67" s="32"/>
      <c r="D67" s="32"/>
      <c r="E67" s="32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</row>
    <row r="68" spans="1:25" s="11" customFormat="1" ht="16.5" hidden="1">
      <c r="A68" s="23" t="s">
        <v>36</v>
      </c>
      <c r="C68" s="32"/>
      <c r="D68" s="32"/>
      <c r="E68" s="32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</row>
    <row r="69" spans="1:25" s="11" customFormat="1" ht="16.5" hidden="1">
      <c r="A69" s="26" t="s">
        <v>37</v>
      </c>
      <c r="C69" s="32"/>
      <c r="D69" s="32"/>
      <c r="E69" s="32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</row>
    <row r="70" spans="1:25" s="11" customFormat="1" ht="16.5" hidden="1">
      <c r="A70" s="23" t="s">
        <v>35</v>
      </c>
      <c r="C70" s="32"/>
      <c r="D70" s="32"/>
      <c r="E70" s="32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</row>
    <row r="71" spans="1:25" s="11" customFormat="1" ht="16.5" hidden="1">
      <c r="A71" s="26" t="s">
        <v>42</v>
      </c>
      <c r="C71" s="32"/>
      <c r="D71" s="32"/>
      <c r="E71" s="32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</row>
    <row r="72" ht="15" hidden="1">
      <c r="A72" s="26" t="s">
        <v>43</v>
      </c>
    </row>
    <row r="73" ht="15" hidden="1">
      <c r="A73" s="26" t="s">
        <v>59</v>
      </c>
    </row>
    <row r="74" ht="15" hidden="1">
      <c r="A74" s="26" t="s">
        <v>60</v>
      </c>
    </row>
    <row r="75" ht="15" hidden="1">
      <c r="A75" s="26" t="s">
        <v>64</v>
      </c>
    </row>
    <row r="76" ht="15" hidden="1">
      <c r="A76" s="26" t="s">
        <v>65</v>
      </c>
    </row>
    <row r="77" ht="15" hidden="1">
      <c r="A77" s="26" t="s">
        <v>73</v>
      </c>
    </row>
    <row r="78" ht="15" hidden="1">
      <c r="A78" s="26" t="s">
        <v>72</v>
      </c>
    </row>
    <row r="79" ht="15" hidden="1">
      <c r="A79" s="26" t="s">
        <v>80</v>
      </c>
    </row>
    <row r="80" ht="15" hidden="1">
      <c r="A80" s="26" t="s">
        <v>81</v>
      </c>
    </row>
    <row r="81" ht="15" hidden="1">
      <c r="A81" s="26" t="s">
        <v>87</v>
      </c>
    </row>
    <row r="82" ht="15" hidden="1">
      <c r="A82" s="26" t="s">
        <v>72</v>
      </c>
    </row>
    <row r="83" ht="15" hidden="1">
      <c r="A83" s="26" t="s">
        <v>93</v>
      </c>
    </row>
    <row r="84" ht="15" hidden="1">
      <c r="A84" s="26" t="s">
        <v>89</v>
      </c>
    </row>
    <row r="85" ht="15" hidden="1">
      <c r="A85" s="26" t="s">
        <v>104</v>
      </c>
    </row>
    <row r="86" ht="15" hidden="1">
      <c r="A86" s="26" t="s">
        <v>103</v>
      </c>
    </row>
    <row r="87" ht="15" hidden="1">
      <c r="A87" s="26" t="s">
        <v>107</v>
      </c>
    </row>
    <row r="88" ht="15" hidden="1">
      <c r="A88" s="26" t="s">
        <v>106</v>
      </c>
    </row>
    <row r="89" ht="15" hidden="1">
      <c r="A89" s="26" t="s">
        <v>111</v>
      </c>
    </row>
    <row r="90" ht="15" hidden="1">
      <c r="A90" s="26" t="s">
        <v>110</v>
      </c>
    </row>
    <row r="91" ht="15" hidden="1">
      <c r="A91" s="26" t="s">
        <v>122</v>
      </c>
    </row>
    <row r="92" ht="15" hidden="1">
      <c r="A92" s="26" t="s">
        <v>123</v>
      </c>
    </row>
    <row r="93" ht="15" hidden="1">
      <c r="A93" s="26" t="s">
        <v>125</v>
      </c>
    </row>
    <row r="94" ht="30" hidden="1">
      <c r="A94" s="78" t="s">
        <v>126</v>
      </c>
    </row>
    <row r="95" ht="15" hidden="1">
      <c r="A95" s="26" t="s">
        <v>131</v>
      </c>
    </row>
    <row r="96" ht="15" hidden="1">
      <c r="A96" s="26" t="s">
        <v>129</v>
      </c>
    </row>
    <row r="97" ht="15" hidden="1">
      <c r="A97" s="26" t="s">
        <v>133</v>
      </c>
    </row>
    <row r="98" ht="15" hidden="1">
      <c r="A98" s="26" t="s">
        <v>134</v>
      </c>
    </row>
    <row r="99" ht="15" hidden="1">
      <c r="A99" s="26" t="s">
        <v>150</v>
      </c>
    </row>
    <row r="100" ht="15" hidden="1">
      <c r="A100" s="26" t="s">
        <v>149</v>
      </c>
    </row>
    <row r="101" spans="1:25" ht="16.5" hidden="1">
      <c r="A101" s="26" t="s">
        <v>152</v>
      </c>
      <c r="X101" s="33"/>
      <c r="Y101" s="33"/>
    </row>
    <row r="102" ht="15" hidden="1">
      <c r="A102" s="26" t="s">
        <v>153</v>
      </c>
    </row>
    <row r="103" ht="15" hidden="1">
      <c r="A103" s="26" t="s">
        <v>155</v>
      </c>
    </row>
    <row r="104" ht="15" hidden="1">
      <c r="A104" s="26" t="s">
        <v>156</v>
      </c>
    </row>
    <row r="105" ht="15">
      <c r="A105" s="26" t="s">
        <v>162</v>
      </c>
    </row>
    <row r="106" ht="15">
      <c r="A106" s="26" t="s">
        <v>161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2019-01-09T16:21:41Z</cp:lastPrinted>
  <dcterms:created xsi:type="dcterms:W3CDTF">2000-04-13T13:33:42Z</dcterms:created>
  <dcterms:modified xsi:type="dcterms:W3CDTF">2020-09-18T17:17:38Z</dcterms:modified>
  <cp:category/>
  <cp:version/>
  <cp:contentType/>
  <cp:contentStatus/>
</cp:coreProperties>
</file>