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525" windowWidth="12120" windowHeight="4080" activeTab="0"/>
  </bookViews>
  <sheets>
    <sheet name="LOWELL" sheetId="1" r:id="rId1"/>
  </sheets>
  <definedNames>
    <definedName name="_xlnm.Print_Area" localSheetId="0">'LOWELL'!$A$1:$G$79</definedName>
  </definedNames>
  <calcPr fullCalcOnLoad="1"/>
</workbook>
</file>

<file path=xl/sharedStrings.xml><?xml version="1.0" encoding="utf-8"?>
<sst xmlns="http://schemas.openxmlformats.org/spreadsheetml/2006/main" count="253" uniqueCount="135">
  <si>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</si>
  <si>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</si>
  <si>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</si>
  <si>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</si>
  <si>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</si>
  <si>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</si>
  <si>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</si>
  <si>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</si>
  <si>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</si>
  <si>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</si>
  <si>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</si>
  <si>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</si>
  <si>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</si>
  <si>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CITY OF LOWELL</t>
  </si>
  <si>
    <t>WORKFORCE TRAINING FUND</t>
  </si>
  <si>
    <t>7003-0135</t>
  </si>
  <si>
    <t>N/A</t>
  </si>
  <si>
    <t>CT EOL 19CCLOWTRADE</t>
  </si>
  <si>
    <t>CT EOL 19CCLOWNEGREA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</si>
  <si>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</si>
  <si>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</si>
  <si>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</si>
  <si>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</si>
  <si>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</si>
  <si>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</si>
  <si>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</si>
  <si>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</si>
  <si>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</si>
  <si>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FWIAADT19B</t>
  </si>
  <si>
    <t>DOE -ELEMENTARY &amp; SECONDARY ED</t>
  </si>
  <si>
    <t>84.002A</t>
  </si>
  <si>
    <t>CT EOL 19CCLOWVETSUI</t>
  </si>
  <si>
    <t>7002-6628</t>
  </si>
  <si>
    <t xml:space="preserve">4400-1979 </t>
  </si>
  <si>
    <t>ELDER AFFAIRS</t>
  </si>
  <si>
    <t>DOE-CAREER PATHWAYS</t>
  </si>
  <si>
    <t>J328</t>
  </si>
  <si>
    <t>MA COMMISSION FOR THE BLIND</t>
  </si>
  <si>
    <t>MA REHAB COMMISSION</t>
  </si>
  <si>
    <t>CT EOL 20CCLOWWIA</t>
  </si>
  <si>
    <t>INITIAL AWARD AUGUST 5, 2019</t>
  </si>
  <si>
    <t>TO ADD MassHire INGENUITY AWARD</t>
  </si>
  <si>
    <t>MassHire INGENUITY AWARD</t>
  </si>
  <si>
    <t>JULY 1, 2019-JUNE 30, 2020</t>
  </si>
  <si>
    <t>BUDGET #1 FY20</t>
  </si>
  <si>
    <t>TO ADD WTF &amp; SOS FUNDS</t>
  </si>
  <si>
    <t>JULY 1, 2019- JUNE 30, 2020</t>
  </si>
  <si>
    <t>J464</t>
  </si>
  <si>
    <t>J484</t>
  </si>
  <si>
    <t>CT EOL 20CCLOWSOSWTF</t>
  </si>
  <si>
    <t>WTRUSTF20</t>
  </si>
  <si>
    <t>STOSCC2020</t>
  </si>
  <si>
    <t>BUDGET SHEET #1 FY20 AUGUST 7, 2019</t>
  </si>
  <si>
    <t>CT EOL 20CCLOWWP</t>
  </si>
  <si>
    <t>TO ADD WP FUNDS</t>
  </si>
  <si>
    <t>BUDGET#2 FY20 AUGUST 9, 2019</t>
  </si>
  <si>
    <t>FES2020</t>
  </si>
  <si>
    <t>J405</t>
  </si>
  <si>
    <t>JULY 1, 2020-JUNE 30, 2021</t>
  </si>
  <si>
    <t>JULY 1, 2021-JUNE 30, 2022</t>
  </si>
  <si>
    <t>J407</t>
  </si>
  <si>
    <t>BUDGET #2 FY20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</si>
  <si>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</si>
  <si>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</si>
  <si>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</si>
  <si>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</si>
  <si>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</si>
  <si>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</si>
  <si>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</si>
  <si>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</si>
  <si>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</si>
  <si>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TO ADD WIOA FUNDS</t>
  </si>
  <si>
    <t>BUDGET#3 FY20 AUGUST 30, 2019</t>
  </si>
  <si>
    <t>BUDGET #4 FY20</t>
  </si>
  <si>
    <t>VOID</t>
  </si>
  <si>
    <t>TO ADD WP FUNDS LESS RETAINED</t>
  </si>
  <si>
    <t>BUDGET#4 FY20 SEPTEMBER 12, 2019</t>
  </si>
  <si>
    <t>BUDGET #5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</si>
  <si>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</si>
  <si>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</si>
  <si>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</si>
  <si>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</si>
  <si>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</si>
  <si>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</si>
  <si>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 xml:space="preserve"> 4120-0029</t>
  </si>
  <si>
    <t>BUDGET#5 FY20 OCTOBER 9, 2019</t>
  </si>
  <si>
    <t>BUDGET #6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</si>
  <si>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</si>
  <si>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</si>
  <si>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</si>
  <si>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</si>
  <si>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</si>
  <si>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BUDGET#6 FY20 NOVEMBER 5, 2019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</si>
  <si>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</si>
  <si>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</si>
  <si>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</si>
  <si>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</si>
  <si>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</si>
  <si>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</si>
  <si>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</si>
  <si>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</si>
  <si>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</si>
  <si>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</si>
  <si>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OPERATION ABLE</t>
  </si>
  <si>
    <t>DCSSCSEP20</t>
  </si>
  <si>
    <t>7003-0006</t>
  </si>
  <si>
    <t>J446</t>
  </si>
  <si>
    <t>BUDGET #8 FY20</t>
  </si>
  <si>
    <t>BUDGET#8 FY20 DECEMBER 4, 2019</t>
  </si>
  <si>
    <t>BUDGET #9 FY20</t>
  </si>
  <si>
    <t>DTA</t>
  </si>
  <si>
    <t>SPSS2020</t>
  </si>
  <si>
    <t>J427</t>
  </si>
  <si>
    <t>BUDGET#9 FY20 DECEMBER 16, 2019</t>
  </si>
  <si>
    <t>TO DTA &amp; RAPID RESPONSE FUNDS</t>
  </si>
  <si>
    <t>RAPID RESPONSE</t>
  </si>
  <si>
    <t>BUDGET #10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</si>
  <si>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</si>
  <si>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</si>
  <si>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</si>
  <si>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</si>
  <si>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</si>
  <si>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</si>
  <si>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</si>
  <si>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</si>
  <si>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</si>
  <si>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</si>
  <si>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</si>
  <si>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</si>
  <si>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ADDITIONAL STATE ONE STOP</t>
  </si>
  <si>
    <t>TO ADD ADDITIONAL SOS FUNDS</t>
  </si>
  <si>
    <t>BUDGET#11 FY20 JANUARY 15, 2020</t>
  </si>
  <si>
    <t>BUDGET #12 FY20</t>
  </si>
  <si>
    <t>TO ADD ADDITIONAL WP FUNDS</t>
  </si>
  <si>
    <t>BUDGET#12 FY20 JANUARY 17, 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</si>
</sst>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7" fontId="9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8.57421875" style="4" customWidth="1"/>
    <col min="7" max="7" width="19.7109375" style="4" hidden="1" customWidth="1"/>
    <col min="8" max="8" width="19.28125" style="4" hidden="1" customWidth="1"/>
    <col min="9" max="9" width="20.7109375" style="4" hidden="1" customWidth="1"/>
    <col min="10" max="14" width="22.00390625" style="4" hidden="1" customWidth="1"/>
    <col min="15" max="17" width="19.28125" style="4" hidden="1" customWidth="1"/>
    <col min="18" max="18" width="14.8515625" style="4" hidden="1" customWidth="1"/>
    <col min="19" max="19" width="14.8515625" style="4" customWidth="1"/>
    <col min="20" max="20" width="15.00390625" style="3" hidden="1" customWidth="1"/>
    <col min="21" max="21" width="13.28125" style="3" bestFit="1" customWidth="1"/>
    <col min="22" max="16384" width="9.140625" style="3" customWidth="1"/>
  </cols>
  <sheetData>
    <row r="1" spans="1:19" ht="20.25">
      <c r="A1" s="3" t="s">
        <v>11</v>
      </c>
      <c r="B1" s="75" t="s">
        <v>10</v>
      </c>
      <c r="C1" s="76"/>
      <c r="D1" s="76"/>
      <c r="E1" s="76"/>
      <c r="F1" s="76"/>
      <c r="G1" s="76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20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44</v>
      </c>
      <c r="I5" s="10" t="s">
        <v>61</v>
      </c>
      <c r="J5" s="10" t="s">
        <v>62</v>
      </c>
      <c r="K5" s="10" t="s">
        <v>73</v>
      </c>
      <c r="L5" s="10" t="s">
        <v>77</v>
      </c>
      <c r="M5" s="10" t="s">
        <v>86</v>
      </c>
      <c r="N5" s="10" t="s">
        <v>93</v>
      </c>
      <c r="O5" s="10" t="s">
        <v>107</v>
      </c>
      <c r="P5" s="10" t="s">
        <v>109</v>
      </c>
      <c r="Q5" s="10" t="s">
        <v>116</v>
      </c>
      <c r="R5" s="10" t="s">
        <v>128</v>
      </c>
      <c r="S5" s="10" t="s">
        <v>132</v>
      </c>
      <c r="T5" s="45" t="s">
        <v>6</v>
      </c>
    </row>
    <row r="6" spans="1:20" s="25" customFormat="1" ht="16.5" hidden="1">
      <c r="A6" s="41" t="s">
        <v>8</v>
      </c>
      <c r="B6" s="12"/>
      <c r="C6" s="13"/>
      <c r="D6" s="13"/>
      <c r="E6" s="14"/>
      <c r="F6" s="15"/>
      <c r="G6" s="15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44"/>
    </row>
    <row r="7" spans="1:20" s="25" customFormat="1" ht="16.5" hidden="1">
      <c r="A7" s="16" t="s">
        <v>49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</row>
    <row r="8" spans="1:20" s="25" customFormat="1" ht="16.5" hidden="1">
      <c r="A8" s="42" t="s">
        <v>14</v>
      </c>
      <c r="B8" s="18" t="s">
        <v>46</v>
      </c>
      <c r="C8" s="43" t="s">
        <v>50</v>
      </c>
      <c r="D8" s="43" t="s">
        <v>15</v>
      </c>
      <c r="E8" s="43" t="s">
        <v>47</v>
      </c>
      <c r="F8" s="16" t="s">
        <v>16</v>
      </c>
      <c r="G8" s="22"/>
      <c r="H8" s="22">
        <v>95000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46">
        <f aca="true" t="shared" si="0" ref="T8:T14">SUM(G8:I8)</f>
        <v>95000</v>
      </c>
    </row>
    <row r="9" spans="1:20" s="25" customFormat="1" ht="16.5" hidden="1">
      <c r="A9" s="53" t="s">
        <v>22</v>
      </c>
      <c r="B9" s="18" t="s">
        <v>46</v>
      </c>
      <c r="C9" s="43" t="s">
        <v>51</v>
      </c>
      <c r="D9" s="43" t="s">
        <v>23</v>
      </c>
      <c r="E9" s="43" t="s">
        <v>48</v>
      </c>
      <c r="F9" s="18" t="s">
        <v>16</v>
      </c>
      <c r="G9" s="22"/>
      <c r="H9" s="22">
        <v>166451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46">
        <f t="shared" si="0"/>
        <v>166451</v>
      </c>
    </row>
    <row r="10" spans="1:20" s="25" customFormat="1" ht="16.5" hidden="1">
      <c r="A10" s="53" t="s">
        <v>129</v>
      </c>
      <c r="B10" s="18" t="s">
        <v>46</v>
      </c>
      <c r="C10" s="43" t="s">
        <v>51</v>
      </c>
      <c r="D10" s="43" t="s">
        <v>23</v>
      </c>
      <c r="E10" s="43" t="s">
        <v>48</v>
      </c>
      <c r="F10" s="18" t="s">
        <v>16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>
        <v>16800</v>
      </c>
      <c r="S10" s="22"/>
      <c r="T10" s="46">
        <f>SUM(Q10:R10)</f>
        <v>16800</v>
      </c>
    </row>
    <row r="11" spans="1:20" s="25" customFormat="1" ht="16.5" hidden="1">
      <c r="A11" s="53"/>
      <c r="B11" s="18"/>
      <c r="C11" s="43"/>
      <c r="D11" s="43"/>
      <c r="E11" s="43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46">
        <f t="shared" si="0"/>
        <v>0</v>
      </c>
    </row>
    <row r="12" spans="1:20" s="25" customFormat="1" ht="16.5">
      <c r="A12" s="53"/>
      <c r="B12" s="18"/>
      <c r="C12" s="43"/>
      <c r="D12" s="43"/>
      <c r="E12" s="43"/>
      <c r="F12" s="1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46">
        <f t="shared" si="0"/>
        <v>0</v>
      </c>
    </row>
    <row r="13" spans="1:20" s="25" customFormat="1" ht="16.5">
      <c r="A13" s="41" t="s">
        <v>8</v>
      </c>
      <c r="B13" s="18"/>
      <c r="C13" s="43"/>
      <c r="D13" s="43"/>
      <c r="E13" s="43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46">
        <f t="shared" si="0"/>
        <v>0</v>
      </c>
    </row>
    <row r="14" spans="1:20" s="25" customFormat="1" ht="16.5">
      <c r="A14" s="16" t="s">
        <v>53</v>
      </c>
      <c r="B14" s="18"/>
      <c r="C14" s="43"/>
      <c r="D14" s="43"/>
      <c r="E14" s="43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46">
        <f t="shared" si="0"/>
        <v>0</v>
      </c>
    </row>
    <row r="15" spans="1:20" s="25" customFormat="1" ht="16.5">
      <c r="A15" s="26" t="s">
        <v>24</v>
      </c>
      <c r="B15" s="18" t="s">
        <v>43</v>
      </c>
      <c r="C15" s="43" t="s">
        <v>56</v>
      </c>
      <c r="D15" s="43" t="s">
        <v>25</v>
      </c>
      <c r="E15" s="48" t="s">
        <v>57</v>
      </c>
      <c r="F15" s="18">
        <v>17.207</v>
      </c>
      <c r="G15" s="22"/>
      <c r="H15" s="22"/>
      <c r="I15" s="22"/>
      <c r="J15" s="22"/>
      <c r="K15" s="22">
        <f>105491-2</f>
        <v>105489</v>
      </c>
      <c r="L15" s="22"/>
      <c r="M15" s="22"/>
      <c r="N15" s="22"/>
      <c r="O15" s="22"/>
      <c r="P15" s="22"/>
      <c r="Q15" s="22"/>
      <c r="R15" s="22"/>
      <c r="S15" s="22">
        <v>1185</v>
      </c>
      <c r="T15" s="46">
        <f>SUM(K15:S15)</f>
        <v>106674</v>
      </c>
    </row>
    <row r="16" spans="1:20" s="25" customFormat="1" ht="16.5" hidden="1">
      <c r="A16" s="26" t="s">
        <v>24</v>
      </c>
      <c r="B16" s="18" t="s">
        <v>58</v>
      </c>
      <c r="C16" s="43" t="s">
        <v>56</v>
      </c>
      <c r="D16" s="43" t="s">
        <v>25</v>
      </c>
      <c r="E16" s="48" t="s">
        <v>57</v>
      </c>
      <c r="F16" s="18">
        <v>17.207</v>
      </c>
      <c r="G16" s="22"/>
      <c r="H16" s="22"/>
      <c r="I16" s="22"/>
      <c r="J16" s="22"/>
      <c r="K16" s="22">
        <v>1</v>
      </c>
      <c r="L16" s="22"/>
      <c r="M16" s="22"/>
      <c r="N16" s="22"/>
      <c r="O16" s="22"/>
      <c r="P16" s="22"/>
      <c r="Q16" s="22"/>
      <c r="R16" s="22"/>
      <c r="S16" s="22"/>
      <c r="T16" s="46">
        <f aca="true" t="shared" si="1" ref="T16:T50">SUM(G16:K16)</f>
        <v>1</v>
      </c>
    </row>
    <row r="17" spans="1:20" s="25" customFormat="1" ht="16.5" hidden="1">
      <c r="A17" s="26" t="s">
        <v>24</v>
      </c>
      <c r="B17" s="18" t="s">
        <v>59</v>
      </c>
      <c r="C17" s="43" t="s">
        <v>56</v>
      </c>
      <c r="D17" s="43" t="s">
        <v>25</v>
      </c>
      <c r="E17" s="48" t="s">
        <v>57</v>
      </c>
      <c r="F17" s="18">
        <v>17.207</v>
      </c>
      <c r="G17" s="22"/>
      <c r="H17" s="22"/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2"/>
      <c r="S17" s="22"/>
      <c r="T17" s="46">
        <f t="shared" si="1"/>
        <v>1</v>
      </c>
    </row>
    <row r="18" spans="1:20" s="25" customFormat="1" ht="16.5">
      <c r="A18" s="26" t="s">
        <v>26</v>
      </c>
      <c r="B18" s="18" t="s">
        <v>43</v>
      </c>
      <c r="C18" s="43" t="s">
        <v>56</v>
      </c>
      <c r="D18" s="43" t="s">
        <v>25</v>
      </c>
      <c r="E18" s="48" t="s">
        <v>60</v>
      </c>
      <c r="F18" s="18" t="s">
        <v>27</v>
      </c>
      <c r="G18" s="22"/>
      <c r="H18" s="22"/>
      <c r="I18" s="22"/>
      <c r="J18" s="22"/>
      <c r="K18" s="22">
        <v>36176</v>
      </c>
      <c r="L18" s="22"/>
      <c r="M18" s="22"/>
      <c r="N18" s="22"/>
      <c r="O18" s="22"/>
      <c r="P18" s="22"/>
      <c r="Q18" s="22"/>
      <c r="R18" s="22"/>
      <c r="S18" s="22">
        <v>102</v>
      </c>
      <c r="T18" s="46">
        <f>SUM(K18:S18)</f>
        <v>36278</v>
      </c>
    </row>
    <row r="19" spans="1:20" s="25" customFormat="1" ht="16.5" hidden="1">
      <c r="A19" s="26" t="s">
        <v>26</v>
      </c>
      <c r="B19" s="18" t="s">
        <v>58</v>
      </c>
      <c r="C19" s="43" t="s">
        <v>56</v>
      </c>
      <c r="D19" s="43" t="s">
        <v>25</v>
      </c>
      <c r="E19" s="48" t="s">
        <v>60</v>
      </c>
      <c r="F19" s="18" t="s">
        <v>27</v>
      </c>
      <c r="G19" s="22"/>
      <c r="H19" s="22"/>
      <c r="I19" s="22"/>
      <c r="J19" s="22"/>
      <c r="K19" s="22">
        <v>1</v>
      </c>
      <c r="L19" s="22"/>
      <c r="M19" s="22"/>
      <c r="N19" s="22"/>
      <c r="O19" s="22"/>
      <c r="P19" s="22"/>
      <c r="Q19" s="22"/>
      <c r="R19" s="22"/>
      <c r="S19" s="22"/>
      <c r="T19" s="46">
        <f t="shared" si="1"/>
        <v>1</v>
      </c>
    </row>
    <row r="20" spans="1:20" s="25" customFormat="1" ht="16.5" hidden="1">
      <c r="A20" s="26" t="s">
        <v>26</v>
      </c>
      <c r="B20" s="18" t="s">
        <v>59</v>
      </c>
      <c r="C20" s="43" t="s">
        <v>56</v>
      </c>
      <c r="D20" s="43" t="s">
        <v>25</v>
      </c>
      <c r="E20" s="48" t="s">
        <v>60</v>
      </c>
      <c r="F20" s="18" t="s">
        <v>27</v>
      </c>
      <c r="G20" s="22"/>
      <c r="H20" s="22"/>
      <c r="I20" s="22"/>
      <c r="J20" s="22"/>
      <c r="K20" s="22">
        <v>1</v>
      </c>
      <c r="L20" s="22"/>
      <c r="M20" s="22"/>
      <c r="N20" s="22"/>
      <c r="O20" s="22"/>
      <c r="P20" s="22"/>
      <c r="Q20" s="22"/>
      <c r="R20" s="22"/>
      <c r="S20" s="22"/>
      <c r="T20" s="46">
        <f t="shared" si="1"/>
        <v>1</v>
      </c>
    </row>
    <row r="21" spans="1:20" s="25" customFormat="1" ht="16.5" hidden="1">
      <c r="A21" s="54" t="s">
        <v>29</v>
      </c>
      <c r="B21" s="18" t="s">
        <v>94</v>
      </c>
      <c r="C21" s="43" t="s">
        <v>95</v>
      </c>
      <c r="D21" s="56" t="s">
        <v>96</v>
      </c>
      <c r="E21" s="57" t="s">
        <v>97</v>
      </c>
      <c r="F21" s="55" t="s">
        <v>30</v>
      </c>
      <c r="G21" s="22"/>
      <c r="H21" s="22"/>
      <c r="I21" s="22"/>
      <c r="J21" s="22"/>
      <c r="K21" s="22"/>
      <c r="L21" s="22"/>
      <c r="M21" s="22"/>
      <c r="N21" s="22">
        <v>8111.06</v>
      </c>
      <c r="O21" s="22"/>
      <c r="P21" s="22"/>
      <c r="Q21" s="22"/>
      <c r="R21" s="22"/>
      <c r="S21" s="22"/>
      <c r="T21" s="46">
        <f>SUM(M21:N21)</f>
        <v>8111.06</v>
      </c>
    </row>
    <row r="22" spans="1:20" s="11" customFormat="1" ht="16.5" hidden="1">
      <c r="A22" s="54" t="s">
        <v>34</v>
      </c>
      <c r="B22" s="18" t="s">
        <v>98</v>
      </c>
      <c r="C22" s="51" t="s">
        <v>99</v>
      </c>
      <c r="D22" s="51" t="s">
        <v>100</v>
      </c>
      <c r="E22" s="51" t="s">
        <v>101</v>
      </c>
      <c r="F22" s="18" t="s">
        <v>16</v>
      </c>
      <c r="G22" s="19"/>
      <c r="H22" s="19"/>
      <c r="I22" s="19"/>
      <c r="J22" s="19"/>
      <c r="K22" s="19"/>
      <c r="L22" s="19"/>
      <c r="M22" s="19"/>
      <c r="N22" s="19">
        <v>1334.86</v>
      </c>
      <c r="O22" s="19"/>
      <c r="P22" s="19"/>
      <c r="Q22" s="19"/>
      <c r="R22" s="19"/>
      <c r="S22" s="19"/>
      <c r="T22" s="46">
        <f>SUM(M22:N22)</f>
        <v>1334.86</v>
      </c>
    </row>
    <row r="23" spans="1:20" s="11" customFormat="1" ht="16.5" hidden="1">
      <c r="A23" s="71" t="s">
        <v>35</v>
      </c>
      <c r="B23" s="18"/>
      <c r="C23" s="60"/>
      <c r="D23" s="60"/>
      <c r="E23" s="60" t="s">
        <v>36</v>
      </c>
      <c r="F23" s="55" t="s">
        <v>16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6">
        <f t="shared" si="1"/>
        <v>0</v>
      </c>
    </row>
    <row r="24" spans="1:20" s="11" customFormat="1" ht="16.5" hidden="1">
      <c r="A24" s="54" t="s">
        <v>37</v>
      </c>
      <c r="B24" s="18" t="s">
        <v>43</v>
      </c>
      <c r="C24" s="67" t="s">
        <v>78</v>
      </c>
      <c r="D24" s="67" t="s">
        <v>79</v>
      </c>
      <c r="E24" s="67" t="s">
        <v>80</v>
      </c>
      <c r="F24" s="18" t="s">
        <v>16</v>
      </c>
      <c r="G24" s="19"/>
      <c r="H24" s="19"/>
      <c r="I24" s="19"/>
      <c r="J24" s="19"/>
      <c r="K24" s="19"/>
      <c r="L24" s="68">
        <v>2500</v>
      </c>
      <c r="M24" s="68"/>
      <c r="N24" s="68"/>
      <c r="O24" s="68"/>
      <c r="P24" s="68"/>
      <c r="Q24" s="68"/>
      <c r="R24" s="68"/>
      <c r="S24" s="68"/>
      <c r="T24" s="46">
        <f>SUM(K24:L24)</f>
        <v>2500</v>
      </c>
    </row>
    <row r="25" spans="1:20" s="11" customFormat="1" ht="16.5" hidden="1">
      <c r="A25" s="54" t="s">
        <v>38</v>
      </c>
      <c r="B25" s="18" t="s">
        <v>43</v>
      </c>
      <c r="C25" s="67" t="s">
        <v>81</v>
      </c>
      <c r="D25" s="69" t="s">
        <v>84</v>
      </c>
      <c r="E25" s="67" t="s">
        <v>82</v>
      </c>
      <c r="F25" s="18" t="s">
        <v>16</v>
      </c>
      <c r="G25" s="19"/>
      <c r="H25" s="19"/>
      <c r="I25" s="19"/>
      <c r="J25" s="19"/>
      <c r="K25" s="19"/>
      <c r="L25" s="68">
        <v>14285.9</v>
      </c>
      <c r="M25" s="68"/>
      <c r="N25" s="68"/>
      <c r="O25" s="68"/>
      <c r="P25" s="68"/>
      <c r="Q25" s="68"/>
      <c r="R25" s="68"/>
      <c r="S25" s="68"/>
      <c r="T25" s="46">
        <f>SUM(K25:L25)</f>
        <v>14285.9</v>
      </c>
    </row>
    <row r="26" spans="1:20" s="11" customFormat="1" ht="16.5" hidden="1">
      <c r="A26" s="72" t="s">
        <v>103</v>
      </c>
      <c r="B26" s="18" t="s">
        <v>43</v>
      </c>
      <c r="C26" s="51" t="s">
        <v>104</v>
      </c>
      <c r="D26" s="51" t="s">
        <v>105</v>
      </c>
      <c r="E26" s="16" t="s">
        <v>106</v>
      </c>
      <c r="F26" s="18" t="s">
        <v>16</v>
      </c>
      <c r="G26" s="19"/>
      <c r="H26" s="19"/>
      <c r="I26" s="19"/>
      <c r="J26" s="19"/>
      <c r="K26" s="19"/>
      <c r="L26" s="68"/>
      <c r="M26" s="68"/>
      <c r="N26" s="68"/>
      <c r="O26" s="68">
        <v>1926.67</v>
      </c>
      <c r="P26" s="68"/>
      <c r="Q26" s="68"/>
      <c r="R26" s="68"/>
      <c r="S26" s="68"/>
      <c r="T26" s="17">
        <f>SUM(N26:O26)</f>
        <v>1926.67</v>
      </c>
    </row>
    <row r="27" spans="1:20" s="11" customFormat="1" ht="16.5" hidden="1">
      <c r="A27" s="54" t="s">
        <v>110</v>
      </c>
      <c r="B27" s="18" t="s">
        <v>43</v>
      </c>
      <c r="C27" s="51" t="s">
        <v>111</v>
      </c>
      <c r="D27" s="51" t="s">
        <v>33</v>
      </c>
      <c r="E27" s="51" t="s">
        <v>112</v>
      </c>
      <c r="F27" s="18" t="s">
        <v>16</v>
      </c>
      <c r="G27" s="19"/>
      <c r="H27" s="19"/>
      <c r="I27" s="19"/>
      <c r="J27" s="19"/>
      <c r="K27" s="19"/>
      <c r="L27" s="68"/>
      <c r="M27" s="68"/>
      <c r="N27" s="68"/>
      <c r="O27" s="68"/>
      <c r="P27" s="68">
        <v>62372</v>
      </c>
      <c r="Q27" s="68"/>
      <c r="R27" s="68"/>
      <c r="S27" s="68"/>
      <c r="T27" s="17">
        <f>SUM(O27:P27)</f>
        <v>62372</v>
      </c>
    </row>
    <row r="28" spans="1:20" s="11" customFormat="1" ht="16.5" hidden="1">
      <c r="A28" s="72"/>
      <c r="B28" s="18"/>
      <c r="C28" s="51"/>
      <c r="D28" s="51"/>
      <c r="E28" s="16"/>
      <c r="F28" s="18"/>
      <c r="G28" s="19"/>
      <c r="H28" s="19"/>
      <c r="I28" s="19"/>
      <c r="J28" s="19"/>
      <c r="K28" s="19"/>
      <c r="L28" s="68"/>
      <c r="M28" s="68"/>
      <c r="N28" s="68"/>
      <c r="O28" s="68"/>
      <c r="P28" s="68"/>
      <c r="Q28" s="68"/>
      <c r="R28" s="68"/>
      <c r="S28" s="68"/>
      <c r="T28" s="17"/>
    </row>
    <row r="29" spans="1:20" s="11" customFormat="1" ht="16.5" hidden="1">
      <c r="A29" s="26"/>
      <c r="B29" s="18"/>
      <c r="C29" s="51"/>
      <c r="D29" s="51"/>
      <c r="E29" s="51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6">
        <f t="shared" si="1"/>
        <v>0</v>
      </c>
    </row>
    <row r="30" spans="1:20" s="11" customFormat="1" ht="16.5" hidden="1">
      <c r="A30" s="10" t="s">
        <v>8</v>
      </c>
      <c r="B30" s="18"/>
      <c r="C30" s="40"/>
      <c r="D30" s="16"/>
      <c r="E30" s="40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6">
        <f t="shared" si="1"/>
        <v>0</v>
      </c>
    </row>
    <row r="31" spans="1:20" s="28" customFormat="1" ht="16.5" hidden="1">
      <c r="A31" s="16" t="s">
        <v>17</v>
      </c>
      <c r="B31" s="12"/>
      <c r="C31" s="20"/>
      <c r="D31" s="15"/>
      <c r="E31" s="12"/>
      <c r="F31" s="1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6">
        <f t="shared" si="1"/>
        <v>0</v>
      </c>
    </row>
    <row r="32" spans="1:20" s="11" customFormat="1" ht="16.5" hidden="1">
      <c r="A32" s="26"/>
      <c r="B32" s="18"/>
      <c r="C32" s="43"/>
      <c r="D32" s="43"/>
      <c r="E32" s="48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6">
        <f t="shared" si="1"/>
        <v>0</v>
      </c>
    </row>
    <row r="33" spans="1:20" s="28" customFormat="1" ht="15" hidden="1">
      <c r="A33" s="26"/>
      <c r="B33" s="18"/>
      <c r="C33" s="43"/>
      <c r="D33" s="43"/>
      <c r="E33" s="48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6">
        <f t="shared" si="1"/>
        <v>0</v>
      </c>
    </row>
    <row r="34" spans="1:20" s="28" customFormat="1" ht="15" hidden="1">
      <c r="A34" s="26"/>
      <c r="B34" s="18"/>
      <c r="C34" s="43"/>
      <c r="D34" s="43"/>
      <c r="E34" s="48"/>
      <c r="F34" s="1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6">
        <f t="shared" si="1"/>
        <v>0</v>
      </c>
    </row>
    <row r="35" spans="1:20" s="28" customFormat="1" ht="15" hidden="1">
      <c r="A35" s="62"/>
      <c r="B35" s="63"/>
      <c r="C35" s="51"/>
      <c r="D35" s="51"/>
      <c r="E35" s="16"/>
      <c r="F35" s="5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6">
        <f t="shared" si="1"/>
        <v>0</v>
      </c>
    </row>
    <row r="36" spans="1:20" s="28" customFormat="1" ht="15" hidden="1">
      <c r="A36" s="62"/>
      <c r="B36" s="18"/>
      <c r="C36" s="51"/>
      <c r="D36" s="51"/>
      <c r="E36" s="16"/>
      <c r="F36" s="5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6">
        <f t="shared" si="1"/>
        <v>0</v>
      </c>
    </row>
    <row r="37" spans="1:20" s="28" customFormat="1" ht="15" hidden="1">
      <c r="A37" s="62"/>
      <c r="B37" s="18"/>
      <c r="C37" s="51"/>
      <c r="D37" s="51"/>
      <c r="E37" s="16"/>
      <c r="F37" s="5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6">
        <f t="shared" si="1"/>
        <v>0</v>
      </c>
    </row>
    <row r="38" spans="1:20" s="11" customFormat="1" ht="16.5" hidden="1">
      <c r="A38" s="27"/>
      <c r="B38" s="12"/>
      <c r="C38" s="13"/>
      <c r="D38" s="13"/>
      <c r="E38" s="14"/>
      <c r="F38" s="15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6">
        <f t="shared" si="1"/>
        <v>0</v>
      </c>
    </row>
    <row r="39" spans="1:20" s="11" customFormat="1" ht="16.5" hidden="1">
      <c r="A39" s="41" t="s">
        <v>8</v>
      </c>
      <c r="B39" s="12"/>
      <c r="C39" s="13"/>
      <c r="D39" s="13"/>
      <c r="E39" s="14"/>
      <c r="F39" s="1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6">
        <f t="shared" si="1"/>
        <v>0</v>
      </c>
    </row>
    <row r="40" spans="1:20" s="25" customFormat="1" ht="16.5" hidden="1">
      <c r="A40" s="16" t="s">
        <v>18</v>
      </c>
      <c r="B40" s="12"/>
      <c r="C40" s="13"/>
      <c r="D40" s="13"/>
      <c r="E40" s="14"/>
      <c r="F40" s="1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46">
        <f t="shared" si="1"/>
        <v>0</v>
      </c>
    </row>
    <row r="41" spans="1:20" s="25" customFormat="1" ht="16.5" hidden="1">
      <c r="A41" s="47"/>
      <c r="B41" s="18"/>
      <c r="C41" s="43"/>
      <c r="D41" s="43"/>
      <c r="E41" s="48"/>
      <c r="F41" s="1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6">
        <f t="shared" si="1"/>
        <v>0</v>
      </c>
    </row>
    <row r="42" spans="1:20" s="25" customFormat="1" ht="16.5" hidden="1">
      <c r="A42" s="47"/>
      <c r="B42" s="18"/>
      <c r="C42" s="43"/>
      <c r="D42" s="43"/>
      <c r="E42" s="48"/>
      <c r="F42" s="1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6">
        <f t="shared" si="1"/>
        <v>0</v>
      </c>
    </row>
    <row r="43" spans="1:20" s="25" customFormat="1" ht="16.5" hidden="1">
      <c r="A43" s="26"/>
      <c r="B43" s="18"/>
      <c r="C43" s="16"/>
      <c r="D43" s="16"/>
      <c r="E43" s="16"/>
      <c r="F43" s="1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6">
        <f t="shared" si="1"/>
        <v>0</v>
      </c>
    </row>
    <row r="44" spans="1:20" s="25" customFormat="1" ht="16.5" hidden="1">
      <c r="A44" s="26"/>
      <c r="B44" s="18"/>
      <c r="C44" s="16"/>
      <c r="D44" s="16"/>
      <c r="E44" s="16"/>
      <c r="F44" s="1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6">
        <f t="shared" si="1"/>
        <v>0</v>
      </c>
    </row>
    <row r="45" spans="1:20" s="25" customFormat="1" ht="16.5" hidden="1">
      <c r="A45" s="26"/>
      <c r="B45" s="18"/>
      <c r="C45" s="51"/>
      <c r="D45" s="51"/>
      <c r="E45" s="51"/>
      <c r="F45" s="6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6">
        <f t="shared" si="1"/>
        <v>0</v>
      </c>
    </row>
    <row r="46" spans="1:20" s="25" customFormat="1" ht="16.5" hidden="1">
      <c r="A46" s="26"/>
      <c r="B46" s="18"/>
      <c r="C46" s="51"/>
      <c r="D46" s="51"/>
      <c r="E46" s="51"/>
      <c r="F46" s="6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46">
        <f t="shared" si="1"/>
        <v>0</v>
      </c>
    </row>
    <row r="47" spans="1:20" s="25" customFormat="1" ht="16.5" hidden="1">
      <c r="A47" s="26"/>
      <c r="B47" s="18"/>
      <c r="C47" s="51"/>
      <c r="D47" s="51"/>
      <c r="E47" s="51"/>
      <c r="F47" s="6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6">
        <f t="shared" si="1"/>
        <v>0</v>
      </c>
    </row>
    <row r="48" spans="1:20" s="28" customFormat="1" ht="16.5" hidden="1">
      <c r="A48" s="27"/>
      <c r="B48" s="12"/>
      <c r="C48" s="21"/>
      <c r="D48" s="21"/>
      <c r="E48" s="21"/>
      <c r="F48" s="1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6">
        <f t="shared" si="1"/>
        <v>0</v>
      </c>
    </row>
    <row r="49" spans="1:20" s="28" customFormat="1" ht="16.5" hidden="1">
      <c r="A49" s="41" t="s">
        <v>8</v>
      </c>
      <c r="B49" s="12"/>
      <c r="C49" s="21"/>
      <c r="D49" s="21"/>
      <c r="E49" s="21"/>
      <c r="F49" s="12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46">
        <f t="shared" si="1"/>
        <v>0</v>
      </c>
    </row>
    <row r="50" spans="1:20" s="28" customFormat="1" ht="16.5" hidden="1">
      <c r="A50" s="16" t="s">
        <v>39</v>
      </c>
      <c r="B50" s="12"/>
      <c r="C50" s="21"/>
      <c r="D50" s="21"/>
      <c r="E50" s="21"/>
      <c r="F50" s="20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6">
        <f t="shared" si="1"/>
        <v>0</v>
      </c>
    </row>
    <row r="51" spans="1:20" s="11" customFormat="1" ht="16.5" hidden="1">
      <c r="A51" s="47" t="s">
        <v>63</v>
      </c>
      <c r="B51" s="49" t="s">
        <v>46</v>
      </c>
      <c r="C51" s="50" t="s">
        <v>64</v>
      </c>
      <c r="D51" s="16" t="s">
        <v>19</v>
      </c>
      <c r="E51" s="45">
        <v>6401</v>
      </c>
      <c r="F51" s="18">
        <v>17.259</v>
      </c>
      <c r="G51" s="22"/>
      <c r="H51" s="22"/>
      <c r="I51" s="22"/>
      <c r="J51" s="22">
        <f>436869-2</f>
        <v>436867</v>
      </c>
      <c r="K51" s="22"/>
      <c r="L51" s="22"/>
      <c r="M51" s="22">
        <v>1292</v>
      </c>
      <c r="N51" s="22"/>
      <c r="O51" s="22"/>
      <c r="P51" s="22"/>
      <c r="Q51" s="22"/>
      <c r="R51" s="22"/>
      <c r="S51" s="22"/>
      <c r="T51" s="46">
        <f>SUM(G51:M51)</f>
        <v>438159</v>
      </c>
    </row>
    <row r="52" spans="1:20" s="11" customFormat="1" ht="16.5" hidden="1">
      <c r="A52" s="47" t="s">
        <v>63</v>
      </c>
      <c r="B52" s="18" t="s">
        <v>58</v>
      </c>
      <c r="C52" s="50" t="s">
        <v>64</v>
      </c>
      <c r="D52" s="16" t="s">
        <v>19</v>
      </c>
      <c r="E52" s="45">
        <v>6401</v>
      </c>
      <c r="F52" s="18">
        <v>17.259</v>
      </c>
      <c r="G52" s="22"/>
      <c r="H52" s="22"/>
      <c r="I52" s="22"/>
      <c r="J52" s="22">
        <v>1</v>
      </c>
      <c r="K52" s="22"/>
      <c r="L52" s="22"/>
      <c r="M52" s="22"/>
      <c r="N52" s="22"/>
      <c r="O52" s="22"/>
      <c r="P52" s="22"/>
      <c r="Q52" s="22"/>
      <c r="R52" s="22"/>
      <c r="S52" s="22"/>
      <c r="T52" s="46">
        <f aca="true" t="shared" si="2" ref="T52:T77">SUM(G52:M52)</f>
        <v>1</v>
      </c>
    </row>
    <row r="53" spans="1:20" s="25" customFormat="1" ht="16.5" hidden="1">
      <c r="A53" s="47" t="s">
        <v>63</v>
      </c>
      <c r="B53" s="18" t="s">
        <v>59</v>
      </c>
      <c r="C53" s="50" t="s">
        <v>64</v>
      </c>
      <c r="D53" s="16" t="s">
        <v>19</v>
      </c>
      <c r="E53" s="45">
        <v>6401</v>
      </c>
      <c r="F53" s="18">
        <v>17.259</v>
      </c>
      <c r="G53" s="19"/>
      <c r="H53" s="19"/>
      <c r="I53" s="19"/>
      <c r="J53" s="19">
        <v>1</v>
      </c>
      <c r="K53" s="19"/>
      <c r="L53" s="19"/>
      <c r="M53" s="19"/>
      <c r="N53" s="19"/>
      <c r="O53" s="19"/>
      <c r="P53" s="19"/>
      <c r="Q53" s="19"/>
      <c r="R53" s="19"/>
      <c r="S53" s="19"/>
      <c r="T53" s="46">
        <f t="shared" si="2"/>
        <v>1</v>
      </c>
    </row>
    <row r="54" spans="1:20" s="25" customFormat="1" ht="16.5" hidden="1">
      <c r="A54" s="47" t="s">
        <v>65</v>
      </c>
      <c r="B54" s="49" t="s">
        <v>46</v>
      </c>
      <c r="C54" s="16" t="s">
        <v>66</v>
      </c>
      <c r="D54" s="51" t="s">
        <v>20</v>
      </c>
      <c r="E54" s="18" t="s">
        <v>69</v>
      </c>
      <c r="F54" s="51">
        <v>17.258</v>
      </c>
      <c r="G54" s="19"/>
      <c r="H54" s="19"/>
      <c r="I54" s="19"/>
      <c r="J54" s="19">
        <f>61724-2</f>
        <v>61722</v>
      </c>
      <c r="K54" s="19"/>
      <c r="L54" s="19"/>
      <c r="M54" s="19"/>
      <c r="N54" s="19"/>
      <c r="O54" s="19"/>
      <c r="P54" s="19"/>
      <c r="Q54" s="19"/>
      <c r="R54" s="19"/>
      <c r="S54" s="19"/>
      <c r="T54" s="46">
        <f t="shared" si="2"/>
        <v>61722</v>
      </c>
    </row>
    <row r="55" spans="1:20" s="28" customFormat="1" ht="15" hidden="1">
      <c r="A55" s="47" t="s">
        <v>65</v>
      </c>
      <c r="B55" s="18" t="s">
        <v>58</v>
      </c>
      <c r="C55" s="16" t="s">
        <v>66</v>
      </c>
      <c r="D55" s="51" t="s">
        <v>20</v>
      </c>
      <c r="E55" s="18" t="s">
        <v>69</v>
      </c>
      <c r="F55" s="51">
        <v>17.258</v>
      </c>
      <c r="G55" s="22"/>
      <c r="H55" s="22"/>
      <c r="I55" s="22"/>
      <c r="J55" s="22">
        <v>1</v>
      </c>
      <c r="K55" s="22"/>
      <c r="L55" s="22"/>
      <c r="M55" s="22"/>
      <c r="N55" s="22"/>
      <c r="O55" s="22"/>
      <c r="P55" s="22"/>
      <c r="Q55" s="22"/>
      <c r="R55" s="22"/>
      <c r="S55" s="22"/>
      <c r="T55" s="46">
        <f t="shared" si="2"/>
        <v>1</v>
      </c>
    </row>
    <row r="56" spans="1:20" s="28" customFormat="1" ht="15" hidden="1">
      <c r="A56" s="47" t="s">
        <v>65</v>
      </c>
      <c r="B56" s="18" t="s">
        <v>59</v>
      </c>
      <c r="C56" s="16" t="s">
        <v>66</v>
      </c>
      <c r="D56" s="51" t="s">
        <v>20</v>
      </c>
      <c r="E56" s="18" t="s">
        <v>69</v>
      </c>
      <c r="F56" s="51">
        <v>17.258</v>
      </c>
      <c r="G56" s="22"/>
      <c r="H56" s="22"/>
      <c r="I56" s="22"/>
      <c r="J56" s="22">
        <v>1</v>
      </c>
      <c r="K56" s="22"/>
      <c r="L56" s="22"/>
      <c r="M56" s="22"/>
      <c r="N56" s="22"/>
      <c r="O56" s="22"/>
      <c r="P56" s="22"/>
      <c r="Q56" s="22"/>
      <c r="R56" s="22"/>
      <c r="S56" s="22"/>
      <c r="T56" s="46">
        <f t="shared" si="2"/>
        <v>1</v>
      </c>
    </row>
    <row r="57" spans="1:20" s="28" customFormat="1" ht="16.5" hidden="1">
      <c r="A57" s="47" t="s">
        <v>87</v>
      </c>
      <c r="B57" s="49" t="s">
        <v>46</v>
      </c>
      <c r="C57" s="40" t="s">
        <v>88</v>
      </c>
      <c r="D57" s="51" t="s">
        <v>20</v>
      </c>
      <c r="E57" s="18" t="s">
        <v>69</v>
      </c>
      <c r="F57" s="51">
        <v>17.258</v>
      </c>
      <c r="G57" s="22"/>
      <c r="H57" s="22"/>
      <c r="I57" s="22"/>
      <c r="J57" s="22"/>
      <c r="K57" s="22"/>
      <c r="L57" s="22"/>
      <c r="M57" s="22">
        <f>329057-2</f>
        <v>329055</v>
      </c>
      <c r="N57" s="22"/>
      <c r="O57" s="22"/>
      <c r="P57" s="22"/>
      <c r="Q57" s="22"/>
      <c r="R57" s="22"/>
      <c r="S57" s="22"/>
      <c r="T57" s="46">
        <f t="shared" si="2"/>
        <v>329055</v>
      </c>
    </row>
    <row r="58" spans="1:20" s="28" customFormat="1" ht="16.5" hidden="1">
      <c r="A58" s="47" t="s">
        <v>87</v>
      </c>
      <c r="B58" s="18" t="s">
        <v>58</v>
      </c>
      <c r="C58" s="40" t="s">
        <v>88</v>
      </c>
      <c r="D58" s="51" t="s">
        <v>20</v>
      </c>
      <c r="E58" s="18" t="s">
        <v>69</v>
      </c>
      <c r="F58" s="51">
        <v>17.258</v>
      </c>
      <c r="G58" s="22"/>
      <c r="H58" s="22"/>
      <c r="I58" s="22"/>
      <c r="J58" s="22"/>
      <c r="K58" s="22"/>
      <c r="L58" s="22"/>
      <c r="M58" s="22">
        <v>1</v>
      </c>
      <c r="N58" s="22"/>
      <c r="O58" s="22"/>
      <c r="P58" s="22"/>
      <c r="Q58" s="22"/>
      <c r="R58" s="22"/>
      <c r="S58" s="22"/>
      <c r="T58" s="46">
        <f t="shared" si="2"/>
        <v>1</v>
      </c>
    </row>
    <row r="59" spans="1:21" s="28" customFormat="1" ht="16.5" hidden="1">
      <c r="A59" s="47" t="s">
        <v>87</v>
      </c>
      <c r="B59" s="18" t="s">
        <v>59</v>
      </c>
      <c r="C59" s="40" t="s">
        <v>88</v>
      </c>
      <c r="D59" s="51" t="s">
        <v>20</v>
      </c>
      <c r="E59" s="18" t="s">
        <v>69</v>
      </c>
      <c r="F59" s="51">
        <v>17.258</v>
      </c>
      <c r="G59" s="22"/>
      <c r="H59" s="22"/>
      <c r="I59" s="22"/>
      <c r="J59" s="22"/>
      <c r="K59" s="22"/>
      <c r="L59" s="22"/>
      <c r="M59" s="22">
        <v>1</v>
      </c>
      <c r="N59" s="22"/>
      <c r="O59" s="22"/>
      <c r="P59" s="22"/>
      <c r="Q59" s="22"/>
      <c r="R59" s="22"/>
      <c r="S59" s="22"/>
      <c r="T59" s="46">
        <f t="shared" si="2"/>
        <v>1</v>
      </c>
      <c r="U59" s="70"/>
    </row>
    <row r="60" spans="1:20" s="11" customFormat="1" ht="16.5" hidden="1">
      <c r="A60" s="47" t="s">
        <v>67</v>
      </c>
      <c r="B60" s="49" t="s">
        <v>46</v>
      </c>
      <c r="C60" s="16" t="s">
        <v>68</v>
      </c>
      <c r="D60" s="51" t="s">
        <v>21</v>
      </c>
      <c r="E60" s="18" t="s">
        <v>70</v>
      </c>
      <c r="F60" s="51">
        <v>17.278</v>
      </c>
      <c r="G60" s="22"/>
      <c r="H60" s="22"/>
      <c r="I60" s="22"/>
      <c r="J60" s="22">
        <f>82055-2</f>
        <v>82053</v>
      </c>
      <c r="K60" s="22"/>
      <c r="L60" s="22"/>
      <c r="M60" s="22"/>
      <c r="N60" s="22"/>
      <c r="O60" s="22"/>
      <c r="P60" s="22"/>
      <c r="Q60" s="22"/>
      <c r="R60" s="22"/>
      <c r="S60" s="22"/>
      <c r="T60" s="46">
        <f t="shared" si="2"/>
        <v>82053</v>
      </c>
    </row>
    <row r="61" spans="1:20" s="11" customFormat="1" ht="16.5" hidden="1">
      <c r="A61" s="47" t="s">
        <v>67</v>
      </c>
      <c r="B61" s="18" t="s">
        <v>58</v>
      </c>
      <c r="C61" s="16" t="s">
        <v>68</v>
      </c>
      <c r="D61" s="51" t="s">
        <v>21</v>
      </c>
      <c r="E61" s="18" t="s">
        <v>70</v>
      </c>
      <c r="F61" s="51">
        <v>17.278</v>
      </c>
      <c r="G61" s="22"/>
      <c r="H61" s="22"/>
      <c r="I61" s="22"/>
      <c r="J61" s="22">
        <v>1</v>
      </c>
      <c r="K61" s="22"/>
      <c r="L61" s="22"/>
      <c r="M61" s="22"/>
      <c r="N61" s="22"/>
      <c r="O61" s="22"/>
      <c r="P61" s="22"/>
      <c r="Q61" s="22"/>
      <c r="R61" s="22"/>
      <c r="S61" s="22"/>
      <c r="T61" s="46">
        <f t="shared" si="2"/>
        <v>1</v>
      </c>
    </row>
    <row r="62" spans="1:20" s="11" customFormat="1" ht="16.5" hidden="1">
      <c r="A62" s="47" t="s">
        <v>67</v>
      </c>
      <c r="B62" s="18" t="s">
        <v>59</v>
      </c>
      <c r="C62" s="16" t="s">
        <v>68</v>
      </c>
      <c r="D62" s="51" t="s">
        <v>21</v>
      </c>
      <c r="E62" s="18" t="s">
        <v>70</v>
      </c>
      <c r="F62" s="51">
        <v>17.278</v>
      </c>
      <c r="G62" s="22"/>
      <c r="H62" s="22"/>
      <c r="I62" s="22"/>
      <c r="J62" s="22">
        <v>1</v>
      </c>
      <c r="K62" s="22"/>
      <c r="L62" s="22"/>
      <c r="M62" s="22"/>
      <c r="N62" s="22"/>
      <c r="O62" s="22"/>
      <c r="P62" s="22"/>
      <c r="Q62" s="22"/>
      <c r="R62" s="22"/>
      <c r="S62" s="22"/>
      <c r="T62" s="46">
        <f t="shared" si="2"/>
        <v>1</v>
      </c>
    </row>
    <row r="63" spans="1:20" s="11" customFormat="1" ht="16.5" hidden="1">
      <c r="A63" s="47" t="s">
        <v>89</v>
      </c>
      <c r="B63" s="49" t="s">
        <v>46</v>
      </c>
      <c r="C63" s="40" t="s">
        <v>90</v>
      </c>
      <c r="D63" s="51" t="s">
        <v>21</v>
      </c>
      <c r="E63" s="18" t="s">
        <v>70</v>
      </c>
      <c r="F63" s="51">
        <v>17.278</v>
      </c>
      <c r="G63" s="22"/>
      <c r="H63" s="22"/>
      <c r="I63" s="22"/>
      <c r="J63" s="22"/>
      <c r="K63" s="22"/>
      <c r="L63" s="22"/>
      <c r="M63" s="22">
        <f>389041-2</f>
        <v>389039</v>
      </c>
      <c r="N63" s="22"/>
      <c r="O63" s="22"/>
      <c r="P63" s="22"/>
      <c r="Q63" s="22"/>
      <c r="R63" s="22"/>
      <c r="S63" s="22"/>
      <c r="T63" s="46">
        <f t="shared" si="2"/>
        <v>389039</v>
      </c>
    </row>
    <row r="64" spans="1:20" s="11" customFormat="1" ht="16.5" hidden="1">
      <c r="A64" s="47" t="s">
        <v>89</v>
      </c>
      <c r="B64" s="18" t="s">
        <v>58</v>
      </c>
      <c r="C64" s="40" t="s">
        <v>90</v>
      </c>
      <c r="D64" s="51" t="s">
        <v>21</v>
      </c>
      <c r="E64" s="18" t="s">
        <v>70</v>
      </c>
      <c r="F64" s="51">
        <v>17.278</v>
      </c>
      <c r="G64" s="22"/>
      <c r="H64" s="22"/>
      <c r="I64" s="22"/>
      <c r="J64" s="22"/>
      <c r="K64" s="22"/>
      <c r="L64" s="22"/>
      <c r="M64" s="22">
        <v>1</v>
      </c>
      <c r="N64" s="22"/>
      <c r="O64" s="22"/>
      <c r="P64" s="22"/>
      <c r="Q64" s="22"/>
      <c r="R64" s="22"/>
      <c r="S64" s="22"/>
      <c r="T64" s="46">
        <f t="shared" si="2"/>
        <v>1</v>
      </c>
    </row>
    <row r="65" spans="1:21" s="11" customFormat="1" ht="16.5" hidden="1">
      <c r="A65" s="47" t="s">
        <v>89</v>
      </c>
      <c r="B65" s="18" t="s">
        <v>59</v>
      </c>
      <c r="C65" s="40" t="s">
        <v>90</v>
      </c>
      <c r="D65" s="51" t="s">
        <v>21</v>
      </c>
      <c r="E65" s="18" t="s">
        <v>70</v>
      </c>
      <c r="F65" s="51">
        <v>17.278</v>
      </c>
      <c r="G65" s="22"/>
      <c r="H65" s="22"/>
      <c r="I65" s="22"/>
      <c r="J65" s="22"/>
      <c r="K65" s="22"/>
      <c r="L65" s="22"/>
      <c r="M65" s="22">
        <v>1</v>
      </c>
      <c r="N65" s="22"/>
      <c r="O65" s="22"/>
      <c r="P65" s="22"/>
      <c r="Q65" s="22"/>
      <c r="R65" s="22"/>
      <c r="S65" s="22"/>
      <c r="T65" s="46">
        <f t="shared" si="2"/>
        <v>1</v>
      </c>
      <c r="U65" s="59"/>
    </row>
    <row r="66" spans="1:20" s="11" customFormat="1" ht="16.5" hidden="1">
      <c r="A66" s="65" t="s">
        <v>42</v>
      </c>
      <c r="B66" s="18" t="s">
        <v>43</v>
      </c>
      <c r="C66" s="16" t="s">
        <v>28</v>
      </c>
      <c r="D66" s="51" t="s">
        <v>20</v>
      </c>
      <c r="E66" s="18">
        <v>6218</v>
      </c>
      <c r="F66" s="51">
        <v>17.258</v>
      </c>
      <c r="G66" s="22">
        <f>10000*0.34</f>
        <v>3400.0000000000005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46">
        <f t="shared" si="2"/>
        <v>3400.0000000000005</v>
      </c>
    </row>
    <row r="67" spans="1:20" s="11" customFormat="1" ht="16.5" hidden="1">
      <c r="A67" s="65" t="s">
        <v>42</v>
      </c>
      <c r="B67" s="18" t="s">
        <v>43</v>
      </c>
      <c r="C67" s="16" t="s">
        <v>28</v>
      </c>
      <c r="D67" s="51" t="s">
        <v>20</v>
      </c>
      <c r="E67" s="18">
        <v>6219</v>
      </c>
      <c r="F67" s="51">
        <v>17.258</v>
      </c>
      <c r="G67" s="22">
        <f>10000*0.66</f>
        <v>6600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46">
        <f t="shared" si="2"/>
        <v>6600</v>
      </c>
    </row>
    <row r="68" spans="1:20" s="11" customFormat="1" ht="16.5" hidden="1">
      <c r="A68" s="47" t="s">
        <v>115</v>
      </c>
      <c r="B68" s="49" t="s">
        <v>46</v>
      </c>
      <c r="C68" s="16" t="s">
        <v>68</v>
      </c>
      <c r="D68" s="51" t="s">
        <v>21</v>
      </c>
      <c r="E68" s="18">
        <v>6423</v>
      </c>
      <c r="F68" s="51">
        <v>17.278</v>
      </c>
      <c r="G68" s="22"/>
      <c r="H68" s="22"/>
      <c r="I68" s="22"/>
      <c r="J68" s="22"/>
      <c r="K68" s="22"/>
      <c r="L68" s="22"/>
      <c r="M68" s="22"/>
      <c r="N68" s="22"/>
      <c r="O68" s="22"/>
      <c r="P68" s="73">
        <v>9236</v>
      </c>
      <c r="Q68" s="73"/>
      <c r="R68" s="73"/>
      <c r="S68" s="73"/>
      <c r="T68" s="46">
        <f>SUM(P68)</f>
        <v>9236</v>
      </c>
    </row>
    <row r="69" spans="1:20" s="11" customFormat="1" ht="16.5" hidden="1">
      <c r="A69" s="47"/>
      <c r="B69" s="18"/>
      <c r="C69" s="16"/>
      <c r="D69" s="51"/>
      <c r="E69" s="18"/>
      <c r="F69" s="5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46">
        <f t="shared" si="2"/>
        <v>0</v>
      </c>
    </row>
    <row r="70" spans="1:20" s="11" customFormat="1" ht="16.5" hidden="1">
      <c r="A70" s="41" t="s">
        <v>8</v>
      </c>
      <c r="B70" s="18"/>
      <c r="C70" s="16"/>
      <c r="D70" s="51"/>
      <c r="E70" s="18"/>
      <c r="F70" s="5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46">
        <f t="shared" si="2"/>
        <v>0</v>
      </c>
    </row>
    <row r="71" spans="1:20" s="11" customFormat="1" ht="16.5" hidden="1">
      <c r="A71" s="16" t="s">
        <v>31</v>
      </c>
      <c r="B71" s="18"/>
      <c r="C71" s="16"/>
      <c r="D71" s="51"/>
      <c r="E71" s="18"/>
      <c r="F71" s="5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46">
        <f t="shared" si="2"/>
        <v>0</v>
      </c>
    </row>
    <row r="72" spans="1:20" s="11" customFormat="1" ht="16.5" hidden="1">
      <c r="A72" s="58" t="s">
        <v>117</v>
      </c>
      <c r="B72" s="18" t="s">
        <v>118</v>
      </c>
      <c r="C72" s="43" t="s">
        <v>119</v>
      </c>
      <c r="D72" s="43" t="s">
        <v>32</v>
      </c>
      <c r="E72" s="48" t="s">
        <v>120</v>
      </c>
      <c r="F72" s="74">
        <v>17.801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>
        <f>6952.95-1</f>
        <v>6951.95</v>
      </c>
      <c r="R72" s="22"/>
      <c r="S72" s="22"/>
      <c r="T72" s="46">
        <f>SUM(P72:Q72)</f>
        <v>6951.95</v>
      </c>
    </row>
    <row r="73" spans="1:20" s="11" customFormat="1" ht="16.5" hidden="1">
      <c r="A73" s="58" t="s">
        <v>117</v>
      </c>
      <c r="B73" s="18" t="s">
        <v>121</v>
      </c>
      <c r="C73" s="43" t="s">
        <v>119</v>
      </c>
      <c r="D73" s="43" t="s">
        <v>32</v>
      </c>
      <c r="E73" s="48" t="s">
        <v>120</v>
      </c>
      <c r="F73" s="74">
        <v>17.801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>
        <v>1</v>
      </c>
      <c r="R73" s="22"/>
      <c r="S73" s="22"/>
      <c r="T73" s="46">
        <f>SUM(P73:Q73)</f>
        <v>1</v>
      </c>
    </row>
    <row r="74" spans="1:21" s="11" customFormat="1" ht="16.5" hidden="1">
      <c r="A74" s="58" t="s">
        <v>122</v>
      </c>
      <c r="B74" s="18" t="s">
        <v>123</v>
      </c>
      <c r="C74" s="43" t="s">
        <v>124</v>
      </c>
      <c r="D74" s="43" t="s">
        <v>32</v>
      </c>
      <c r="E74" s="48" t="s">
        <v>125</v>
      </c>
      <c r="F74" s="74">
        <v>17.801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>
        <v>3476.48</v>
      </c>
      <c r="R74" s="22"/>
      <c r="S74" s="22"/>
      <c r="T74" s="46">
        <f>SUM(P74:Q74)</f>
        <v>3476.48</v>
      </c>
      <c r="U74" s="59"/>
    </row>
    <row r="75" spans="1:20" s="11" customFormat="1" ht="16.5">
      <c r="A75" s="47"/>
      <c r="B75" s="18"/>
      <c r="C75" s="56"/>
      <c r="D75" s="56"/>
      <c r="E75" s="56"/>
      <c r="F75" s="18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46"/>
    </row>
    <row r="76" spans="1:20" s="11" customFormat="1" ht="16.5">
      <c r="A76" s="23"/>
      <c r="B76" s="23"/>
      <c r="C76" s="23"/>
      <c r="D76" s="15"/>
      <c r="E76" s="15"/>
      <c r="F76" s="15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46">
        <f t="shared" si="2"/>
        <v>0</v>
      </c>
    </row>
    <row r="77" spans="1:20" s="11" customFormat="1" ht="16.5">
      <c r="A77" s="29" t="s">
        <v>0</v>
      </c>
      <c r="B77" s="29"/>
      <c r="C77" s="30"/>
      <c r="D77" s="30"/>
      <c r="E77" s="30"/>
      <c r="F77" s="31"/>
      <c r="G77" s="32">
        <f>SUM(G49:G69)</f>
        <v>10000</v>
      </c>
      <c r="H77" s="32">
        <f>SUM(H6:H9)</f>
        <v>261451</v>
      </c>
      <c r="I77" s="32">
        <f>SUM(I12:I20)</f>
        <v>0</v>
      </c>
      <c r="J77" s="32">
        <f>SUM(J12:J76)</f>
        <v>580648</v>
      </c>
      <c r="K77" s="32">
        <f>SUM(K12:K76)</f>
        <v>141669</v>
      </c>
      <c r="L77" s="68">
        <f>SUM(L12:L76)</f>
        <v>16785.9</v>
      </c>
      <c r="M77" s="32">
        <f>SUM(M12:M65)</f>
        <v>719390</v>
      </c>
      <c r="N77" s="32">
        <f>SUM(N10:N22)</f>
        <v>9445.92</v>
      </c>
      <c r="O77" s="32">
        <f>SUM(O10:O29)</f>
        <v>1926.67</v>
      </c>
      <c r="P77" s="32">
        <f>SUM(P12:P76)</f>
        <v>71608</v>
      </c>
      <c r="Q77" s="32">
        <f>SUM(Q69:Q76)</f>
        <v>10429.43</v>
      </c>
      <c r="R77" s="32">
        <f>SUM(R6:R76)</f>
        <v>16800</v>
      </c>
      <c r="S77" s="32">
        <f>SUM(S12:S76)</f>
        <v>1287</v>
      </c>
      <c r="T77" s="46">
        <f t="shared" si="2"/>
        <v>1729943.9</v>
      </c>
    </row>
    <row r="78" spans="1:20" s="11" customFormat="1" ht="16.5">
      <c r="A78" s="33"/>
      <c r="B78" s="33"/>
      <c r="C78" s="34"/>
      <c r="D78" s="34"/>
      <c r="E78" s="34"/>
      <c r="F78" s="35"/>
      <c r="G78" s="36"/>
      <c r="H78" s="36"/>
      <c r="I78" s="36" t="s">
        <v>74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7"/>
    </row>
    <row r="79" spans="1:19" s="11" customFormat="1" ht="16.5">
      <c r="A79" s="28" t="s">
        <v>9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11" customFormat="1" ht="16.5" hidden="1">
      <c r="A80" s="24" t="s">
        <v>40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11" customFormat="1" ht="16.5" hidden="1">
      <c r="A81" s="28" t="s">
        <v>41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11" customFormat="1" ht="16.5" hidden="1">
      <c r="A82" s="28" t="s">
        <v>52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11" customFormat="1" ht="16.5" hidden="1">
      <c r="A83" s="28" t="s">
        <v>45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11" customFormat="1" ht="16.5" hidden="1">
      <c r="A84" s="28" t="s">
        <v>55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11" customFormat="1" ht="16.5" hidden="1">
      <c r="A85" s="28" t="s">
        <v>54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11" customFormat="1" ht="16.5" hidden="1">
      <c r="A86" s="28" t="s">
        <v>72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:19" s="11" customFormat="1" ht="16.5" hidden="1">
      <c r="A87" s="28" t="s">
        <v>71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</row>
    <row r="88" spans="1:19" s="11" customFormat="1" ht="16.5" hidden="1">
      <c r="A88" s="28" t="s">
        <v>76</v>
      </c>
      <c r="C88" s="38"/>
      <c r="D88" s="38"/>
      <c r="E88" s="52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</row>
    <row r="89" spans="1:19" s="11" customFormat="1" ht="16.5" hidden="1">
      <c r="A89" s="28" t="s">
        <v>75</v>
      </c>
      <c r="C89" s="38"/>
      <c r="D89" s="38"/>
      <c r="E89" s="52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</row>
    <row r="90" spans="1:19" s="11" customFormat="1" ht="16.5" hidden="1">
      <c r="A90" s="28" t="s">
        <v>85</v>
      </c>
      <c r="C90" s="38"/>
      <c r="D90" s="38"/>
      <c r="E90" s="52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1:19" s="11" customFormat="1" ht="16.5" hidden="1">
      <c r="A91" s="28" t="s">
        <v>83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</row>
    <row r="92" spans="1:19" s="11" customFormat="1" ht="16.5" hidden="1">
      <c r="A92" s="28" t="s">
        <v>92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</row>
    <row r="93" spans="1:19" s="11" customFormat="1" ht="16.5" hidden="1">
      <c r="A93" s="28" t="s">
        <v>91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1:19" s="11" customFormat="1" ht="16.5" hidden="1">
      <c r="A94" s="28" t="s">
        <v>102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1:19" s="11" customFormat="1" ht="16.5" hidden="1">
      <c r="A95" s="28" t="s">
        <v>83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19" s="11" customFormat="1" ht="16.5" hidden="1">
      <c r="A96" s="28" t="s">
        <v>108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1:19" s="11" customFormat="1" ht="16.5" hidden="1">
      <c r="A97" s="28" t="s">
        <v>83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</row>
    <row r="98" ht="15" hidden="1">
      <c r="A98" s="28" t="s">
        <v>113</v>
      </c>
    </row>
    <row r="99" ht="15" hidden="1">
      <c r="A99" s="28" t="s">
        <v>114</v>
      </c>
    </row>
    <row r="100" ht="15" hidden="1">
      <c r="A100" s="28" t="s">
        <v>127</v>
      </c>
    </row>
    <row r="101" ht="15" hidden="1">
      <c r="A101" s="28" t="s">
        <v>126</v>
      </c>
    </row>
    <row r="102" ht="15" hidden="1">
      <c r="A102" s="28" t="s">
        <v>131</v>
      </c>
    </row>
    <row r="103" ht="15" hidden="1">
      <c r="A103" s="28" t="s">
        <v>130</v>
      </c>
    </row>
    <row r="104" ht="15">
      <c r="A104" s="28" t="s">
        <v>134</v>
      </c>
    </row>
    <row r="105" ht="15">
      <c r="A105" s="28" t="s">
        <v>133</v>
      </c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  <row r="113" ht="15">
      <c r="A113" s="28"/>
    </row>
    <row r="114" ht="15">
      <c r="A114" s="28"/>
    </row>
    <row r="115" ht="15">
      <c r="A115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2019-01-09T16:43:03Z</cp:lastPrinted>
  <dcterms:created xsi:type="dcterms:W3CDTF">2000-04-13T13:33:42Z</dcterms:created>
  <dcterms:modified xsi:type="dcterms:W3CDTF">2020-01-23T15:26:49Z</dcterms:modified>
  <cp:category/>
  <cp:version/>
  <cp:contentType/>
  <cp:contentStatus/>
</cp:coreProperties>
</file>