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3525" windowWidth="12120" windowHeight="4080" activeTab="0"/>
  </bookViews>
  <sheets>
    <sheet name="LOWELL" sheetId="1" r:id="rId1"/>
  </sheets>
  <definedNames>
    <definedName name="_xlnm.Print_Area" localSheetId="0">'LOWELL'!$A$1:$G$90</definedName>
  </definedNames>
  <calcPr fullCalcOnLoad="1"/>
</workbook>
</file>

<file path=xl/sharedStrings.xml><?xml version="1.0" encoding="utf-8"?>
<sst xmlns="http://schemas.openxmlformats.org/spreadsheetml/2006/main" count="348" uniqueCount="183">
  <si>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</si>
  <si>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</si>
  <si>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</si>
  <si>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</si>
  <si>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</si>
  <si>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</si>
  <si>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</si>
  <si>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</si>
  <si>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</si>
  <si>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</si>
  <si>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</si>
  <si>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</si>
  <si>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</si>
  <si>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CITY OF LOWELL</t>
  </si>
  <si>
    <t>WORKFORCE TRAINING FUND</t>
  </si>
  <si>
    <t>7003-0135</t>
  </si>
  <si>
    <t>N/A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</si>
  <si>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</si>
  <si>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</si>
  <si>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</si>
  <si>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</si>
  <si>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</si>
  <si>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</si>
  <si>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</si>
  <si>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</si>
  <si>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</si>
  <si>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</si>
  <si>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</si>
  <si>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84.002A</t>
  </si>
  <si>
    <t>CT EOL 19CCLOWVETSUI</t>
  </si>
  <si>
    <t>7002-6628</t>
  </si>
  <si>
    <t xml:space="preserve">4400-1979 </t>
  </si>
  <si>
    <t>ELDER AFFAIRS</t>
  </si>
  <si>
    <t>MA COMMISSION FOR THE BLIND</t>
  </si>
  <si>
    <t>MA REHAB COMMISSION</t>
  </si>
  <si>
    <t>CT EOL 20CCLOWWIA</t>
  </si>
  <si>
    <t>INITIAL AWARD AUGUST 5, 2019</t>
  </si>
  <si>
    <t>TO ADD MassHire INGENUITY AWARD</t>
  </si>
  <si>
    <t>MassHire INGENUITY AWARD</t>
  </si>
  <si>
    <t>JULY 1, 2019-JUNE 30, 2020</t>
  </si>
  <si>
    <t>BUDGET #1 FY20</t>
  </si>
  <si>
    <t>TO ADD WTF &amp; SOS FUNDS</t>
  </si>
  <si>
    <t>JULY 1, 2019- JUNE 30, 2020</t>
  </si>
  <si>
    <t>J464</t>
  </si>
  <si>
    <t>J484</t>
  </si>
  <si>
    <t>CT EOL 20CCLOWSOSWTF</t>
  </si>
  <si>
    <t>WTRUSTF20</t>
  </si>
  <si>
    <t>STOSCC2020</t>
  </si>
  <si>
    <t>BUDGET SHEET #1 FY20 AUGUST 7, 2019</t>
  </si>
  <si>
    <t>CT EOL 20CCLOWWP</t>
  </si>
  <si>
    <t>TO ADD WP FUNDS</t>
  </si>
  <si>
    <t>BUDGET#2 FY20 AUGUST 9, 2019</t>
  </si>
  <si>
    <t>FES2020</t>
  </si>
  <si>
    <t>J405</t>
  </si>
  <si>
    <t>JULY 1, 2020-JUNE 30, 2021</t>
  </si>
  <si>
    <t>JULY 1, 2021-JUNE 30, 2022</t>
  </si>
  <si>
    <t>J407</t>
  </si>
  <si>
    <t>BUDGET #2 FY20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</si>
  <si>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</si>
  <si>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</si>
  <si>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</si>
  <si>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</si>
  <si>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</si>
  <si>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</si>
  <si>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</si>
  <si>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</si>
  <si>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</si>
  <si>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TO ADD WIOA FUNDS</t>
  </si>
  <si>
    <t>BUDGET#3 FY20 AUGUST 30, 2019</t>
  </si>
  <si>
    <t>BUDGET #4 FY20</t>
  </si>
  <si>
    <t>VOID</t>
  </si>
  <si>
    <t>TO ADD WP FUNDS LESS RETAINED</t>
  </si>
  <si>
    <t>BUDGET#4 FY20 SEPTEMBER 12, 2019</t>
  </si>
  <si>
    <t>BUDGET #5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</si>
  <si>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</si>
  <si>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</si>
  <si>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</si>
  <si>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</si>
  <si>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</si>
  <si>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</si>
  <si>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 xml:space="preserve"> 4120-0029</t>
  </si>
  <si>
    <t>BUDGET#5 FY20 OCTOBER 9, 2019</t>
  </si>
  <si>
    <t>BUDGET #6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</si>
  <si>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</si>
  <si>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</si>
  <si>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</si>
  <si>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</si>
  <si>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</si>
  <si>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BUDGET#6 FY20 NOVEMBER 5, 2019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</si>
  <si>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</si>
  <si>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</si>
  <si>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</si>
  <si>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</si>
  <si>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</si>
  <si>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</si>
  <si>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</si>
  <si>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</si>
  <si>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</si>
  <si>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</si>
  <si>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OPERATION ABLE</t>
  </si>
  <si>
    <t>DCSSCSEP20</t>
  </si>
  <si>
    <t>7003-0006</t>
  </si>
  <si>
    <t>J446</t>
  </si>
  <si>
    <t>BUDGET #8 FY20</t>
  </si>
  <si>
    <t>BUDGET#8 FY20 DECEMBER 4, 2019</t>
  </si>
  <si>
    <t>BUDGET #9 FY20</t>
  </si>
  <si>
    <t>DTA</t>
  </si>
  <si>
    <t>SPSS2020</t>
  </si>
  <si>
    <t>J427</t>
  </si>
  <si>
    <t>BUDGET#9 FY20 DECEMBER 16, 2019</t>
  </si>
  <si>
    <t>TO DTA &amp; RAPID RESPONSE FUNDS</t>
  </si>
  <si>
    <t>RAPID RESPONSE</t>
  </si>
  <si>
    <t>BUDGET #10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</si>
  <si>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</si>
  <si>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</si>
  <si>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</si>
  <si>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</si>
  <si>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</si>
  <si>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</si>
  <si>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</si>
  <si>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</si>
  <si>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</si>
  <si>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</si>
  <si>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</si>
  <si>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</si>
  <si>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ADDITIONAL STATE ONE STOP</t>
  </si>
  <si>
    <t>TO ADD ADDITIONAL SOS FUNDS</t>
  </si>
  <si>
    <t>BUDGET#11 FY20 JANUARY 15, 2020</t>
  </si>
  <si>
    <t>BUDGET #12 FY20</t>
  </si>
  <si>
    <t>TO ADD ADDITIONAL WP FUNDS</t>
  </si>
  <si>
    <t>BUDGET#12 FY20 JANUARY 17, 2020</t>
  </si>
  <si>
    <t>BUDGET #13 FY20</t>
  </si>
  <si>
    <t>ADULT EDUCATION CAREER PATHWAYS</t>
  </si>
  <si>
    <t>OCT 24, 2019 - JUNE 30, 2020</t>
  </si>
  <si>
    <t>DOE2020B</t>
  </si>
  <si>
    <t>7035-0002</t>
  </si>
  <si>
    <t>J428</t>
  </si>
  <si>
    <t>BUDGET#13 FY20 JANUARY 23, 2020</t>
  </si>
  <si>
    <t>DEPT. OF HOUSING &amp; COMMUNITY DEVELOPMENT</t>
  </si>
  <si>
    <t>BUDGET #14 FY20</t>
  </si>
  <si>
    <t>TO ADD DHCD FUNDS</t>
  </si>
  <si>
    <t>7004-9015</t>
  </si>
  <si>
    <t>BUDGET#14 FY20 FEBRUARY XXXX, 2020</t>
  </si>
  <si>
    <t>XXXX-JUNE 30, 2020</t>
  </si>
  <si>
    <t>JULY 1, 2023-JUNE 30, 2024</t>
  </si>
  <si>
    <t>JULY 1, 2024-DEC 31, 2024</t>
  </si>
  <si>
    <t>JULY 1, 2022-JUNE 30, 2023</t>
  </si>
  <si>
    <t>BUDGET #15 FY20</t>
  </si>
  <si>
    <t>15% OVERHEAD</t>
  </si>
  <si>
    <t>TO ADD 15% (OVERHEAD) FUNDS</t>
  </si>
  <si>
    <t>FWIAYTH19</t>
  </si>
  <si>
    <t>BUDGET#15 FY20 MARCH 3, 2020</t>
  </si>
  <si>
    <t>CT EOL 20CCLOWTRADE</t>
  </si>
  <si>
    <t>CT EOL 20CCLOWNEGREA</t>
  </si>
  <si>
    <t>TO ADD  RESEA &amp; TRADE FUNDS</t>
  </si>
  <si>
    <t>BUDGET#16 FY20 MAY 12, 2020</t>
  </si>
  <si>
    <t>BUDGET #16 FY20</t>
  </si>
  <si>
    <t>TRADE SERVICE DATE October 1, 2019-September 30, 2021</t>
  </si>
  <si>
    <t>October 1, 2019-June 30, 2020</t>
  </si>
  <si>
    <t>TRADE ADJUSTMENT ASSISTANCE</t>
  </si>
  <si>
    <t>7003-1010</t>
  </si>
  <si>
    <t>J302</t>
  </si>
  <si>
    <t>July 1, 2020-June 30, 2021</t>
  </si>
  <si>
    <t>July 1, 2021-June 30, 2022</t>
  </si>
  <si>
    <t>RESEA SERVICE DATE (January 1, 2020-September 30, 2021)</t>
  </si>
  <si>
    <t>January 1, 2020-June 30, 2020</t>
  </si>
  <si>
    <t>FUIREA20</t>
  </si>
  <si>
    <t>7002-6624</t>
  </si>
  <si>
    <t>RE20</t>
  </si>
  <si>
    <t>BUDGET #17 FY20</t>
  </si>
  <si>
    <t>F70049015A</t>
  </si>
  <si>
    <t>J406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</si>
  <si>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</si>
  <si>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</si>
  <si>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</si>
  <si>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</si>
  <si>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</si>
  <si>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</si>
  <si>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TO ADD  SNAP FUNDS &amp; ADDITIONAL DWKR FUNDS</t>
  </si>
  <si>
    <t>BUDGET#17 FY20 JUNE 2, 2020</t>
  </si>
  <si>
    <t>BUDGET #18 FY20</t>
  </si>
  <si>
    <t>BUDGET#18 FY20 JUNE 18, 2020</t>
  </si>
  <si>
    <t>TO ADD  SNAP FUNDS &amp; MOVE FUNDS TO FY21 LINE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</si>
</sst>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7" fontId="9" fillId="0" borderId="0" xfId="0" applyNumberFormat="1" applyFont="1" applyAlignment="1">
      <alignment/>
    </xf>
    <xf numFmtId="0" fontId="11" fillId="0" borderId="10" xfId="0" applyFont="1" applyFill="1" applyBorder="1" applyAlignment="1">
      <alignment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tabSelected="1" zoomScalePageLayoutView="0" workbookViewId="0" topLeftCell="A2">
      <selection activeCell="Y73" sqref="Y73"/>
    </sheetView>
  </sheetViews>
  <sheetFormatPr defaultColWidth="9.140625" defaultRowHeight="12.75"/>
  <cols>
    <col min="1" max="1" width="64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8.57421875" style="4" customWidth="1"/>
    <col min="7" max="7" width="19.7109375" style="4" hidden="1" customWidth="1"/>
    <col min="8" max="8" width="19.28125" style="4" hidden="1" customWidth="1"/>
    <col min="9" max="9" width="20.7109375" style="4" hidden="1" customWidth="1"/>
    <col min="10" max="12" width="22.00390625" style="4" hidden="1" customWidth="1"/>
    <col min="13" max="16" width="19.28125" style="4" hidden="1" customWidth="1"/>
    <col min="17" max="22" width="14.8515625" style="4" hidden="1" customWidth="1"/>
    <col min="23" max="24" width="15.140625" style="4" hidden="1" customWidth="1"/>
    <col min="25" max="25" width="15.140625" style="4" customWidth="1"/>
    <col min="26" max="26" width="15.00390625" style="3" hidden="1" customWidth="1"/>
    <col min="27" max="27" width="13.28125" style="3" bestFit="1" customWidth="1"/>
    <col min="28" max="16384" width="9.140625" style="3" customWidth="1"/>
  </cols>
  <sheetData>
    <row r="1" spans="1:25" ht="20.25">
      <c r="A1" s="3" t="s">
        <v>11</v>
      </c>
      <c r="B1" s="77" t="s">
        <v>10</v>
      </c>
      <c r="C1" s="78"/>
      <c r="D1" s="78"/>
      <c r="E1" s="78"/>
      <c r="F1" s="78"/>
      <c r="G1" s="78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26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40</v>
      </c>
      <c r="I5" s="10" t="s">
        <v>57</v>
      </c>
      <c r="J5" s="10" t="s">
        <v>58</v>
      </c>
      <c r="K5" s="10" t="s">
        <v>69</v>
      </c>
      <c r="L5" s="10" t="s">
        <v>73</v>
      </c>
      <c r="M5" s="10" t="s">
        <v>82</v>
      </c>
      <c r="N5" s="10" t="s">
        <v>89</v>
      </c>
      <c r="O5" s="10" t="s">
        <v>103</v>
      </c>
      <c r="P5" s="10" t="s">
        <v>105</v>
      </c>
      <c r="Q5" s="10" t="s">
        <v>112</v>
      </c>
      <c r="R5" s="10" t="s">
        <v>124</v>
      </c>
      <c r="S5" s="10" t="s">
        <v>128</v>
      </c>
      <c r="T5" s="10" t="s">
        <v>131</v>
      </c>
      <c r="U5" s="10" t="s">
        <v>139</v>
      </c>
      <c r="V5" s="10" t="s">
        <v>147</v>
      </c>
      <c r="W5" s="10" t="s">
        <v>156</v>
      </c>
      <c r="X5" s="10" t="s">
        <v>169</v>
      </c>
      <c r="Y5" s="10" t="s">
        <v>180</v>
      </c>
      <c r="Z5" s="45" t="s">
        <v>6</v>
      </c>
    </row>
    <row r="6" spans="1:26" s="25" customFormat="1" ht="16.5" hidden="1">
      <c r="A6" s="41" t="s">
        <v>8</v>
      </c>
      <c r="B6" s="12"/>
      <c r="C6" s="13"/>
      <c r="D6" s="13"/>
      <c r="E6" s="14"/>
      <c r="F6" s="15"/>
      <c r="G6" s="1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44"/>
    </row>
    <row r="7" spans="1:26" s="25" customFormat="1" ht="16.5" hidden="1">
      <c r="A7" s="16" t="s">
        <v>45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s="25" customFormat="1" ht="16.5" hidden="1">
      <c r="A8" s="42" t="s">
        <v>14</v>
      </c>
      <c r="B8" s="18" t="s">
        <v>42</v>
      </c>
      <c r="C8" s="43" t="s">
        <v>46</v>
      </c>
      <c r="D8" s="43" t="s">
        <v>15</v>
      </c>
      <c r="E8" s="43" t="s">
        <v>43</v>
      </c>
      <c r="F8" s="16" t="s">
        <v>16</v>
      </c>
      <c r="G8" s="22"/>
      <c r="H8" s="22">
        <v>95000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46">
        <f aca="true" t="shared" si="0" ref="Z8:Z14">SUM(G8:I8)</f>
        <v>95000</v>
      </c>
    </row>
    <row r="9" spans="1:26" s="25" customFormat="1" ht="16.5" hidden="1">
      <c r="A9" s="53" t="s">
        <v>20</v>
      </c>
      <c r="B9" s="18" t="s">
        <v>42</v>
      </c>
      <c r="C9" s="43" t="s">
        <v>47</v>
      </c>
      <c r="D9" s="43" t="s">
        <v>21</v>
      </c>
      <c r="E9" s="43" t="s">
        <v>44</v>
      </c>
      <c r="F9" s="18" t="s">
        <v>16</v>
      </c>
      <c r="G9" s="22"/>
      <c r="H9" s="22">
        <v>166451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46">
        <f t="shared" si="0"/>
        <v>166451</v>
      </c>
    </row>
    <row r="10" spans="1:26" s="25" customFormat="1" ht="16.5" hidden="1">
      <c r="A10" s="53" t="s">
        <v>125</v>
      </c>
      <c r="B10" s="18" t="s">
        <v>42</v>
      </c>
      <c r="C10" s="43" t="s">
        <v>47</v>
      </c>
      <c r="D10" s="43" t="s">
        <v>21</v>
      </c>
      <c r="E10" s="43" t="s">
        <v>44</v>
      </c>
      <c r="F10" s="18" t="s">
        <v>16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>
        <v>16800</v>
      </c>
      <c r="S10" s="22"/>
      <c r="T10" s="22"/>
      <c r="U10" s="22"/>
      <c r="V10" s="22"/>
      <c r="W10" s="22"/>
      <c r="X10" s="22"/>
      <c r="Y10" s="22"/>
      <c r="Z10" s="46">
        <f>SUM(Q10:R10)</f>
        <v>16800</v>
      </c>
    </row>
    <row r="11" spans="1:26" s="25" customFormat="1" ht="16.5" hidden="1">
      <c r="A11" s="53"/>
      <c r="B11" s="18"/>
      <c r="C11" s="43"/>
      <c r="D11" s="43"/>
      <c r="E11" s="43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46">
        <f t="shared" si="0"/>
        <v>0</v>
      </c>
    </row>
    <row r="12" spans="1:26" s="25" customFormat="1" ht="16.5">
      <c r="A12" s="53"/>
      <c r="B12" s="18"/>
      <c r="C12" s="43"/>
      <c r="D12" s="43"/>
      <c r="E12" s="43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46">
        <f t="shared" si="0"/>
        <v>0</v>
      </c>
    </row>
    <row r="13" spans="1:26" s="25" customFormat="1" ht="16.5">
      <c r="A13" s="41" t="s">
        <v>8</v>
      </c>
      <c r="B13" s="18"/>
      <c r="C13" s="43"/>
      <c r="D13" s="43"/>
      <c r="E13" s="43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46">
        <f t="shared" si="0"/>
        <v>0</v>
      </c>
    </row>
    <row r="14" spans="1:26" s="25" customFormat="1" ht="16.5">
      <c r="A14" s="16" t="s">
        <v>49</v>
      </c>
      <c r="B14" s="18"/>
      <c r="C14" s="43"/>
      <c r="D14" s="43"/>
      <c r="E14" s="43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46">
        <f t="shared" si="0"/>
        <v>0</v>
      </c>
    </row>
    <row r="15" spans="1:26" s="25" customFormat="1" ht="16.5" hidden="1">
      <c r="A15" s="26" t="s">
        <v>22</v>
      </c>
      <c r="B15" s="18" t="s">
        <v>39</v>
      </c>
      <c r="C15" s="43" t="s">
        <v>52</v>
      </c>
      <c r="D15" s="43" t="s">
        <v>23</v>
      </c>
      <c r="E15" s="48" t="s">
        <v>53</v>
      </c>
      <c r="F15" s="18">
        <v>17.207</v>
      </c>
      <c r="G15" s="22"/>
      <c r="H15" s="22"/>
      <c r="I15" s="22"/>
      <c r="J15" s="22"/>
      <c r="K15" s="22">
        <f>105491-2</f>
        <v>105489</v>
      </c>
      <c r="L15" s="22"/>
      <c r="M15" s="22"/>
      <c r="N15" s="22"/>
      <c r="O15" s="22"/>
      <c r="P15" s="22"/>
      <c r="Q15" s="22"/>
      <c r="R15" s="22"/>
      <c r="S15" s="22">
        <v>1185</v>
      </c>
      <c r="T15" s="22"/>
      <c r="U15" s="22"/>
      <c r="V15" s="22"/>
      <c r="W15" s="22"/>
      <c r="X15" s="22"/>
      <c r="Y15" s="22"/>
      <c r="Z15" s="46">
        <f>SUM(K15:S15)</f>
        <v>106674</v>
      </c>
    </row>
    <row r="16" spans="1:26" s="25" customFormat="1" ht="16.5" hidden="1">
      <c r="A16" s="26" t="s">
        <v>22</v>
      </c>
      <c r="B16" s="18" t="s">
        <v>54</v>
      </c>
      <c r="C16" s="43" t="s">
        <v>52</v>
      </c>
      <c r="D16" s="43" t="s">
        <v>23</v>
      </c>
      <c r="E16" s="48" t="s">
        <v>53</v>
      </c>
      <c r="F16" s="18">
        <v>17.207</v>
      </c>
      <c r="G16" s="22"/>
      <c r="H16" s="22"/>
      <c r="I16" s="22"/>
      <c r="J16" s="22"/>
      <c r="K16" s="22">
        <v>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46">
        <f>SUM(G16:K16)</f>
        <v>1</v>
      </c>
    </row>
    <row r="17" spans="1:26" s="25" customFormat="1" ht="16.5" hidden="1">
      <c r="A17" s="26" t="s">
        <v>22</v>
      </c>
      <c r="B17" s="18" t="s">
        <v>55</v>
      </c>
      <c r="C17" s="43" t="s">
        <v>52</v>
      </c>
      <c r="D17" s="43" t="s">
        <v>23</v>
      </c>
      <c r="E17" s="48" t="s">
        <v>53</v>
      </c>
      <c r="F17" s="18">
        <v>17.207</v>
      </c>
      <c r="G17" s="22"/>
      <c r="H17" s="22"/>
      <c r="I17" s="22"/>
      <c r="J17" s="22"/>
      <c r="K17" s="22">
        <v>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46">
        <f>SUM(G17:K17)</f>
        <v>1</v>
      </c>
    </row>
    <row r="18" spans="1:26" s="25" customFormat="1" ht="16.5" hidden="1">
      <c r="A18" s="26" t="s">
        <v>24</v>
      </c>
      <c r="B18" s="18" t="s">
        <v>39</v>
      </c>
      <c r="C18" s="43" t="s">
        <v>52</v>
      </c>
      <c r="D18" s="43" t="s">
        <v>23</v>
      </c>
      <c r="E18" s="48" t="s">
        <v>56</v>
      </c>
      <c r="F18" s="18" t="s">
        <v>25</v>
      </c>
      <c r="G18" s="22"/>
      <c r="H18" s="22"/>
      <c r="I18" s="22"/>
      <c r="J18" s="22"/>
      <c r="K18" s="22">
        <v>36176</v>
      </c>
      <c r="L18" s="22"/>
      <c r="M18" s="22"/>
      <c r="N18" s="22"/>
      <c r="O18" s="22"/>
      <c r="P18" s="22"/>
      <c r="Q18" s="22"/>
      <c r="R18" s="22"/>
      <c r="S18" s="22">
        <v>102</v>
      </c>
      <c r="T18" s="22"/>
      <c r="U18" s="22"/>
      <c r="V18" s="22"/>
      <c r="W18" s="22"/>
      <c r="X18" s="22"/>
      <c r="Y18" s="22"/>
      <c r="Z18" s="46">
        <f>SUM(K18:S18)</f>
        <v>36278</v>
      </c>
    </row>
    <row r="19" spans="1:26" s="25" customFormat="1" ht="16.5" hidden="1">
      <c r="A19" s="26" t="s">
        <v>24</v>
      </c>
      <c r="B19" s="18" t="s">
        <v>54</v>
      </c>
      <c r="C19" s="43" t="s">
        <v>52</v>
      </c>
      <c r="D19" s="43" t="s">
        <v>23</v>
      </c>
      <c r="E19" s="48" t="s">
        <v>56</v>
      </c>
      <c r="F19" s="18" t="s">
        <v>25</v>
      </c>
      <c r="G19" s="22"/>
      <c r="H19" s="22"/>
      <c r="I19" s="22"/>
      <c r="J19" s="22"/>
      <c r="K19" s="22">
        <v>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6">
        <f>SUM(G19:K19)</f>
        <v>1</v>
      </c>
    </row>
    <row r="20" spans="1:26" s="25" customFormat="1" ht="16.5" hidden="1">
      <c r="A20" s="26" t="s">
        <v>24</v>
      </c>
      <c r="B20" s="18" t="s">
        <v>55</v>
      </c>
      <c r="C20" s="43" t="s">
        <v>52</v>
      </c>
      <c r="D20" s="43" t="s">
        <v>23</v>
      </c>
      <c r="E20" s="48" t="s">
        <v>56</v>
      </c>
      <c r="F20" s="18" t="s">
        <v>25</v>
      </c>
      <c r="G20" s="22"/>
      <c r="H20" s="22"/>
      <c r="I20" s="22"/>
      <c r="J20" s="22"/>
      <c r="K20" s="22">
        <v>1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6">
        <f>SUM(G20:K20)</f>
        <v>1</v>
      </c>
    </row>
    <row r="21" spans="1:26" s="25" customFormat="1" ht="16.5" hidden="1">
      <c r="A21" s="54" t="s">
        <v>27</v>
      </c>
      <c r="B21" s="18" t="s">
        <v>90</v>
      </c>
      <c r="C21" s="43" t="s">
        <v>91</v>
      </c>
      <c r="D21" s="56" t="s">
        <v>92</v>
      </c>
      <c r="E21" s="57" t="s">
        <v>93</v>
      </c>
      <c r="F21" s="55" t="s">
        <v>28</v>
      </c>
      <c r="G21" s="22"/>
      <c r="H21" s="22"/>
      <c r="I21" s="22"/>
      <c r="J21" s="22"/>
      <c r="K21" s="22"/>
      <c r="L21" s="22"/>
      <c r="M21" s="22"/>
      <c r="N21" s="22">
        <v>8111.06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6">
        <f>SUM(M21:N21)</f>
        <v>8111.06</v>
      </c>
    </row>
    <row r="22" spans="1:26" s="11" customFormat="1" ht="16.5" hidden="1">
      <c r="A22" s="54" t="s">
        <v>32</v>
      </c>
      <c r="B22" s="18" t="s">
        <v>94</v>
      </c>
      <c r="C22" s="51" t="s">
        <v>95</v>
      </c>
      <c r="D22" s="51" t="s">
        <v>96</v>
      </c>
      <c r="E22" s="51" t="s">
        <v>97</v>
      </c>
      <c r="F22" s="18" t="s">
        <v>16</v>
      </c>
      <c r="G22" s="19"/>
      <c r="H22" s="19"/>
      <c r="I22" s="19"/>
      <c r="J22" s="19"/>
      <c r="K22" s="19"/>
      <c r="L22" s="19"/>
      <c r="M22" s="19"/>
      <c r="N22" s="19">
        <v>1334.86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6">
        <f>SUM(M22:N22)</f>
        <v>1334.86</v>
      </c>
    </row>
    <row r="23" spans="1:26" s="11" customFormat="1" ht="16.5" hidden="1">
      <c r="A23" s="54" t="s">
        <v>132</v>
      </c>
      <c r="B23" s="18" t="s">
        <v>133</v>
      </c>
      <c r="C23" s="51" t="s">
        <v>134</v>
      </c>
      <c r="D23" s="51" t="s">
        <v>135</v>
      </c>
      <c r="E23" s="51" t="s">
        <v>136</v>
      </c>
      <c r="F23" s="55" t="s">
        <v>16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10814.75</v>
      </c>
      <c r="U23" s="19"/>
      <c r="V23" s="19"/>
      <c r="W23" s="19"/>
      <c r="X23" s="19"/>
      <c r="Y23" s="19"/>
      <c r="Z23" s="46">
        <f>SUM(S23:T23)</f>
        <v>10814.75</v>
      </c>
    </row>
    <row r="24" spans="1:26" s="11" customFormat="1" ht="16.5" hidden="1">
      <c r="A24" s="54" t="s">
        <v>33</v>
      </c>
      <c r="B24" s="18" t="s">
        <v>39</v>
      </c>
      <c r="C24" s="66" t="s">
        <v>74</v>
      </c>
      <c r="D24" s="66" t="s">
        <v>75</v>
      </c>
      <c r="E24" s="66" t="s">
        <v>76</v>
      </c>
      <c r="F24" s="18" t="s">
        <v>16</v>
      </c>
      <c r="G24" s="19"/>
      <c r="H24" s="19"/>
      <c r="I24" s="19"/>
      <c r="J24" s="19"/>
      <c r="K24" s="19"/>
      <c r="L24" s="67">
        <v>2500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46">
        <f>SUM(K24:L24)</f>
        <v>2500</v>
      </c>
    </row>
    <row r="25" spans="1:26" s="11" customFormat="1" ht="16.5" hidden="1">
      <c r="A25" s="54" t="s">
        <v>34</v>
      </c>
      <c r="B25" s="18" t="s">
        <v>39</v>
      </c>
      <c r="C25" s="66" t="s">
        <v>77</v>
      </c>
      <c r="D25" s="68" t="s">
        <v>80</v>
      </c>
      <c r="E25" s="66" t="s">
        <v>78</v>
      </c>
      <c r="F25" s="18" t="s">
        <v>16</v>
      </c>
      <c r="G25" s="19"/>
      <c r="H25" s="19"/>
      <c r="I25" s="19"/>
      <c r="J25" s="19"/>
      <c r="K25" s="19"/>
      <c r="L25" s="67">
        <v>14285.9</v>
      </c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46">
        <f>SUM(K25:L25)</f>
        <v>14285.9</v>
      </c>
    </row>
    <row r="26" spans="1:26" s="11" customFormat="1" ht="16.5" hidden="1">
      <c r="A26" s="70" t="s">
        <v>99</v>
      </c>
      <c r="B26" s="18" t="s">
        <v>39</v>
      </c>
      <c r="C26" s="51" t="s">
        <v>100</v>
      </c>
      <c r="D26" s="51" t="s">
        <v>101</v>
      </c>
      <c r="E26" s="16" t="s">
        <v>102</v>
      </c>
      <c r="F26" s="18" t="s">
        <v>16</v>
      </c>
      <c r="G26" s="19"/>
      <c r="H26" s="19"/>
      <c r="I26" s="19"/>
      <c r="J26" s="19"/>
      <c r="K26" s="19"/>
      <c r="L26" s="67"/>
      <c r="M26" s="67"/>
      <c r="N26" s="67"/>
      <c r="O26" s="67">
        <v>1926.67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17">
        <f>SUM(N26:O26)</f>
        <v>1926.67</v>
      </c>
    </row>
    <row r="27" spans="1:26" s="11" customFormat="1" ht="16.5" hidden="1">
      <c r="A27" s="54" t="s">
        <v>106</v>
      </c>
      <c r="B27" s="18" t="s">
        <v>39</v>
      </c>
      <c r="C27" s="51" t="s">
        <v>107</v>
      </c>
      <c r="D27" s="51" t="s">
        <v>31</v>
      </c>
      <c r="E27" s="51" t="s">
        <v>108</v>
      </c>
      <c r="F27" s="18" t="s">
        <v>16</v>
      </c>
      <c r="G27" s="19"/>
      <c r="H27" s="19"/>
      <c r="I27" s="19"/>
      <c r="J27" s="19"/>
      <c r="K27" s="19"/>
      <c r="L27" s="67"/>
      <c r="M27" s="67"/>
      <c r="N27" s="67"/>
      <c r="O27" s="67"/>
      <c r="P27" s="67">
        <v>62372</v>
      </c>
      <c r="Q27" s="67"/>
      <c r="R27" s="67"/>
      <c r="S27" s="67"/>
      <c r="T27" s="67"/>
      <c r="U27" s="67"/>
      <c r="V27" s="67"/>
      <c r="W27" s="67"/>
      <c r="X27" s="67"/>
      <c r="Y27" s="67"/>
      <c r="Z27" s="17">
        <f>SUM(O27:P27)</f>
        <v>62372</v>
      </c>
    </row>
    <row r="28" spans="1:26" s="11" customFormat="1" ht="16.5" hidden="1">
      <c r="A28" s="70" t="s">
        <v>138</v>
      </c>
      <c r="B28" s="18" t="s">
        <v>143</v>
      </c>
      <c r="C28" s="51" t="s">
        <v>170</v>
      </c>
      <c r="D28" s="51" t="s">
        <v>141</v>
      </c>
      <c r="E28" s="16" t="s">
        <v>171</v>
      </c>
      <c r="F28" s="18">
        <v>14.881</v>
      </c>
      <c r="G28" s="19"/>
      <c r="H28" s="19"/>
      <c r="I28" s="19"/>
      <c r="J28" s="19"/>
      <c r="K28" s="19"/>
      <c r="L28" s="67"/>
      <c r="M28" s="67"/>
      <c r="N28" s="67"/>
      <c r="O28" s="67"/>
      <c r="P28" s="67"/>
      <c r="Q28" s="67"/>
      <c r="R28" s="67"/>
      <c r="S28" s="67"/>
      <c r="T28" s="67"/>
      <c r="U28" s="67">
        <v>53800</v>
      </c>
      <c r="V28" s="67"/>
      <c r="W28" s="67"/>
      <c r="X28" s="67"/>
      <c r="Y28" s="67"/>
      <c r="Z28" s="17">
        <f aca="true" t="shared" si="1" ref="Z28:Z33">SUM(T28:U28)</f>
        <v>53800</v>
      </c>
    </row>
    <row r="29" spans="1:26" s="11" customFormat="1" ht="16.5" hidden="1">
      <c r="A29" s="70" t="s">
        <v>138</v>
      </c>
      <c r="B29" s="18" t="s">
        <v>54</v>
      </c>
      <c r="C29" s="51" t="s">
        <v>170</v>
      </c>
      <c r="D29" s="51" t="s">
        <v>141</v>
      </c>
      <c r="E29" s="16" t="s">
        <v>171</v>
      </c>
      <c r="F29" s="18">
        <v>14.881</v>
      </c>
      <c r="G29" s="19"/>
      <c r="H29" s="19"/>
      <c r="I29" s="19"/>
      <c r="J29" s="19"/>
      <c r="K29" s="19"/>
      <c r="L29" s="67"/>
      <c r="M29" s="67"/>
      <c r="N29" s="67"/>
      <c r="O29" s="67"/>
      <c r="P29" s="67"/>
      <c r="Q29" s="67"/>
      <c r="R29" s="67"/>
      <c r="S29" s="67"/>
      <c r="T29" s="67"/>
      <c r="U29" s="67">
        <v>161400</v>
      </c>
      <c r="V29" s="67"/>
      <c r="W29" s="67"/>
      <c r="X29" s="67"/>
      <c r="Y29" s="67"/>
      <c r="Z29" s="17">
        <f t="shared" si="1"/>
        <v>161400</v>
      </c>
    </row>
    <row r="30" spans="1:26" s="11" customFormat="1" ht="16.5" hidden="1">
      <c r="A30" s="70" t="s">
        <v>138</v>
      </c>
      <c r="B30" s="18" t="s">
        <v>55</v>
      </c>
      <c r="C30" s="51" t="s">
        <v>170</v>
      </c>
      <c r="D30" s="51" t="s">
        <v>141</v>
      </c>
      <c r="E30" s="16" t="s">
        <v>171</v>
      </c>
      <c r="F30" s="18">
        <v>14.881</v>
      </c>
      <c r="G30" s="19"/>
      <c r="H30" s="19"/>
      <c r="I30" s="19"/>
      <c r="J30" s="19"/>
      <c r="K30" s="19"/>
      <c r="L30" s="67"/>
      <c r="M30" s="67"/>
      <c r="N30" s="67"/>
      <c r="O30" s="67"/>
      <c r="P30" s="67"/>
      <c r="Q30" s="67"/>
      <c r="R30" s="67"/>
      <c r="S30" s="67"/>
      <c r="T30" s="67"/>
      <c r="U30" s="67">
        <v>215200</v>
      </c>
      <c r="V30" s="67"/>
      <c r="W30" s="67"/>
      <c r="X30" s="67"/>
      <c r="Y30" s="67"/>
      <c r="Z30" s="17">
        <f t="shared" si="1"/>
        <v>215200</v>
      </c>
    </row>
    <row r="31" spans="1:26" s="11" customFormat="1" ht="16.5" hidden="1">
      <c r="A31" s="70" t="s">
        <v>138</v>
      </c>
      <c r="B31" s="18" t="s">
        <v>146</v>
      </c>
      <c r="C31" s="51" t="s">
        <v>170</v>
      </c>
      <c r="D31" s="51" t="s">
        <v>141</v>
      </c>
      <c r="E31" s="16" t="s">
        <v>171</v>
      </c>
      <c r="F31" s="18">
        <v>14.881</v>
      </c>
      <c r="G31" s="19"/>
      <c r="H31" s="19"/>
      <c r="I31" s="19"/>
      <c r="J31" s="19"/>
      <c r="K31" s="19"/>
      <c r="L31" s="67"/>
      <c r="M31" s="67"/>
      <c r="N31" s="67"/>
      <c r="O31" s="67"/>
      <c r="P31" s="67"/>
      <c r="Q31" s="67"/>
      <c r="R31" s="67"/>
      <c r="S31" s="67"/>
      <c r="T31" s="67"/>
      <c r="U31" s="67">
        <v>215200</v>
      </c>
      <c r="V31" s="67"/>
      <c r="W31" s="67"/>
      <c r="X31" s="67"/>
      <c r="Y31" s="67"/>
      <c r="Z31" s="17">
        <f t="shared" si="1"/>
        <v>215200</v>
      </c>
    </row>
    <row r="32" spans="1:26" s="11" customFormat="1" ht="16.5" hidden="1">
      <c r="A32" s="70" t="s">
        <v>138</v>
      </c>
      <c r="B32" s="18" t="s">
        <v>144</v>
      </c>
      <c r="C32" s="51" t="s">
        <v>170</v>
      </c>
      <c r="D32" s="51" t="s">
        <v>141</v>
      </c>
      <c r="E32" s="16" t="s">
        <v>171</v>
      </c>
      <c r="F32" s="18">
        <v>14.881</v>
      </c>
      <c r="G32" s="19"/>
      <c r="H32" s="19"/>
      <c r="I32" s="19"/>
      <c r="J32" s="19"/>
      <c r="K32" s="19"/>
      <c r="L32" s="67"/>
      <c r="M32" s="67"/>
      <c r="N32" s="67"/>
      <c r="O32" s="67"/>
      <c r="P32" s="67"/>
      <c r="Q32" s="67"/>
      <c r="R32" s="67"/>
      <c r="S32" s="67"/>
      <c r="T32" s="67"/>
      <c r="U32" s="67">
        <v>215200</v>
      </c>
      <c r="V32" s="67"/>
      <c r="W32" s="67"/>
      <c r="X32" s="67"/>
      <c r="Y32" s="67"/>
      <c r="Z32" s="17">
        <f t="shared" si="1"/>
        <v>215200</v>
      </c>
    </row>
    <row r="33" spans="1:26" s="11" customFormat="1" ht="16.5" hidden="1">
      <c r="A33" s="70" t="s">
        <v>138</v>
      </c>
      <c r="B33" s="18" t="s">
        <v>145</v>
      </c>
      <c r="C33" s="51" t="s">
        <v>170</v>
      </c>
      <c r="D33" s="51" t="s">
        <v>141</v>
      </c>
      <c r="E33" s="16" t="s">
        <v>171</v>
      </c>
      <c r="F33" s="18">
        <v>14.881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67">
        <v>107600</v>
      </c>
      <c r="V33" s="67"/>
      <c r="W33" s="67"/>
      <c r="X33" s="67"/>
      <c r="Y33" s="67"/>
      <c r="Z33" s="17">
        <f t="shared" si="1"/>
        <v>107600</v>
      </c>
    </row>
    <row r="34" spans="1:26" s="11" customFormat="1" ht="16.5" hidden="1">
      <c r="A34" s="54" t="s">
        <v>172</v>
      </c>
      <c r="B34" s="18" t="s">
        <v>173</v>
      </c>
      <c r="C34" s="45" t="s">
        <v>174</v>
      </c>
      <c r="D34" s="45" t="s">
        <v>175</v>
      </c>
      <c r="E34" s="45" t="s">
        <v>176</v>
      </c>
      <c r="F34" s="75">
        <v>10.561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67"/>
      <c r="V34" s="67"/>
      <c r="W34" s="67"/>
      <c r="X34" s="67">
        <f>24216.48-1</f>
        <v>24215.48</v>
      </c>
      <c r="Y34" s="67"/>
      <c r="Z34" s="46">
        <f>SUM(G34:Y34)</f>
        <v>24215.48</v>
      </c>
    </row>
    <row r="35" spans="1:26" s="11" customFormat="1" ht="16.5">
      <c r="A35" s="54" t="s">
        <v>172</v>
      </c>
      <c r="B35" s="76" t="s">
        <v>177</v>
      </c>
      <c r="C35" s="45" t="s">
        <v>174</v>
      </c>
      <c r="D35" s="45" t="s">
        <v>175</v>
      </c>
      <c r="E35" s="45" t="s">
        <v>176</v>
      </c>
      <c r="F35" s="75">
        <v>10.561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67"/>
      <c r="V35" s="67"/>
      <c r="W35" s="67"/>
      <c r="X35" s="67">
        <v>1</v>
      </c>
      <c r="Y35" s="67">
        <v>8072.16</v>
      </c>
      <c r="Z35" s="46">
        <f aca="true" t="shared" si="2" ref="Z35:Z86">SUM(G35:Y35)</f>
        <v>8073.16</v>
      </c>
    </row>
    <row r="36" spans="1:26" s="11" customFormat="1" ht="16.5">
      <c r="A36" s="70"/>
      <c r="B36" s="18"/>
      <c r="C36" s="51"/>
      <c r="D36" s="51"/>
      <c r="E36" s="51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67"/>
      <c r="V36" s="67"/>
      <c r="W36" s="67"/>
      <c r="X36" s="67"/>
      <c r="Y36" s="67"/>
      <c r="Z36" s="46">
        <f t="shared" si="2"/>
        <v>0</v>
      </c>
    </row>
    <row r="37" spans="1:26" s="11" customFormat="1" ht="16.5">
      <c r="A37" s="70"/>
      <c r="B37" s="18"/>
      <c r="C37" s="51"/>
      <c r="D37" s="51"/>
      <c r="E37" s="51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67"/>
      <c r="V37" s="67"/>
      <c r="W37" s="67"/>
      <c r="X37" s="67"/>
      <c r="Y37" s="67"/>
      <c r="Z37" s="46">
        <f t="shared" si="2"/>
        <v>0</v>
      </c>
    </row>
    <row r="38" spans="1:26" s="11" customFormat="1" ht="16.5" hidden="1">
      <c r="A38" s="70"/>
      <c r="B38" s="18"/>
      <c r="C38" s="51"/>
      <c r="D38" s="51"/>
      <c r="E38" s="51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67"/>
      <c r="V38" s="67"/>
      <c r="W38" s="67"/>
      <c r="X38" s="67"/>
      <c r="Y38" s="67"/>
      <c r="Z38" s="46">
        <f t="shared" si="2"/>
        <v>0</v>
      </c>
    </row>
    <row r="39" spans="1:26" s="11" customFormat="1" ht="16.5" hidden="1">
      <c r="A39" s="70"/>
      <c r="B39" s="18"/>
      <c r="C39" s="51"/>
      <c r="D39" s="51"/>
      <c r="E39" s="51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67"/>
      <c r="V39" s="67"/>
      <c r="W39" s="67"/>
      <c r="X39" s="67"/>
      <c r="Y39" s="67"/>
      <c r="Z39" s="46">
        <f t="shared" si="2"/>
        <v>0</v>
      </c>
    </row>
    <row r="40" spans="1:26" s="11" customFormat="1" ht="16.5" hidden="1">
      <c r="A40" s="10" t="s">
        <v>8</v>
      </c>
      <c r="B40" s="18"/>
      <c r="C40" s="40"/>
      <c r="D40" s="16"/>
      <c r="E40" s="40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46">
        <f t="shared" si="2"/>
        <v>0</v>
      </c>
    </row>
    <row r="41" spans="1:26" s="28" customFormat="1" ht="16.5" hidden="1">
      <c r="A41" s="16" t="s">
        <v>152</v>
      </c>
      <c r="B41" s="12"/>
      <c r="C41" s="20"/>
      <c r="D41" s="15"/>
      <c r="E41" s="12"/>
      <c r="F41" s="12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46">
        <f t="shared" si="2"/>
        <v>0</v>
      </c>
    </row>
    <row r="42" spans="1:26" s="11" customFormat="1" ht="45.75" hidden="1">
      <c r="A42" s="73" t="s">
        <v>157</v>
      </c>
      <c r="B42" s="16" t="s">
        <v>158</v>
      </c>
      <c r="C42" s="43" t="s">
        <v>159</v>
      </c>
      <c r="D42" s="16" t="s">
        <v>160</v>
      </c>
      <c r="E42" s="16" t="s">
        <v>161</v>
      </c>
      <c r="F42" s="16">
        <v>17.245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>
        <f>9217.72-2</f>
        <v>9215.72</v>
      </c>
      <c r="X42" s="19"/>
      <c r="Y42" s="19"/>
      <c r="Z42" s="46">
        <f t="shared" si="2"/>
        <v>9215.72</v>
      </c>
    </row>
    <row r="43" spans="1:26" s="28" customFormat="1" ht="45" hidden="1">
      <c r="A43" s="26" t="s">
        <v>157</v>
      </c>
      <c r="B43" s="16" t="s">
        <v>162</v>
      </c>
      <c r="C43" s="43" t="s">
        <v>159</v>
      </c>
      <c r="D43" s="16" t="s">
        <v>160</v>
      </c>
      <c r="E43" s="16" t="s">
        <v>161</v>
      </c>
      <c r="F43" s="16">
        <v>17.245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>
        <v>1</v>
      </c>
      <c r="X43" s="19"/>
      <c r="Y43" s="19"/>
      <c r="Z43" s="46">
        <f t="shared" si="2"/>
        <v>1</v>
      </c>
    </row>
    <row r="44" spans="1:26" s="28" customFormat="1" ht="45" hidden="1">
      <c r="A44" s="26" t="s">
        <v>157</v>
      </c>
      <c r="B44" s="16" t="s">
        <v>163</v>
      </c>
      <c r="C44" s="43" t="s">
        <v>159</v>
      </c>
      <c r="D44" s="16" t="s">
        <v>160</v>
      </c>
      <c r="E44" s="16" t="s">
        <v>161</v>
      </c>
      <c r="F44" s="16">
        <v>17.245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>
        <v>1</v>
      </c>
      <c r="X44" s="19"/>
      <c r="Y44" s="19"/>
      <c r="Z44" s="46">
        <f t="shared" si="2"/>
        <v>1</v>
      </c>
    </row>
    <row r="45" spans="1:26" s="28" customFormat="1" ht="15" hidden="1">
      <c r="A45" s="61"/>
      <c r="B45" s="62"/>
      <c r="C45" s="51"/>
      <c r="D45" s="51"/>
      <c r="E45" s="16"/>
      <c r="F45" s="5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46">
        <f t="shared" si="2"/>
        <v>0</v>
      </c>
    </row>
    <row r="46" spans="1:26" s="28" customFormat="1" ht="15" hidden="1">
      <c r="A46" s="61"/>
      <c r="B46" s="18"/>
      <c r="C46" s="51"/>
      <c r="D46" s="51"/>
      <c r="E46" s="16"/>
      <c r="F46" s="5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46">
        <f t="shared" si="2"/>
        <v>0</v>
      </c>
    </row>
    <row r="47" spans="1:26" s="28" customFormat="1" ht="15" hidden="1">
      <c r="A47" s="61"/>
      <c r="B47" s="18"/>
      <c r="C47" s="51"/>
      <c r="D47" s="51"/>
      <c r="E47" s="16"/>
      <c r="F47" s="5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46">
        <f t="shared" si="2"/>
        <v>0</v>
      </c>
    </row>
    <row r="48" spans="1:26" s="11" customFormat="1" ht="16.5" hidden="1">
      <c r="A48" s="27"/>
      <c r="B48" s="12"/>
      <c r="C48" s="13"/>
      <c r="D48" s="13"/>
      <c r="E48" s="14"/>
      <c r="F48" s="15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46">
        <f t="shared" si="2"/>
        <v>0</v>
      </c>
    </row>
    <row r="49" spans="1:26" s="11" customFormat="1" ht="16.5">
      <c r="A49" s="41" t="s">
        <v>8</v>
      </c>
      <c r="B49" s="12"/>
      <c r="C49" s="13"/>
      <c r="D49" s="13"/>
      <c r="E49" s="14"/>
      <c r="F49" s="15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46">
        <f t="shared" si="2"/>
        <v>0</v>
      </c>
    </row>
    <row r="50" spans="1:26" s="25" customFormat="1" ht="16.5">
      <c r="A50" s="16" t="s">
        <v>153</v>
      </c>
      <c r="B50" s="12"/>
      <c r="C50" s="13"/>
      <c r="D50" s="13"/>
      <c r="E50" s="14"/>
      <c r="F50" s="15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6">
        <f t="shared" si="2"/>
        <v>0</v>
      </c>
    </row>
    <row r="51" spans="1:26" s="25" customFormat="1" ht="16.5">
      <c r="A51" s="61" t="s">
        <v>164</v>
      </c>
      <c r="B51" s="16" t="s">
        <v>165</v>
      </c>
      <c r="C51" s="16" t="s">
        <v>166</v>
      </c>
      <c r="D51" s="43" t="s">
        <v>167</v>
      </c>
      <c r="E51" s="48" t="s">
        <v>168</v>
      </c>
      <c r="F51" s="16">
        <v>17.225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>
        <f>35029-2</f>
        <v>35027</v>
      </c>
      <c r="X51" s="19"/>
      <c r="Y51" s="19">
        <v>-5900.5</v>
      </c>
      <c r="Z51" s="46">
        <f t="shared" si="2"/>
        <v>29126.5</v>
      </c>
    </row>
    <row r="52" spans="1:26" s="25" customFormat="1" ht="16.5">
      <c r="A52" s="61" t="s">
        <v>164</v>
      </c>
      <c r="B52" s="16" t="s">
        <v>162</v>
      </c>
      <c r="C52" s="16" t="s">
        <v>166</v>
      </c>
      <c r="D52" s="43" t="s">
        <v>167</v>
      </c>
      <c r="E52" s="48" t="s">
        <v>168</v>
      </c>
      <c r="F52" s="16">
        <v>17.225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>
        <v>1</v>
      </c>
      <c r="X52" s="19"/>
      <c r="Y52" s="19">
        <v>5900.5</v>
      </c>
      <c r="Z52" s="46">
        <f t="shared" si="2"/>
        <v>5901.5</v>
      </c>
    </row>
    <row r="53" spans="1:26" s="25" customFormat="1" ht="16.5" hidden="1">
      <c r="A53" s="61" t="s">
        <v>164</v>
      </c>
      <c r="B53" s="16" t="s">
        <v>163</v>
      </c>
      <c r="C53" s="16" t="s">
        <v>166</v>
      </c>
      <c r="D53" s="43" t="s">
        <v>167</v>
      </c>
      <c r="E53" s="48" t="s">
        <v>168</v>
      </c>
      <c r="F53" s="16">
        <v>17.225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>
        <v>1</v>
      </c>
      <c r="X53" s="19"/>
      <c r="Y53" s="19"/>
      <c r="Z53" s="46">
        <f t="shared" si="2"/>
        <v>1</v>
      </c>
    </row>
    <row r="54" spans="1:26" s="25" customFormat="1" ht="16.5">
      <c r="A54" s="26"/>
      <c r="B54" s="18"/>
      <c r="C54" s="16"/>
      <c r="D54" s="16"/>
      <c r="E54" s="16"/>
      <c r="F54" s="16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6">
        <f t="shared" si="2"/>
        <v>0</v>
      </c>
    </row>
    <row r="55" spans="1:26" s="25" customFormat="1" ht="16.5" hidden="1">
      <c r="A55" s="26"/>
      <c r="B55" s="18"/>
      <c r="C55" s="51"/>
      <c r="D55" s="51"/>
      <c r="E55" s="51"/>
      <c r="F55" s="60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6">
        <f t="shared" si="2"/>
        <v>0</v>
      </c>
    </row>
    <row r="56" spans="1:26" s="25" customFormat="1" ht="16.5" hidden="1">
      <c r="A56" s="26"/>
      <c r="B56" s="18"/>
      <c r="C56" s="51"/>
      <c r="D56" s="51"/>
      <c r="E56" s="51"/>
      <c r="F56" s="6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6">
        <f t="shared" si="2"/>
        <v>0</v>
      </c>
    </row>
    <row r="57" spans="1:26" s="25" customFormat="1" ht="16.5" hidden="1">
      <c r="A57" s="26"/>
      <c r="B57" s="18"/>
      <c r="C57" s="51"/>
      <c r="D57" s="51"/>
      <c r="E57" s="51"/>
      <c r="F57" s="60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6">
        <f t="shared" si="2"/>
        <v>0</v>
      </c>
    </row>
    <row r="58" spans="1:26" s="28" customFormat="1" ht="16.5">
      <c r="A58" s="27"/>
      <c r="B58" s="12"/>
      <c r="C58" s="21"/>
      <c r="D58" s="21"/>
      <c r="E58" s="21"/>
      <c r="F58" s="12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46">
        <f t="shared" si="2"/>
        <v>0</v>
      </c>
    </row>
    <row r="59" spans="1:26" s="28" customFormat="1" ht="16.5">
      <c r="A59" s="41" t="s">
        <v>8</v>
      </c>
      <c r="B59" s="12"/>
      <c r="C59" s="21"/>
      <c r="D59" s="21"/>
      <c r="E59" s="21"/>
      <c r="F59" s="12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46">
        <f t="shared" si="2"/>
        <v>0</v>
      </c>
    </row>
    <row r="60" spans="1:26" s="28" customFormat="1" ht="16.5">
      <c r="A60" s="16" t="s">
        <v>35</v>
      </c>
      <c r="B60" s="12"/>
      <c r="C60" s="21"/>
      <c r="D60" s="21"/>
      <c r="E60" s="21"/>
      <c r="F60" s="20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46">
        <f t="shared" si="2"/>
        <v>0</v>
      </c>
    </row>
    <row r="61" spans="1:26" s="11" customFormat="1" ht="16.5">
      <c r="A61" s="47" t="s">
        <v>59</v>
      </c>
      <c r="B61" s="49" t="s">
        <v>42</v>
      </c>
      <c r="C61" s="50" t="s">
        <v>60</v>
      </c>
      <c r="D61" s="16" t="s">
        <v>17</v>
      </c>
      <c r="E61" s="45">
        <v>6401</v>
      </c>
      <c r="F61" s="18">
        <v>17.259</v>
      </c>
      <c r="G61" s="22"/>
      <c r="H61" s="22"/>
      <c r="I61" s="22"/>
      <c r="J61" s="22">
        <f>436869-2</f>
        <v>436867</v>
      </c>
      <c r="K61" s="22"/>
      <c r="L61" s="22"/>
      <c r="M61" s="22">
        <v>1292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>
        <v>-179837.63</v>
      </c>
      <c r="Z61" s="46">
        <f t="shared" si="2"/>
        <v>258321.37</v>
      </c>
    </row>
    <row r="62" spans="1:26" s="11" customFormat="1" ht="16.5">
      <c r="A62" s="47" t="s">
        <v>59</v>
      </c>
      <c r="B62" s="18" t="s">
        <v>54</v>
      </c>
      <c r="C62" s="50" t="s">
        <v>60</v>
      </c>
      <c r="D62" s="16" t="s">
        <v>17</v>
      </c>
      <c r="E62" s="45">
        <v>6401</v>
      </c>
      <c r="F62" s="18">
        <v>17.259</v>
      </c>
      <c r="G62" s="22"/>
      <c r="H62" s="22"/>
      <c r="I62" s="22"/>
      <c r="J62" s="22">
        <v>1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>
        <v>179837.63</v>
      </c>
      <c r="Z62" s="46">
        <f t="shared" si="2"/>
        <v>179838.63</v>
      </c>
    </row>
    <row r="63" spans="1:26" s="25" customFormat="1" ht="16.5" hidden="1">
      <c r="A63" s="47" t="s">
        <v>59</v>
      </c>
      <c r="B63" s="18" t="s">
        <v>55</v>
      </c>
      <c r="C63" s="50" t="s">
        <v>60</v>
      </c>
      <c r="D63" s="16" t="s">
        <v>17</v>
      </c>
      <c r="E63" s="45">
        <v>6401</v>
      </c>
      <c r="F63" s="18">
        <v>17.259</v>
      </c>
      <c r="G63" s="19"/>
      <c r="H63" s="19"/>
      <c r="I63" s="19"/>
      <c r="J63" s="19">
        <v>1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46">
        <f t="shared" si="2"/>
        <v>1</v>
      </c>
    </row>
    <row r="64" spans="1:26" s="25" customFormat="1" ht="16.5" hidden="1">
      <c r="A64" s="47" t="s">
        <v>61</v>
      </c>
      <c r="B64" s="49" t="s">
        <v>42</v>
      </c>
      <c r="C64" s="16" t="s">
        <v>62</v>
      </c>
      <c r="D64" s="51" t="s">
        <v>18</v>
      </c>
      <c r="E64" s="18" t="s">
        <v>65</v>
      </c>
      <c r="F64" s="51">
        <v>17.258</v>
      </c>
      <c r="G64" s="19"/>
      <c r="H64" s="19"/>
      <c r="I64" s="19"/>
      <c r="J64" s="19">
        <f>61724-2</f>
        <v>61722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46">
        <f t="shared" si="2"/>
        <v>61722</v>
      </c>
    </row>
    <row r="65" spans="1:26" s="28" customFormat="1" ht="15" hidden="1">
      <c r="A65" s="47" t="s">
        <v>61</v>
      </c>
      <c r="B65" s="18" t="s">
        <v>54</v>
      </c>
      <c r="C65" s="16" t="s">
        <v>62</v>
      </c>
      <c r="D65" s="51" t="s">
        <v>18</v>
      </c>
      <c r="E65" s="18" t="s">
        <v>65</v>
      </c>
      <c r="F65" s="51">
        <v>17.258</v>
      </c>
      <c r="G65" s="22"/>
      <c r="H65" s="22"/>
      <c r="I65" s="22"/>
      <c r="J65" s="22">
        <v>1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46">
        <f t="shared" si="2"/>
        <v>1</v>
      </c>
    </row>
    <row r="66" spans="1:26" s="28" customFormat="1" ht="15" hidden="1">
      <c r="A66" s="47" t="s">
        <v>61</v>
      </c>
      <c r="B66" s="18" t="s">
        <v>55</v>
      </c>
      <c r="C66" s="16" t="s">
        <v>62</v>
      </c>
      <c r="D66" s="51" t="s">
        <v>18</v>
      </c>
      <c r="E66" s="18" t="s">
        <v>65</v>
      </c>
      <c r="F66" s="51">
        <v>17.258</v>
      </c>
      <c r="G66" s="22"/>
      <c r="H66" s="22"/>
      <c r="I66" s="22"/>
      <c r="J66" s="22">
        <v>1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46">
        <f t="shared" si="2"/>
        <v>1</v>
      </c>
    </row>
    <row r="67" spans="1:26" s="28" customFormat="1" ht="16.5">
      <c r="A67" s="47" t="s">
        <v>83</v>
      </c>
      <c r="B67" s="49" t="s">
        <v>42</v>
      </c>
      <c r="C67" s="40" t="s">
        <v>84</v>
      </c>
      <c r="D67" s="51" t="s">
        <v>18</v>
      </c>
      <c r="E67" s="18" t="s">
        <v>65</v>
      </c>
      <c r="F67" s="51">
        <v>17.258</v>
      </c>
      <c r="G67" s="22"/>
      <c r="H67" s="22"/>
      <c r="I67" s="22"/>
      <c r="J67" s="22"/>
      <c r="K67" s="22"/>
      <c r="L67" s="22"/>
      <c r="M67" s="22">
        <f>329057-2</f>
        <v>329055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>
        <v>-97785</v>
      </c>
      <c r="Z67" s="46">
        <f t="shared" si="2"/>
        <v>231270</v>
      </c>
    </row>
    <row r="68" spans="1:26" s="28" customFormat="1" ht="16.5">
      <c r="A68" s="47" t="s">
        <v>83</v>
      </c>
      <c r="B68" s="18" t="s">
        <v>54</v>
      </c>
      <c r="C68" s="40" t="s">
        <v>84</v>
      </c>
      <c r="D68" s="51" t="s">
        <v>18</v>
      </c>
      <c r="E68" s="18" t="s">
        <v>65</v>
      </c>
      <c r="F68" s="51">
        <v>17.258</v>
      </c>
      <c r="G68" s="22"/>
      <c r="H68" s="22"/>
      <c r="I68" s="22"/>
      <c r="J68" s="22"/>
      <c r="K68" s="22"/>
      <c r="L68" s="22"/>
      <c r="M68" s="22">
        <v>1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>
        <v>97785.00000000001</v>
      </c>
      <c r="Z68" s="46">
        <f t="shared" si="2"/>
        <v>97786.00000000001</v>
      </c>
    </row>
    <row r="69" spans="1:27" s="28" customFormat="1" ht="16.5" hidden="1">
      <c r="A69" s="47" t="s">
        <v>83</v>
      </c>
      <c r="B69" s="18" t="s">
        <v>55</v>
      </c>
      <c r="C69" s="40" t="s">
        <v>84</v>
      </c>
      <c r="D69" s="51" t="s">
        <v>18</v>
      </c>
      <c r="E69" s="18" t="s">
        <v>65</v>
      </c>
      <c r="F69" s="51">
        <v>17.258</v>
      </c>
      <c r="G69" s="22"/>
      <c r="H69" s="22"/>
      <c r="I69" s="22"/>
      <c r="J69" s="22"/>
      <c r="K69" s="22"/>
      <c r="L69" s="22"/>
      <c r="M69" s="22">
        <v>1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46">
        <f t="shared" si="2"/>
        <v>1</v>
      </c>
      <c r="AA69" s="69"/>
    </row>
    <row r="70" spans="1:26" s="11" customFormat="1" ht="16.5" hidden="1">
      <c r="A70" s="47" t="s">
        <v>63</v>
      </c>
      <c r="B70" s="49" t="s">
        <v>42</v>
      </c>
      <c r="C70" s="16" t="s">
        <v>64</v>
      </c>
      <c r="D70" s="51" t="s">
        <v>19</v>
      </c>
      <c r="E70" s="18" t="s">
        <v>66</v>
      </c>
      <c r="F70" s="51">
        <v>17.278</v>
      </c>
      <c r="G70" s="22"/>
      <c r="H70" s="22"/>
      <c r="I70" s="22"/>
      <c r="J70" s="22">
        <f>82055-2</f>
        <v>82053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46">
        <f t="shared" si="2"/>
        <v>82053</v>
      </c>
    </row>
    <row r="71" spans="1:26" s="11" customFormat="1" ht="16.5" hidden="1">
      <c r="A71" s="47" t="s">
        <v>63</v>
      </c>
      <c r="B71" s="18" t="s">
        <v>54</v>
      </c>
      <c r="C71" s="16" t="s">
        <v>64</v>
      </c>
      <c r="D71" s="51" t="s">
        <v>19</v>
      </c>
      <c r="E71" s="18" t="s">
        <v>66</v>
      </c>
      <c r="F71" s="51">
        <v>17.278</v>
      </c>
      <c r="G71" s="22"/>
      <c r="H71" s="22"/>
      <c r="I71" s="22"/>
      <c r="J71" s="22">
        <v>1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46">
        <f t="shared" si="2"/>
        <v>1</v>
      </c>
    </row>
    <row r="72" spans="1:26" s="11" customFormat="1" ht="16.5" hidden="1">
      <c r="A72" s="47" t="s">
        <v>63</v>
      </c>
      <c r="B72" s="18" t="s">
        <v>55</v>
      </c>
      <c r="C72" s="16" t="s">
        <v>64</v>
      </c>
      <c r="D72" s="51" t="s">
        <v>19</v>
      </c>
      <c r="E72" s="18" t="s">
        <v>66</v>
      </c>
      <c r="F72" s="51">
        <v>17.278</v>
      </c>
      <c r="G72" s="22"/>
      <c r="H72" s="22"/>
      <c r="I72" s="22"/>
      <c r="J72" s="22">
        <v>1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46">
        <f t="shared" si="2"/>
        <v>1</v>
      </c>
    </row>
    <row r="73" spans="1:26" s="11" customFormat="1" ht="16.5">
      <c r="A73" s="47" t="s">
        <v>85</v>
      </c>
      <c r="B73" s="49" t="s">
        <v>42</v>
      </c>
      <c r="C73" s="40" t="s">
        <v>86</v>
      </c>
      <c r="D73" s="51" t="s">
        <v>19</v>
      </c>
      <c r="E73" s="18" t="s">
        <v>66</v>
      </c>
      <c r="F73" s="51">
        <v>17.278</v>
      </c>
      <c r="G73" s="22"/>
      <c r="H73" s="22"/>
      <c r="I73" s="22"/>
      <c r="J73" s="22"/>
      <c r="K73" s="22"/>
      <c r="L73" s="22"/>
      <c r="M73" s="22">
        <f>389041-2</f>
        <v>389039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>
        <v>-51083</v>
      </c>
      <c r="Z73" s="46">
        <f t="shared" si="2"/>
        <v>337956</v>
      </c>
    </row>
    <row r="74" spans="1:26" s="11" customFormat="1" ht="16.5">
      <c r="A74" s="47" t="s">
        <v>85</v>
      </c>
      <c r="B74" s="18" t="s">
        <v>54</v>
      </c>
      <c r="C74" s="40" t="s">
        <v>86</v>
      </c>
      <c r="D74" s="51" t="s">
        <v>19</v>
      </c>
      <c r="E74" s="18" t="s">
        <v>66</v>
      </c>
      <c r="F74" s="51">
        <v>17.278</v>
      </c>
      <c r="G74" s="22"/>
      <c r="H74" s="22"/>
      <c r="I74" s="22"/>
      <c r="J74" s="22"/>
      <c r="K74" s="22"/>
      <c r="L74" s="22"/>
      <c r="M74" s="22">
        <v>1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74">
        <v>1555</v>
      </c>
      <c r="Y74" s="22">
        <v>51083</v>
      </c>
      <c r="Z74" s="46">
        <f t="shared" si="2"/>
        <v>52639</v>
      </c>
    </row>
    <row r="75" spans="1:27" s="11" customFormat="1" ht="16.5" hidden="1">
      <c r="A75" s="47" t="s">
        <v>85</v>
      </c>
      <c r="B75" s="18" t="s">
        <v>55</v>
      </c>
      <c r="C75" s="40" t="s">
        <v>86</v>
      </c>
      <c r="D75" s="51" t="s">
        <v>19</v>
      </c>
      <c r="E75" s="18" t="s">
        <v>66</v>
      </c>
      <c r="F75" s="51">
        <v>17.278</v>
      </c>
      <c r="G75" s="22"/>
      <c r="H75" s="22"/>
      <c r="I75" s="22"/>
      <c r="J75" s="22"/>
      <c r="K75" s="22"/>
      <c r="L75" s="22"/>
      <c r="M75" s="22">
        <v>1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46">
        <f t="shared" si="2"/>
        <v>1</v>
      </c>
      <c r="AA75" s="59"/>
    </row>
    <row r="76" spans="1:26" s="11" customFormat="1" ht="16.5" hidden="1">
      <c r="A76" s="64" t="s">
        <v>38</v>
      </c>
      <c r="B76" s="18" t="s">
        <v>39</v>
      </c>
      <c r="C76" s="16" t="s">
        <v>26</v>
      </c>
      <c r="D76" s="51" t="s">
        <v>18</v>
      </c>
      <c r="E76" s="18">
        <v>6218</v>
      </c>
      <c r="F76" s="51">
        <v>17.258</v>
      </c>
      <c r="G76" s="22">
        <f>10000*0.34</f>
        <v>3400.0000000000005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46">
        <f t="shared" si="2"/>
        <v>3400.0000000000005</v>
      </c>
    </row>
    <row r="77" spans="1:26" s="11" customFormat="1" ht="16.5" hidden="1">
      <c r="A77" s="64" t="s">
        <v>38</v>
      </c>
      <c r="B77" s="18" t="s">
        <v>39</v>
      </c>
      <c r="C77" s="16" t="s">
        <v>26</v>
      </c>
      <c r="D77" s="51" t="s">
        <v>18</v>
      </c>
      <c r="E77" s="18">
        <v>6219</v>
      </c>
      <c r="F77" s="51">
        <v>17.258</v>
      </c>
      <c r="G77" s="22">
        <f>10000*0.66</f>
        <v>6600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46">
        <f t="shared" si="2"/>
        <v>6600</v>
      </c>
    </row>
    <row r="78" spans="1:26" s="11" customFormat="1" ht="16.5" hidden="1">
      <c r="A78" s="47" t="s">
        <v>111</v>
      </c>
      <c r="B78" s="49" t="s">
        <v>42</v>
      </c>
      <c r="C78" s="16" t="s">
        <v>64</v>
      </c>
      <c r="D78" s="51" t="s">
        <v>19</v>
      </c>
      <c r="E78" s="18">
        <v>6423</v>
      </c>
      <c r="F78" s="51">
        <v>17.278</v>
      </c>
      <c r="G78" s="22"/>
      <c r="H78" s="22"/>
      <c r="I78" s="22"/>
      <c r="J78" s="22"/>
      <c r="K78" s="22"/>
      <c r="L78" s="22"/>
      <c r="M78" s="22"/>
      <c r="N78" s="22"/>
      <c r="O78" s="22"/>
      <c r="P78" s="71">
        <v>9236</v>
      </c>
      <c r="Q78" s="71"/>
      <c r="R78" s="71"/>
      <c r="S78" s="71"/>
      <c r="T78" s="71"/>
      <c r="U78" s="71"/>
      <c r="V78" s="71"/>
      <c r="W78" s="71"/>
      <c r="X78" s="71"/>
      <c r="Y78" s="71"/>
      <c r="Z78" s="46">
        <f t="shared" si="2"/>
        <v>9236</v>
      </c>
    </row>
    <row r="79" spans="1:26" s="11" customFormat="1" ht="16.5" hidden="1">
      <c r="A79" s="47" t="s">
        <v>148</v>
      </c>
      <c r="B79" s="49" t="s">
        <v>42</v>
      </c>
      <c r="C79" s="50" t="s">
        <v>150</v>
      </c>
      <c r="D79" s="16" t="s">
        <v>17</v>
      </c>
      <c r="E79" s="18">
        <v>6319</v>
      </c>
      <c r="F79" s="18">
        <v>17.259</v>
      </c>
      <c r="G79" s="22"/>
      <c r="H79" s="22"/>
      <c r="I79" s="22"/>
      <c r="J79" s="22"/>
      <c r="K79" s="22"/>
      <c r="L79" s="22"/>
      <c r="M79" s="22"/>
      <c r="N79" s="22"/>
      <c r="O79" s="22"/>
      <c r="P79" s="71"/>
      <c r="Q79" s="71"/>
      <c r="R79" s="71"/>
      <c r="S79" s="71"/>
      <c r="T79" s="71"/>
      <c r="U79" s="71"/>
      <c r="V79" s="71">
        <v>15000</v>
      </c>
      <c r="W79" s="71"/>
      <c r="X79" s="71"/>
      <c r="Y79" s="71"/>
      <c r="Z79" s="46">
        <f t="shared" si="2"/>
        <v>15000</v>
      </c>
    </row>
    <row r="80" spans="1:26" s="11" customFormat="1" ht="16.5" hidden="1">
      <c r="A80" s="47"/>
      <c r="B80" s="18"/>
      <c r="C80" s="16"/>
      <c r="D80" s="51"/>
      <c r="E80" s="18"/>
      <c r="F80" s="51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46">
        <f t="shared" si="2"/>
        <v>0</v>
      </c>
    </row>
    <row r="81" spans="1:26" s="11" customFormat="1" ht="16.5" hidden="1">
      <c r="A81" s="41" t="s">
        <v>8</v>
      </c>
      <c r="B81" s="18"/>
      <c r="C81" s="16"/>
      <c r="D81" s="51"/>
      <c r="E81" s="18"/>
      <c r="F81" s="5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46">
        <f t="shared" si="2"/>
        <v>0</v>
      </c>
    </row>
    <row r="82" spans="1:26" s="11" customFormat="1" ht="16.5" hidden="1">
      <c r="A82" s="16" t="s">
        <v>29</v>
      </c>
      <c r="B82" s="18"/>
      <c r="C82" s="16"/>
      <c r="D82" s="51"/>
      <c r="E82" s="18"/>
      <c r="F82" s="51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46">
        <f t="shared" si="2"/>
        <v>0</v>
      </c>
    </row>
    <row r="83" spans="1:26" s="11" customFormat="1" ht="16.5" hidden="1">
      <c r="A83" s="58" t="s">
        <v>113</v>
      </c>
      <c r="B83" s="18" t="s">
        <v>114</v>
      </c>
      <c r="C83" s="43" t="s">
        <v>115</v>
      </c>
      <c r="D83" s="43" t="s">
        <v>30</v>
      </c>
      <c r="E83" s="48" t="s">
        <v>116</v>
      </c>
      <c r="F83" s="72">
        <v>17.801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>
        <f>6952.95-1</f>
        <v>6951.95</v>
      </c>
      <c r="R83" s="22"/>
      <c r="S83" s="22"/>
      <c r="T83" s="22"/>
      <c r="U83" s="22"/>
      <c r="V83" s="22"/>
      <c r="W83" s="22"/>
      <c r="X83" s="22"/>
      <c r="Y83" s="22"/>
      <c r="Z83" s="46">
        <f t="shared" si="2"/>
        <v>6951.95</v>
      </c>
    </row>
    <row r="84" spans="1:26" s="11" customFormat="1" ht="16.5" hidden="1">
      <c r="A84" s="58" t="s">
        <v>113</v>
      </c>
      <c r="B84" s="18" t="s">
        <v>117</v>
      </c>
      <c r="C84" s="43" t="s">
        <v>115</v>
      </c>
      <c r="D84" s="43" t="s">
        <v>30</v>
      </c>
      <c r="E84" s="48" t="s">
        <v>116</v>
      </c>
      <c r="F84" s="72">
        <v>17.801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>
        <v>1</v>
      </c>
      <c r="R84" s="22"/>
      <c r="S84" s="22"/>
      <c r="T84" s="22"/>
      <c r="U84" s="22"/>
      <c r="V84" s="22"/>
      <c r="W84" s="22"/>
      <c r="X84" s="22"/>
      <c r="Y84" s="22"/>
      <c r="Z84" s="46">
        <f t="shared" si="2"/>
        <v>1</v>
      </c>
    </row>
    <row r="85" spans="1:27" s="11" customFormat="1" ht="16.5" hidden="1">
      <c r="A85" s="58" t="s">
        <v>118</v>
      </c>
      <c r="B85" s="18" t="s">
        <v>119</v>
      </c>
      <c r="C85" s="43" t="s">
        <v>120</v>
      </c>
      <c r="D85" s="43" t="s">
        <v>30</v>
      </c>
      <c r="E85" s="48" t="s">
        <v>121</v>
      </c>
      <c r="F85" s="72">
        <v>17.801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>
        <v>3476.48</v>
      </c>
      <c r="R85" s="22"/>
      <c r="S85" s="22"/>
      <c r="T85" s="22"/>
      <c r="U85" s="22"/>
      <c r="V85" s="22"/>
      <c r="W85" s="22"/>
      <c r="X85" s="22"/>
      <c r="Y85" s="22"/>
      <c r="Z85" s="46">
        <f t="shared" si="2"/>
        <v>3476.48</v>
      </c>
      <c r="AA85" s="59"/>
    </row>
    <row r="86" spans="1:26" s="11" customFormat="1" ht="16.5" hidden="1">
      <c r="A86" s="47"/>
      <c r="B86" s="18"/>
      <c r="C86" s="56"/>
      <c r="D86" s="56"/>
      <c r="E86" s="56"/>
      <c r="F86" s="18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71"/>
      <c r="V86" s="71"/>
      <c r="W86" s="71"/>
      <c r="X86" s="71"/>
      <c r="Y86" s="71"/>
      <c r="Z86" s="46">
        <f t="shared" si="2"/>
        <v>0</v>
      </c>
    </row>
    <row r="87" spans="1:26" s="11" customFormat="1" ht="16.5">
      <c r="A87" s="23"/>
      <c r="B87" s="23"/>
      <c r="C87" s="23"/>
      <c r="D87" s="15"/>
      <c r="E87" s="15"/>
      <c r="F87" s="15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46">
        <f>SUM(G87:M87)</f>
        <v>0</v>
      </c>
    </row>
    <row r="88" spans="1:26" s="11" customFormat="1" ht="16.5">
      <c r="A88" s="29" t="s">
        <v>0</v>
      </c>
      <c r="B88" s="29"/>
      <c r="C88" s="30"/>
      <c r="D88" s="30"/>
      <c r="E88" s="30"/>
      <c r="F88" s="31"/>
      <c r="G88" s="32">
        <f>SUM(G59:G80)</f>
        <v>10000</v>
      </c>
      <c r="H88" s="32">
        <f>SUM(H6:H9)</f>
        <v>261451</v>
      </c>
      <c r="I88" s="32">
        <f>SUM(I12:I20)</f>
        <v>0</v>
      </c>
      <c r="J88" s="32">
        <f>SUM(J12:J87)</f>
        <v>580648</v>
      </c>
      <c r="K88" s="32">
        <f>SUM(K12:K87)</f>
        <v>141669</v>
      </c>
      <c r="L88" s="67">
        <f>SUM(L12:L87)</f>
        <v>16785.9</v>
      </c>
      <c r="M88" s="32">
        <f>SUM(M12:M75)</f>
        <v>719390</v>
      </c>
      <c r="N88" s="32">
        <f>SUM(N10:N22)</f>
        <v>9445.92</v>
      </c>
      <c r="O88" s="32">
        <f>SUM(O10:O33)</f>
        <v>1926.67</v>
      </c>
      <c r="P88" s="32">
        <f>SUM(P12:P87)</f>
        <v>71608</v>
      </c>
      <c r="Q88" s="32">
        <f>SUM(Q80:Q87)</f>
        <v>10429.43</v>
      </c>
      <c r="R88" s="32">
        <f>SUM(R6:R87)</f>
        <v>16800</v>
      </c>
      <c r="S88" s="32">
        <f>SUM(S12:S87)</f>
        <v>1287</v>
      </c>
      <c r="T88" s="32">
        <f>SUM(T12:T87)</f>
        <v>10814.75</v>
      </c>
      <c r="U88" s="32">
        <f>SUM(U12:U87)</f>
        <v>968400</v>
      </c>
      <c r="V88" s="32">
        <f>SUM(V60:V87)</f>
        <v>15000</v>
      </c>
      <c r="W88" s="32">
        <f>SUM(W41:W58)</f>
        <v>44246.72</v>
      </c>
      <c r="X88" s="32">
        <f>SUM(X14:X80)</f>
        <v>25771.48</v>
      </c>
      <c r="Y88" s="32">
        <f>SUM(Y13:Y87)</f>
        <v>8072.160000000018</v>
      </c>
      <c r="Z88" s="46">
        <f>SUM(G88:M88)</f>
        <v>1729943.9</v>
      </c>
    </row>
    <row r="89" spans="1:26" s="11" customFormat="1" ht="16.5">
      <c r="A89" s="33"/>
      <c r="B89" s="33"/>
      <c r="C89" s="34"/>
      <c r="D89" s="34"/>
      <c r="E89" s="34"/>
      <c r="F89" s="35"/>
      <c r="G89" s="36"/>
      <c r="H89" s="36"/>
      <c r="I89" s="36" t="s">
        <v>70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7"/>
    </row>
    <row r="90" spans="1:25" s="11" customFormat="1" ht="16.5">
      <c r="A90" s="28" t="s">
        <v>9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s="11" customFormat="1" ht="16.5" hidden="1">
      <c r="A91" s="24" t="s">
        <v>36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s="11" customFormat="1" ht="16.5" hidden="1">
      <c r="A92" s="28" t="s">
        <v>37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s="11" customFormat="1" ht="16.5" hidden="1">
      <c r="A93" s="28" t="s">
        <v>48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s="11" customFormat="1" ht="16.5" hidden="1">
      <c r="A94" s="28" t="s">
        <v>41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s="11" customFormat="1" ht="16.5" hidden="1">
      <c r="A95" s="28" t="s">
        <v>51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s="11" customFormat="1" ht="16.5" hidden="1">
      <c r="A96" s="28" t="s">
        <v>50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s="11" customFormat="1" ht="16.5" hidden="1">
      <c r="A97" s="28" t="s">
        <v>68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s="11" customFormat="1" ht="16.5" hidden="1">
      <c r="A98" s="28" t="s">
        <v>67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1" customFormat="1" ht="16.5" hidden="1">
      <c r="A99" s="28" t="s">
        <v>72</v>
      </c>
      <c r="C99" s="38"/>
      <c r="D99" s="38"/>
      <c r="E99" s="52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1" customFormat="1" ht="16.5" hidden="1">
      <c r="A100" s="28" t="s">
        <v>71</v>
      </c>
      <c r="C100" s="38"/>
      <c r="D100" s="38"/>
      <c r="E100" s="52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s="11" customFormat="1" ht="16.5" hidden="1">
      <c r="A101" s="28" t="s">
        <v>81</v>
      </c>
      <c r="C101" s="38"/>
      <c r="D101" s="38"/>
      <c r="E101" s="52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s="11" customFormat="1" ht="16.5" hidden="1">
      <c r="A102" s="28" t="s">
        <v>79</v>
      </c>
      <c r="C102" s="38"/>
      <c r="D102" s="38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s="11" customFormat="1" ht="16.5" hidden="1">
      <c r="A103" s="28" t="s">
        <v>88</v>
      </c>
      <c r="C103" s="38"/>
      <c r="D103" s="38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s="11" customFormat="1" ht="16.5" hidden="1">
      <c r="A104" s="28" t="s">
        <v>87</v>
      </c>
      <c r="C104" s="38"/>
      <c r="D104" s="38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s="11" customFormat="1" ht="16.5" hidden="1">
      <c r="A105" s="28" t="s">
        <v>98</v>
      </c>
      <c r="C105" s="38"/>
      <c r="D105" s="38"/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1" customFormat="1" ht="16.5" hidden="1">
      <c r="A106" s="28" t="s">
        <v>79</v>
      </c>
      <c r="C106" s="38"/>
      <c r="D106" s="38"/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1" customFormat="1" ht="16.5" hidden="1">
      <c r="A107" s="28" t="s">
        <v>104</v>
      </c>
      <c r="C107" s="38"/>
      <c r="D107" s="38"/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s="11" customFormat="1" ht="16.5" hidden="1">
      <c r="A108" s="28" t="s">
        <v>79</v>
      </c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ht="15" hidden="1">
      <c r="A109" s="28" t="s">
        <v>109</v>
      </c>
    </row>
    <row r="110" ht="15" hidden="1">
      <c r="A110" s="28" t="s">
        <v>110</v>
      </c>
    </row>
    <row r="111" ht="15" hidden="1">
      <c r="A111" s="28" t="s">
        <v>123</v>
      </c>
    </row>
    <row r="112" ht="15" hidden="1">
      <c r="A112" s="28" t="s">
        <v>122</v>
      </c>
    </row>
    <row r="113" ht="15" hidden="1">
      <c r="A113" s="28" t="s">
        <v>127</v>
      </c>
    </row>
    <row r="114" ht="15" hidden="1">
      <c r="A114" s="28" t="s">
        <v>126</v>
      </c>
    </row>
    <row r="115" ht="15" hidden="1">
      <c r="A115" s="28" t="s">
        <v>130</v>
      </c>
    </row>
    <row r="116" ht="15" hidden="1">
      <c r="A116" s="28" t="s">
        <v>129</v>
      </c>
    </row>
    <row r="117" ht="15" hidden="1">
      <c r="A117" s="28" t="s">
        <v>137</v>
      </c>
    </row>
    <row r="118" ht="15" hidden="1">
      <c r="A118" s="28" t="s">
        <v>79</v>
      </c>
    </row>
    <row r="119" ht="15" hidden="1">
      <c r="A119" s="28" t="s">
        <v>142</v>
      </c>
    </row>
    <row r="120" ht="15" hidden="1">
      <c r="A120" s="28" t="s">
        <v>140</v>
      </c>
    </row>
    <row r="121" ht="15" hidden="1">
      <c r="A121" s="28" t="s">
        <v>151</v>
      </c>
    </row>
    <row r="122" ht="15" hidden="1">
      <c r="A122" s="28" t="s">
        <v>149</v>
      </c>
    </row>
    <row r="123" ht="15" hidden="1">
      <c r="A123" s="28" t="s">
        <v>155</v>
      </c>
    </row>
    <row r="124" ht="15" hidden="1">
      <c r="A124" s="28" t="s">
        <v>154</v>
      </c>
    </row>
    <row r="125" ht="15" hidden="1">
      <c r="A125" s="28" t="s">
        <v>179</v>
      </c>
    </row>
    <row r="126" ht="15" hidden="1">
      <c r="A126" s="28" t="s">
        <v>178</v>
      </c>
    </row>
    <row r="127" ht="15">
      <c r="A127" s="28" t="s">
        <v>181</v>
      </c>
    </row>
    <row r="128" ht="15">
      <c r="A128" s="28" t="s">
        <v>182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2019-01-09T16:43:03Z</cp:lastPrinted>
  <dcterms:created xsi:type="dcterms:W3CDTF">2000-04-13T13:33:42Z</dcterms:created>
  <dcterms:modified xsi:type="dcterms:W3CDTF">2020-06-19T02:48:44Z</dcterms:modified>
  <cp:category/>
  <cp:version/>
  <cp:contentType/>
  <cp:contentStatus/>
</cp:coreProperties>
</file>