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145" activeTab="0"/>
  </bookViews>
  <sheets>
    <sheet name="LAWRENCE" sheetId="1" r:id="rId1"/>
  </sheets>
  <definedNames>
    <definedName name="_xlnm.Print_Area" localSheetId="0">'LAWRENCE'!$A$1:$G$78</definedName>
  </definedNames>
  <calcPr fullCalcOnLoad="1"/>
</workbook>
</file>

<file path=xl/sharedStrings.xml><?xml version="1.0" encoding="utf-8"?>
<sst xmlns="http://schemas.openxmlformats.org/spreadsheetml/2006/main" count="311" uniqueCount="179">
  <si>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</si>
  <si>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</si>
  <si>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</si>
  <si>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</si>
  <si>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</si>
  <si>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</si>
  <si>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</si>
  <si>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</si>
  <si>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</si>
  <si>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</si>
  <si>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</si>
  <si>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</si>
  <si>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</si>
  <si>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LOWER MERRIMACK</t>
  </si>
  <si>
    <t xml:space="preserve">CITY OF LAWRENCE </t>
  </si>
  <si>
    <t>JULY 1, 2019- JUNE 30, 2020</t>
  </si>
  <si>
    <t>7003-1630</t>
  </si>
  <si>
    <t>7003-1778</t>
  </si>
  <si>
    <t>STATE ONE STOP</t>
  </si>
  <si>
    <t>7003-0803</t>
  </si>
  <si>
    <t>N/A</t>
  </si>
  <si>
    <t>WP 90%</t>
  </si>
  <si>
    <t>7002-6626</t>
  </si>
  <si>
    <t>WP 10%</t>
  </si>
  <si>
    <t>17.207</t>
  </si>
  <si>
    <t>DOE -ELEMENTARY &amp; SECONDARY ED</t>
  </si>
  <si>
    <t>84.002A</t>
  </si>
  <si>
    <t>7002-6628</t>
  </si>
  <si>
    <t>RAPID RESPONSE</t>
  </si>
  <si>
    <t>ELDER AFFAIRS</t>
  </si>
  <si>
    <t xml:space="preserve">4400-1979 </t>
  </si>
  <si>
    <t>MA COMMISSION FOR THE BLIND</t>
  </si>
  <si>
    <t>MA REHAB COMMISSION</t>
  </si>
  <si>
    <t>WORKFORCE TRAINING FUND</t>
  </si>
  <si>
    <t>7003-0135</t>
  </si>
  <si>
    <t>INITIAL AWARD FY20</t>
  </si>
  <si>
    <t>CT EOL 20CCLAWSOSWTF</t>
  </si>
  <si>
    <t>J464</t>
  </si>
  <si>
    <t>J484</t>
  </si>
  <si>
    <t xml:space="preserve">BUDGET SHEET #1 </t>
  </si>
  <si>
    <t>TO ADD WTF &amp; SOS FUNDS</t>
  </si>
  <si>
    <t>WTRUSTF20</t>
  </si>
  <si>
    <t>STOSCC2020</t>
  </si>
  <si>
    <t>INITIAL AWARD FY20 AUGUST 7, 2019</t>
  </si>
  <si>
    <t>BUDGET #1 FY20</t>
  </si>
  <si>
    <t>BUDGET#1 FY20 AUGUST 9, 2019</t>
  </si>
  <si>
    <t>TO ADD WP FUNDS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</si>
  <si>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</si>
  <si>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</si>
  <si>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</si>
  <si>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</si>
  <si>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</si>
  <si>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</si>
  <si>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CT EOL 20CCLAWWP</t>
  </si>
  <si>
    <t>BUDGET #2 FY20</t>
  </si>
  <si>
    <t>CT EOL 20CCLAWNEGREA</t>
  </si>
  <si>
    <t>JULY 1, 2019 - JUNE 30, 2020</t>
  </si>
  <si>
    <t>FEM64PLC19</t>
  </si>
  <si>
    <t>5801</t>
  </si>
  <si>
    <t>7003-1777</t>
  </si>
  <si>
    <t>TO ADD POLARTEC  FUNDS</t>
  </si>
  <si>
    <t>BUDGET#2 FY20 AUGUST 21, 2019</t>
  </si>
  <si>
    <t>BUDGET #3 FY20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</si>
  <si>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</si>
  <si>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</si>
  <si>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</si>
  <si>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</si>
  <si>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</si>
  <si>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</si>
  <si>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</si>
  <si>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</si>
  <si>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TO ADD WIOA FUNDS</t>
  </si>
  <si>
    <t>BUDGET#3 FY20 AUGUST 30, 2019</t>
  </si>
  <si>
    <t>CT EOL 20CCLAWWIA</t>
  </si>
  <si>
    <t>BUDGET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</si>
  <si>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</si>
  <si>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</si>
  <si>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</si>
  <si>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</si>
  <si>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</si>
  <si>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</si>
  <si>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TO EXTEND POLARTEC SERVICE DATE TO 9/30/20</t>
  </si>
  <si>
    <t>POLARTEC (SERVICE DATE: 10.1.17-9.30.19)-CHANGED TO 9.30.20</t>
  </si>
  <si>
    <t>JULY 1, 2020 - JUNE 30, 2021</t>
  </si>
  <si>
    <t>BUDGET#4 FY20 OCTOBER 9, 2019</t>
  </si>
  <si>
    <t xml:space="preserve"> 4120-0029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</si>
  <si>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</si>
  <si>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</si>
  <si>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</si>
  <si>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</si>
  <si>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 #5 FY20</t>
  </si>
  <si>
    <t>BUDGET#5 FY20 NOVEMBER 5, 2019</t>
  </si>
  <si>
    <t>TO ADD WIOA FUNDS (OCT ALLOCATION) less retained if applicable</t>
  </si>
  <si>
    <t>BUDGET #6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</si>
  <si>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</si>
  <si>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</si>
  <si>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</si>
  <si>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</si>
  <si>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</si>
  <si>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</si>
  <si>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</si>
  <si>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</si>
  <si>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BUDGET#6 FY20 NOVEMBER 26, 2019</t>
  </si>
  <si>
    <t>BUDGET #7 FY20</t>
  </si>
  <si>
    <t>CT EOL 20CCLAWVETSUI</t>
  </si>
  <si>
    <t>TO ADD DVOP  FUNDS</t>
  </si>
  <si>
    <t>DVOP (SERVICE DATE 10.1.19-12.31.20)</t>
  </si>
  <si>
    <t>OCT 1, 2019-JUNE 30, 2020</t>
  </si>
  <si>
    <t>FVETS2020</t>
  </si>
  <si>
    <t>J409</t>
  </si>
  <si>
    <t>JULY 1, 2020-DEC 31, 2020</t>
  </si>
  <si>
    <t>BUDGET#7 FY20 DECEMBER 3, 2019</t>
  </si>
  <si>
    <t>BUDGET #8 FY20</t>
  </si>
  <si>
    <t>OPERATION ABLE</t>
  </si>
  <si>
    <t>DCSSCSEP20</t>
  </si>
  <si>
    <t>7003-0006</t>
  </si>
  <si>
    <t>J446</t>
  </si>
  <si>
    <t>BUDGET#8 FY20 DECEMBER 4, 2019</t>
  </si>
  <si>
    <t>BUDGET #9 FY20</t>
  </si>
  <si>
    <t>DTA</t>
  </si>
  <si>
    <t>SPSS2020</t>
  </si>
  <si>
    <t>J427</t>
  </si>
  <si>
    <t>TO DTA &amp; RAPID RESPONSE FUNDS</t>
  </si>
  <si>
    <t>BUDGET#9 FY20 DECEMBER 16, 2019</t>
  </si>
  <si>
    <t>BUDGET #10 FY20</t>
  </si>
  <si>
    <t>DVOP (SERVICE DATE 7.1.19-12.31.19)</t>
  </si>
  <si>
    <t>JULY 1, 2019-DEC 31, 2019</t>
  </si>
  <si>
    <t>FVETS2019</t>
  </si>
  <si>
    <t>J309</t>
  </si>
  <si>
    <t>TO ADD DVOP FUNDS</t>
  </si>
  <si>
    <t>BUDGET#10 FY20 DECEMBER 18, 2019</t>
  </si>
  <si>
    <t>BUDGET #11 FY20</t>
  </si>
  <si>
    <t>TO ADD ADDITIONAL SOS FUNDS</t>
  </si>
  <si>
    <t>BUDGET#11 FY20 JANUARY 15, 2020</t>
  </si>
  <si>
    <t>ADDITIONAL STATE ONE STOP</t>
  </si>
  <si>
    <t>BUDGET #12 FY20</t>
  </si>
  <si>
    <t>TO ADD ADDITIONAL WP FUNDS</t>
  </si>
  <si>
    <t>BUDGET#12 FY20 JANUARY 17, 2020</t>
  </si>
  <si>
    <t>VOID</t>
  </si>
  <si>
    <t>BUDGET #13 FY20</t>
  </si>
  <si>
    <t>ADULT EDUCATION CAREER PATHWAYS</t>
  </si>
  <si>
    <t>OCT 24, 2019 - JUNE 30, 2020</t>
  </si>
  <si>
    <t>DOE2020B</t>
  </si>
  <si>
    <t>7035-0002</t>
  </si>
  <si>
    <t>J428</t>
  </si>
  <si>
    <t>BUDGET#13 FY20 JANUARY 23, 2020</t>
  </si>
  <si>
    <t>BUDGET #14 FY20</t>
  </si>
  <si>
    <t>BUDGET#14 FY20 JANUARY 29, 2020</t>
  </si>
  <si>
    <t>BUDGET #15 FY20</t>
  </si>
  <si>
    <t>TO ADD 15% FUNDS</t>
  </si>
  <si>
    <t>15% OVERHEAD</t>
  </si>
  <si>
    <t>BUDGET#15 FY20 MARCH 2, 2020</t>
  </si>
  <si>
    <t>FWIAYTH19</t>
  </si>
  <si>
    <t>BUDGET #16 FY20</t>
  </si>
  <si>
    <t>CT EOL 20CCLAWTRADE</t>
  </si>
  <si>
    <t>RESEA SERVICE DATE (January 1, 2020-September 30, 2021)</t>
  </si>
  <si>
    <t>January 1, 2020-June 30, 2020</t>
  </si>
  <si>
    <t>FUIREA20</t>
  </si>
  <si>
    <t>7002-6624</t>
  </si>
  <si>
    <t>RE20</t>
  </si>
  <si>
    <t>July 1, 2020-June 30, 2021</t>
  </si>
  <si>
    <t>July 1, 2021-June 30, 2022</t>
  </si>
  <si>
    <t>BUDGET#16 FY20 MAY 12, 2020</t>
  </si>
  <si>
    <t>TO ADD  RESEA FUNDS</t>
  </si>
  <si>
    <t>BUDGET #17 FY20</t>
  </si>
  <si>
    <t>TO ADD  SNAP FUNDS &amp; ADDITIONAL DWKR FUNDS</t>
  </si>
  <si>
    <t>SNAP EXPANSION</t>
  </si>
  <si>
    <t>OCTOBER 1, 2019-JUNE 30, 2020</t>
  </si>
  <si>
    <t xml:space="preserve"> F20203066 </t>
  </si>
  <si>
    <t>4400-3066</t>
  </si>
  <si>
    <t>  J492</t>
  </si>
  <si>
    <t>JULY 1, 2020-SEPTEMBER 30,2020</t>
  </si>
  <si>
    <t>BUDGET#17 FY20 JUNE 2, 2020</t>
  </si>
  <si>
    <t>BUDGET #18 FY20</t>
  </si>
  <si>
    <t>BUDGET#18 FY20 JUNE 18, 2020</t>
  </si>
  <si>
    <t>TO ADD  SNAP FUNDS &amp; MOVE FUNDS TO FY21 LINE</t>
  </si>
  <si>
    <t>BUDGET #19 FY20</t>
  </si>
  <si>
    <t>TO ADD REASEA FUNDS</t>
  </si>
  <si>
    <t>BUDGET#19 FY20 NOVEMBER 3, 2020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</si>
</sst>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11"/>
      <color indexed="8"/>
      <name val="Book Antiqua"/>
      <family val="1"/>
    </font>
    <font>
      <b/>
      <sz val="11"/>
      <color indexed="10"/>
      <name val="Book Antiqua"/>
      <family val="1"/>
    </font>
    <font>
      <b/>
      <sz val="9"/>
      <name val="Book Antiqua"/>
      <family val="1"/>
    </font>
    <font>
      <b/>
      <i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6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7" fontId="9" fillId="0" borderId="11" xfId="44" applyNumberFormat="1" applyFont="1" applyFill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 vertical="center"/>
    </xf>
    <xf numFmtId="44" fontId="9" fillId="0" borderId="11" xfId="44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7" fontId="8" fillId="0" borderId="0" xfId="0" applyNumberFormat="1" applyFont="1" applyFill="1" applyAlignment="1">
      <alignment/>
    </xf>
    <xf numFmtId="0" fontId="9" fillId="0" borderId="0" xfId="0" applyFont="1" applyAlignment="1">
      <alignment wrapText="1"/>
    </xf>
    <xf numFmtId="44" fontId="9" fillId="0" borderId="11" xfId="44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44" fontId="9" fillId="0" borderId="11" xfId="44" applyFont="1" applyFill="1" applyBorder="1" applyAlignment="1">
      <alignment horizontal="right"/>
    </xf>
    <xf numFmtId="44" fontId="9" fillId="0" borderId="16" xfId="44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0"/>
  <sheetViews>
    <sheetView tabSelected="1" zoomScalePageLayoutView="0" workbookViewId="0" topLeftCell="A1">
      <selection activeCell="A69" sqref="A69:IV69"/>
    </sheetView>
  </sheetViews>
  <sheetFormatPr defaultColWidth="9.140625" defaultRowHeight="12.75"/>
  <cols>
    <col min="1" max="1" width="71.281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57421875" style="4" hidden="1" customWidth="1"/>
    <col min="8" max="11" width="13.7109375" style="4" hidden="1" customWidth="1"/>
    <col min="12" max="12" width="15.00390625" style="4" hidden="1" customWidth="1"/>
    <col min="13" max="16" width="13.7109375" style="4" hidden="1" customWidth="1"/>
    <col min="17" max="25" width="14.8515625" style="4" hidden="1" customWidth="1"/>
    <col min="26" max="26" width="18.57421875" style="4" customWidth="1"/>
    <col min="27" max="27" width="15.00390625" style="3" hidden="1" customWidth="1"/>
    <col min="28" max="28" width="9.140625" style="3" customWidth="1"/>
    <col min="29" max="29" width="18.140625" style="3" customWidth="1"/>
    <col min="30" max="16384" width="9.140625" style="3" customWidth="1"/>
  </cols>
  <sheetData>
    <row r="1" spans="1:26" ht="20.25">
      <c r="A1" s="3" t="s">
        <v>12</v>
      </c>
      <c r="B1" s="82" t="s">
        <v>10</v>
      </c>
      <c r="C1" s="83"/>
      <c r="D1" s="83"/>
      <c r="E1" s="83"/>
      <c r="F1" s="83"/>
      <c r="G1" s="83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6" ht="20.25">
      <c r="A2" s="5" t="s">
        <v>13</v>
      </c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1" thickBot="1">
      <c r="A4" s="5"/>
      <c r="B4" s="6"/>
      <c r="C4" s="1"/>
    </row>
    <row r="5" spans="1:27" s="10" customFormat="1" ht="30.75" thickBot="1">
      <c r="A5" s="38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39" t="s">
        <v>35</v>
      </c>
      <c r="H5" s="53" t="s">
        <v>44</v>
      </c>
      <c r="I5" s="53" t="s">
        <v>54</v>
      </c>
      <c r="J5" s="53" t="s">
        <v>62</v>
      </c>
      <c r="K5" s="53" t="s">
        <v>74</v>
      </c>
      <c r="L5" s="53" t="s">
        <v>90</v>
      </c>
      <c r="M5" s="53" t="s">
        <v>93</v>
      </c>
      <c r="N5" s="53" t="s">
        <v>103</v>
      </c>
      <c r="O5" s="53" t="s">
        <v>112</v>
      </c>
      <c r="P5" s="53" t="s">
        <v>118</v>
      </c>
      <c r="Q5" s="53" t="s">
        <v>124</v>
      </c>
      <c r="R5" s="53" t="s">
        <v>131</v>
      </c>
      <c r="S5" s="53" t="s">
        <v>135</v>
      </c>
      <c r="T5" s="53" t="s">
        <v>139</v>
      </c>
      <c r="U5" s="53" t="s">
        <v>146</v>
      </c>
      <c r="V5" s="53" t="s">
        <v>148</v>
      </c>
      <c r="W5" s="53" t="s">
        <v>153</v>
      </c>
      <c r="X5" s="53" t="s">
        <v>164</v>
      </c>
      <c r="Y5" s="53" t="s">
        <v>173</v>
      </c>
      <c r="Z5" s="53" t="s">
        <v>176</v>
      </c>
      <c r="AA5" s="9" t="s">
        <v>6</v>
      </c>
    </row>
    <row r="6" spans="1:27" s="21" customFormat="1" ht="16.5" hidden="1">
      <c r="A6" s="32" t="s">
        <v>8</v>
      </c>
      <c r="B6" s="33"/>
      <c r="C6" s="34"/>
      <c r="D6" s="34"/>
      <c r="E6" s="35"/>
      <c r="F6" s="36"/>
      <c r="G6" s="36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37"/>
    </row>
    <row r="7" spans="1:27" s="21" customFormat="1" ht="16.5" hidden="1">
      <c r="A7" s="15" t="s">
        <v>73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6"/>
    </row>
    <row r="8" spans="1:27" s="21" customFormat="1" ht="16.5" hidden="1">
      <c r="A8" s="50" t="s">
        <v>63</v>
      </c>
      <c r="B8" s="51" t="s">
        <v>15</v>
      </c>
      <c r="C8" s="52" t="s">
        <v>64</v>
      </c>
      <c r="D8" s="15" t="s">
        <v>11</v>
      </c>
      <c r="E8" s="48">
        <v>6401</v>
      </c>
      <c r="F8" s="17">
        <v>17.259</v>
      </c>
      <c r="G8" s="18"/>
      <c r="H8" s="18"/>
      <c r="I8" s="18"/>
      <c r="J8" s="18">
        <f>776072-2</f>
        <v>776070</v>
      </c>
      <c r="K8" s="18"/>
      <c r="L8" s="18">
        <v>2296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71">
        <v>-440000</v>
      </c>
      <c r="Z8" s="71"/>
      <c r="AA8" s="46">
        <f>SUM(G8:Y8)</f>
        <v>338366</v>
      </c>
    </row>
    <row r="9" spans="1:27" s="10" customFormat="1" ht="16.5" hidden="1">
      <c r="A9" s="50" t="s">
        <v>63</v>
      </c>
      <c r="B9" s="17" t="s">
        <v>50</v>
      </c>
      <c r="C9" s="52" t="s">
        <v>64</v>
      </c>
      <c r="D9" s="15" t="s">
        <v>11</v>
      </c>
      <c r="E9" s="48">
        <v>6401</v>
      </c>
      <c r="F9" s="17">
        <v>17.259</v>
      </c>
      <c r="G9" s="18"/>
      <c r="H9" s="18"/>
      <c r="I9" s="18"/>
      <c r="J9" s="18">
        <v>1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71">
        <v>440000</v>
      </c>
      <c r="Z9" s="71"/>
      <c r="AA9" s="46">
        <f aca="true" t="shared" si="0" ref="AA9:AA72">SUM(G9:Y9)</f>
        <v>440001</v>
      </c>
    </row>
    <row r="10" spans="1:27" s="10" customFormat="1" ht="16.5" hidden="1">
      <c r="A10" s="50" t="s">
        <v>63</v>
      </c>
      <c r="B10" s="17" t="s">
        <v>51</v>
      </c>
      <c r="C10" s="52" t="s">
        <v>64</v>
      </c>
      <c r="D10" s="15" t="s">
        <v>11</v>
      </c>
      <c r="E10" s="48">
        <v>6401</v>
      </c>
      <c r="F10" s="17">
        <v>17.259</v>
      </c>
      <c r="G10" s="18"/>
      <c r="H10" s="18"/>
      <c r="I10" s="18"/>
      <c r="J10" s="18">
        <v>1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71"/>
      <c r="Z10" s="71"/>
      <c r="AA10" s="46">
        <f t="shared" si="0"/>
        <v>1</v>
      </c>
    </row>
    <row r="11" spans="1:27" s="23" customFormat="1" ht="15" hidden="1">
      <c r="A11" s="50" t="s">
        <v>65</v>
      </c>
      <c r="B11" s="51" t="s">
        <v>15</v>
      </c>
      <c r="C11" s="15" t="s">
        <v>66</v>
      </c>
      <c r="D11" s="47" t="s">
        <v>16</v>
      </c>
      <c r="E11" s="17" t="s">
        <v>67</v>
      </c>
      <c r="F11" s="47">
        <v>17.258</v>
      </c>
      <c r="G11" s="18"/>
      <c r="H11" s="18"/>
      <c r="I11" s="18"/>
      <c r="J11" s="18">
        <f>108866-2</f>
        <v>108864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71"/>
      <c r="Z11" s="71"/>
      <c r="AA11" s="46">
        <f t="shared" si="0"/>
        <v>108864</v>
      </c>
    </row>
    <row r="12" spans="1:27" s="10" customFormat="1" ht="16.5" hidden="1">
      <c r="A12" s="50" t="s">
        <v>65</v>
      </c>
      <c r="B12" s="17" t="s">
        <v>50</v>
      </c>
      <c r="C12" s="15" t="s">
        <v>66</v>
      </c>
      <c r="D12" s="47" t="s">
        <v>16</v>
      </c>
      <c r="E12" s="17" t="s">
        <v>67</v>
      </c>
      <c r="F12" s="47">
        <v>17.258</v>
      </c>
      <c r="G12" s="18"/>
      <c r="H12" s="18"/>
      <c r="I12" s="18"/>
      <c r="J12" s="18">
        <v>1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71"/>
      <c r="Z12" s="71"/>
      <c r="AA12" s="46">
        <f t="shared" si="0"/>
        <v>1</v>
      </c>
    </row>
    <row r="13" spans="1:27" s="23" customFormat="1" ht="15" hidden="1">
      <c r="A13" s="50" t="s">
        <v>65</v>
      </c>
      <c r="B13" s="17" t="s">
        <v>51</v>
      </c>
      <c r="C13" s="15" t="s">
        <v>66</v>
      </c>
      <c r="D13" s="47" t="s">
        <v>16</v>
      </c>
      <c r="E13" s="17" t="s">
        <v>67</v>
      </c>
      <c r="F13" s="47">
        <v>17.258</v>
      </c>
      <c r="G13" s="18"/>
      <c r="H13" s="18"/>
      <c r="I13" s="18"/>
      <c r="J13" s="18">
        <v>1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71"/>
      <c r="Z13" s="71"/>
      <c r="AA13" s="46">
        <f t="shared" si="0"/>
        <v>1</v>
      </c>
    </row>
    <row r="14" spans="1:27" s="23" customFormat="1" ht="16.5" hidden="1">
      <c r="A14" s="50" t="s">
        <v>86</v>
      </c>
      <c r="B14" s="51" t="s">
        <v>15</v>
      </c>
      <c r="C14" s="31" t="s">
        <v>87</v>
      </c>
      <c r="D14" s="47" t="s">
        <v>16</v>
      </c>
      <c r="E14" s="17" t="s">
        <v>67</v>
      </c>
      <c r="F14" s="47">
        <v>17.258</v>
      </c>
      <c r="G14" s="18"/>
      <c r="H14" s="18"/>
      <c r="I14" s="18"/>
      <c r="J14" s="18"/>
      <c r="K14" s="18"/>
      <c r="L14" s="18">
        <f>580378-2</f>
        <v>580376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71">
        <v>-250000</v>
      </c>
      <c r="Z14" s="71"/>
      <c r="AA14" s="46">
        <f t="shared" si="0"/>
        <v>330376</v>
      </c>
    </row>
    <row r="15" spans="1:27" s="23" customFormat="1" ht="16.5" hidden="1">
      <c r="A15" s="50" t="s">
        <v>86</v>
      </c>
      <c r="B15" s="17" t="s">
        <v>50</v>
      </c>
      <c r="C15" s="31" t="s">
        <v>87</v>
      </c>
      <c r="D15" s="47" t="s">
        <v>16</v>
      </c>
      <c r="E15" s="17" t="s">
        <v>67</v>
      </c>
      <c r="F15" s="47">
        <v>17.258</v>
      </c>
      <c r="G15" s="18"/>
      <c r="H15" s="18"/>
      <c r="I15" s="18"/>
      <c r="J15" s="18"/>
      <c r="K15" s="18"/>
      <c r="L15" s="18">
        <v>1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71">
        <v>250000</v>
      </c>
      <c r="Z15" s="71"/>
      <c r="AA15" s="46">
        <f t="shared" si="0"/>
        <v>250001</v>
      </c>
    </row>
    <row r="16" spans="1:27" s="23" customFormat="1" ht="16.5" hidden="1">
      <c r="A16" s="50" t="s">
        <v>86</v>
      </c>
      <c r="B16" s="17" t="s">
        <v>51</v>
      </c>
      <c r="C16" s="31" t="s">
        <v>87</v>
      </c>
      <c r="D16" s="47" t="s">
        <v>16</v>
      </c>
      <c r="E16" s="17" t="s">
        <v>67</v>
      </c>
      <c r="F16" s="47">
        <v>17.258</v>
      </c>
      <c r="G16" s="18"/>
      <c r="H16" s="18"/>
      <c r="I16" s="18"/>
      <c r="J16" s="18"/>
      <c r="K16" s="18"/>
      <c r="L16" s="18">
        <v>1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71"/>
      <c r="Z16" s="71"/>
      <c r="AA16" s="46">
        <f t="shared" si="0"/>
        <v>1</v>
      </c>
    </row>
    <row r="17" spans="1:27" s="23" customFormat="1" ht="15" hidden="1">
      <c r="A17" s="50" t="s">
        <v>68</v>
      </c>
      <c r="B17" s="51" t="s">
        <v>15</v>
      </c>
      <c r="C17" s="15" t="s">
        <v>69</v>
      </c>
      <c r="D17" s="47" t="s">
        <v>17</v>
      </c>
      <c r="E17" s="17" t="s">
        <v>70</v>
      </c>
      <c r="F17" s="47">
        <v>17.278</v>
      </c>
      <c r="G17" s="18"/>
      <c r="H17" s="18"/>
      <c r="I17" s="18"/>
      <c r="J17" s="18">
        <f>106440-2</f>
        <v>106438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71"/>
      <c r="Z17" s="71"/>
      <c r="AA17" s="46">
        <f t="shared" si="0"/>
        <v>106438</v>
      </c>
    </row>
    <row r="18" spans="1:27" s="10" customFormat="1" ht="16.5" hidden="1">
      <c r="A18" s="50" t="s">
        <v>68</v>
      </c>
      <c r="B18" s="17" t="s">
        <v>50</v>
      </c>
      <c r="C18" s="15" t="s">
        <v>69</v>
      </c>
      <c r="D18" s="47" t="s">
        <v>17</v>
      </c>
      <c r="E18" s="17" t="s">
        <v>70</v>
      </c>
      <c r="F18" s="47">
        <v>17.278</v>
      </c>
      <c r="G18" s="18"/>
      <c r="H18" s="18"/>
      <c r="I18" s="18"/>
      <c r="J18" s="18">
        <v>1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71"/>
      <c r="Z18" s="71"/>
      <c r="AA18" s="46">
        <f t="shared" si="0"/>
        <v>1</v>
      </c>
    </row>
    <row r="19" spans="1:27" s="10" customFormat="1" ht="16.5" hidden="1">
      <c r="A19" s="50" t="s">
        <v>68</v>
      </c>
      <c r="B19" s="17" t="s">
        <v>51</v>
      </c>
      <c r="C19" s="15" t="s">
        <v>69</v>
      </c>
      <c r="D19" s="47" t="s">
        <v>17</v>
      </c>
      <c r="E19" s="17" t="s">
        <v>70</v>
      </c>
      <c r="F19" s="47">
        <v>17.278</v>
      </c>
      <c r="G19" s="18"/>
      <c r="H19" s="18"/>
      <c r="I19" s="18"/>
      <c r="J19" s="18">
        <v>1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71"/>
      <c r="Z19" s="71"/>
      <c r="AA19" s="46">
        <f t="shared" si="0"/>
        <v>1</v>
      </c>
    </row>
    <row r="20" spans="1:27" s="10" customFormat="1" ht="16.5" hidden="1">
      <c r="A20" s="50" t="s">
        <v>88</v>
      </c>
      <c r="B20" s="51" t="s">
        <v>15</v>
      </c>
      <c r="C20" s="31" t="s">
        <v>89</v>
      </c>
      <c r="D20" s="47" t="s">
        <v>17</v>
      </c>
      <c r="E20" s="17" t="s">
        <v>70</v>
      </c>
      <c r="F20" s="47">
        <v>17.278</v>
      </c>
      <c r="G20" s="18"/>
      <c r="H20" s="18"/>
      <c r="I20" s="18"/>
      <c r="J20" s="18"/>
      <c r="K20" s="18"/>
      <c r="L20" s="18">
        <f>504660-2</f>
        <v>504658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71">
        <v>-117978</v>
      </c>
      <c r="Z20" s="71"/>
      <c r="AA20" s="46">
        <f t="shared" si="0"/>
        <v>386680</v>
      </c>
    </row>
    <row r="21" spans="1:27" s="10" customFormat="1" ht="16.5" hidden="1">
      <c r="A21" s="50" t="s">
        <v>88</v>
      </c>
      <c r="B21" s="17" t="s">
        <v>50</v>
      </c>
      <c r="C21" s="31" t="s">
        <v>89</v>
      </c>
      <c r="D21" s="47" t="s">
        <v>17</v>
      </c>
      <c r="E21" s="17" t="s">
        <v>70</v>
      </c>
      <c r="F21" s="47">
        <v>17.278</v>
      </c>
      <c r="G21" s="18"/>
      <c r="H21" s="18"/>
      <c r="I21" s="18"/>
      <c r="J21" s="18"/>
      <c r="K21" s="18"/>
      <c r="L21" s="18">
        <v>1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80">
        <v>2018</v>
      </c>
      <c r="Y21" s="80">
        <v>117978</v>
      </c>
      <c r="Z21" s="80"/>
      <c r="AA21" s="46">
        <f t="shared" si="0"/>
        <v>119997</v>
      </c>
    </row>
    <row r="22" spans="1:27" s="10" customFormat="1" ht="16.5" hidden="1">
      <c r="A22" s="50" t="s">
        <v>88</v>
      </c>
      <c r="B22" s="17" t="s">
        <v>51</v>
      </c>
      <c r="C22" s="31" t="s">
        <v>89</v>
      </c>
      <c r="D22" s="47" t="s">
        <v>17</v>
      </c>
      <c r="E22" s="17" t="s">
        <v>70</v>
      </c>
      <c r="F22" s="47">
        <v>17.278</v>
      </c>
      <c r="G22" s="18"/>
      <c r="H22" s="18"/>
      <c r="I22" s="18"/>
      <c r="J22" s="18"/>
      <c r="K22" s="18"/>
      <c r="L22" s="18">
        <v>1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46">
        <f t="shared" si="0"/>
        <v>1</v>
      </c>
    </row>
    <row r="23" spans="1:27" s="10" customFormat="1" ht="16.5" hidden="1">
      <c r="A23" s="50" t="s">
        <v>28</v>
      </c>
      <c r="B23" s="51" t="s">
        <v>15</v>
      </c>
      <c r="C23" s="15" t="s">
        <v>69</v>
      </c>
      <c r="D23" s="47" t="s">
        <v>17</v>
      </c>
      <c r="E23" s="17">
        <v>6423</v>
      </c>
      <c r="F23" s="47">
        <v>17.278</v>
      </c>
      <c r="G23" s="18"/>
      <c r="H23" s="18"/>
      <c r="I23" s="18"/>
      <c r="J23" s="18"/>
      <c r="K23" s="18"/>
      <c r="L23" s="18"/>
      <c r="M23" s="18"/>
      <c r="N23" s="18"/>
      <c r="O23" s="18"/>
      <c r="P23" s="71">
        <v>45000</v>
      </c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46">
        <f t="shared" si="0"/>
        <v>45000</v>
      </c>
    </row>
    <row r="24" spans="1:27" s="10" customFormat="1" ht="16.5" hidden="1">
      <c r="A24" s="50" t="s">
        <v>150</v>
      </c>
      <c r="B24" s="17" t="s">
        <v>47</v>
      </c>
      <c r="C24" s="52" t="s">
        <v>152</v>
      </c>
      <c r="D24" s="15" t="s">
        <v>11</v>
      </c>
      <c r="E24" s="17">
        <v>6319</v>
      </c>
      <c r="F24" s="17">
        <v>17.259</v>
      </c>
      <c r="G24" s="18"/>
      <c r="H24" s="18"/>
      <c r="I24" s="18"/>
      <c r="J24" s="18"/>
      <c r="K24" s="18"/>
      <c r="L24" s="18"/>
      <c r="M24" s="18"/>
      <c r="N24" s="18"/>
      <c r="O24" s="18"/>
      <c r="P24" s="71"/>
      <c r="Q24" s="71"/>
      <c r="R24" s="71"/>
      <c r="S24" s="71"/>
      <c r="T24" s="71"/>
      <c r="U24" s="71"/>
      <c r="V24" s="71">
        <v>30000</v>
      </c>
      <c r="W24" s="71"/>
      <c r="X24" s="71"/>
      <c r="Y24" s="71"/>
      <c r="Z24" s="71"/>
      <c r="AA24" s="46">
        <f t="shared" si="0"/>
        <v>30000</v>
      </c>
    </row>
    <row r="25" spans="1:27" s="21" customFormat="1" ht="16.5" hidden="1">
      <c r="A25" s="22"/>
      <c r="B25" s="17"/>
      <c r="C25" s="31"/>
      <c r="D25" s="31"/>
      <c r="E25" s="31"/>
      <c r="F25" s="31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46">
        <f t="shared" si="0"/>
        <v>0</v>
      </c>
    </row>
    <row r="26" spans="1:27" s="21" customFormat="1" ht="16.5" hidden="1">
      <c r="A26" s="32" t="s">
        <v>8</v>
      </c>
      <c r="B26" s="17"/>
      <c r="C26" s="31"/>
      <c r="D26" s="31"/>
      <c r="E26" s="31"/>
      <c r="F26" s="31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46">
        <f t="shared" si="0"/>
        <v>0</v>
      </c>
    </row>
    <row r="27" spans="1:27" s="21" customFormat="1" ht="16.5" hidden="1">
      <c r="A27" s="22" t="s">
        <v>36</v>
      </c>
      <c r="B27" s="17"/>
      <c r="C27" s="31"/>
      <c r="D27" s="31"/>
      <c r="E27" s="31"/>
      <c r="F27" s="31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46">
        <f t="shared" si="0"/>
        <v>0</v>
      </c>
    </row>
    <row r="28" spans="1:27" s="21" customFormat="1" ht="16.5" hidden="1">
      <c r="A28" s="65" t="s">
        <v>33</v>
      </c>
      <c r="B28" s="17" t="s">
        <v>15</v>
      </c>
      <c r="C28" s="56" t="s">
        <v>41</v>
      </c>
      <c r="D28" s="56" t="s">
        <v>34</v>
      </c>
      <c r="E28" s="56" t="s">
        <v>37</v>
      </c>
      <c r="F28" s="17" t="s">
        <v>20</v>
      </c>
      <c r="G28" s="18">
        <v>95000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46">
        <f t="shared" si="0"/>
        <v>95000</v>
      </c>
    </row>
    <row r="29" spans="1:27" s="21" customFormat="1" ht="16.5" hidden="1">
      <c r="A29" s="55" t="s">
        <v>18</v>
      </c>
      <c r="B29" s="17" t="s">
        <v>15</v>
      </c>
      <c r="C29" s="56" t="s">
        <v>42</v>
      </c>
      <c r="D29" s="56" t="s">
        <v>19</v>
      </c>
      <c r="E29" s="56" t="s">
        <v>38</v>
      </c>
      <c r="F29" s="15" t="s">
        <v>20</v>
      </c>
      <c r="G29" s="18">
        <v>227598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46">
        <f t="shared" si="0"/>
        <v>227598</v>
      </c>
    </row>
    <row r="30" spans="1:27" s="21" customFormat="1" ht="16.5" hidden="1">
      <c r="A30" s="55" t="s">
        <v>134</v>
      </c>
      <c r="B30" s="17" t="s">
        <v>15</v>
      </c>
      <c r="C30" s="56" t="s">
        <v>42</v>
      </c>
      <c r="D30" s="56" t="s">
        <v>19</v>
      </c>
      <c r="E30" s="56" t="s">
        <v>38</v>
      </c>
      <c r="F30" s="17" t="s">
        <v>20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>
        <v>23000</v>
      </c>
      <c r="S30" s="18"/>
      <c r="T30" s="18"/>
      <c r="U30" s="18"/>
      <c r="V30" s="18"/>
      <c r="W30" s="18"/>
      <c r="X30" s="18"/>
      <c r="Y30" s="18"/>
      <c r="Z30" s="18"/>
      <c r="AA30" s="46">
        <f t="shared" si="0"/>
        <v>23000</v>
      </c>
    </row>
    <row r="31" spans="1:27" s="21" customFormat="1" ht="16.5" hidden="1">
      <c r="A31" s="22"/>
      <c r="B31" s="17"/>
      <c r="C31" s="31"/>
      <c r="D31" s="31"/>
      <c r="E31" s="31"/>
      <c r="F31" s="3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46">
        <f t="shared" si="0"/>
        <v>0</v>
      </c>
    </row>
    <row r="32" spans="1:27" s="21" customFormat="1" ht="16.5" hidden="1">
      <c r="A32" s="32" t="s">
        <v>8</v>
      </c>
      <c r="B32" s="17"/>
      <c r="C32" s="31"/>
      <c r="D32" s="31"/>
      <c r="E32" s="31"/>
      <c r="F32" s="31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46">
        <f t="shared" si="0"/>
        <v>0</v>
      </c>
    </row>
    <row r="33" spans="1:27" s="21" customFormat="1" ht="16.5" hidden="1">
      <c r="A33" s="15" t="s">
        <v>53</v>
      </c>
      <c r="B33" s="11"/>
      <c r="C33" s="12"/>
      <c r="D33" s="12"/>
      <c r="E33" s="13"/>
      <c r="F33" s="14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46">
        <f t="shared" si="0"/>
        <v>0</v>
      </c>
    </row>
    <row r="34" spans="1:29" s="21" customFormat="1" ht="16.5" hidden="1">
      <c r="A34" s="22" t="s">
        <v>21</v>
      </c>
      <c r="B34" s="17" t="s">
        <v>47</v>
      </c>
      <c r="C34" s="56" t="s">
        <v>48</v>
      </c>
      <c r="D34" s="56" t="s">
        <v>22</v>
      </c>
      <c r="E34" s="57" t="s">
        <v>49</v>
      </c>
      <c r="F34" s="17">
        <v>17.207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>
        <v>1459</v>
      </c>
      <c r="T34" s="18"/>
      <c r="U34" s="18">
        <f>45762-2</f>
        <v>45760</v>
      </c>
      <c r="V34" s="18"/>
      <c r="W34" s="18"/>
      <c r="X34" s="18"/>
      <c r="Y34" s="71">
        <v>-47000</v>
      </c>
      <c r="Z34" s="71"/>
      <c r="AA34" s="46">
        <f t="shared" si="0"/>
        <v>219</v>
      </c>
      <c r="AC34" s="76"/>
    </row>
    <row r="35" spans="1:27" s="21" customFormat="1" ht="16.5" hidden="1">
      <c r="A35" s="22" t="s">
        <v>21</v>
      </c>
      <c r="B35" s="17" t="s">
        <v>50</v>
      </c>
      <c r="C35" s="56" t="s">
        <v>48</v>
      </c>
      <c r="D35" s="56" t="s">
        <v>22</v>
      </c>
      <c r="E35" s="57" t="s">
        <v>49</v>
      </c>
      <c r="F35" s="17">
        <v>17.207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>
        <v>1</v>
      </c>
      <c r="V35" s="18"/>
      <c r="W35" s="18"/>
      <c r="X35" s="18"/>
      <c r="Y35" s="71">
        <v>47000</v>
      </c>
      <c r="Z35" s="71"/>
      <c r="AA35" s="46">
        <f t="shared" si="0"/>
        <v>47001</v>
      </c>
    </row>
    <row r="36" spans="1:27" s="21" customFormat="1" ht="16.5" hidden="1">
      <c r="A36" s="22" t="s">
        <v>21</v>
      </c>
      <c r="B36" s="17" t="s">
        <v>51</v>
      </c>
      <c r="C36" s="56" t="s">
        <v>48</v>
      </c>
      <c r="D36" s="56" t="s">
        <v>22</v>
      </c>
      <c r="E36" s="57" t="s">
        <v>49</v>
      </c>
      <c r="F36" s="17">
        <v>17.207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>
        <v>1</v>
      </c>
      <c r="V36" s="18"/>
      <c r="W36" s="18"/>
      <c r="X36" s="18"/>
      <c r="Y36" s="71"/>
      <c r="Z36" s="71"/>
      <c r="AA36" s="46">
        <f t="shared" si="0"/>
        <v>1</v>
      </c>
    </row>
    <row r="37" spans="1:27" s="21" customFormat="1" ht="16.5" hidden="1">
      <c r="A37" s="22" t="s">
        <v>23</v>
      </c>
      <c r="B37" s="17" t="s">
        <v>47</v>
      </c>
      <c r="C37" s="56" t="s">
        <v>48</v>
      </c>
      <c r="D37" s="56" t="s">
        <v>22</v>
      </c>
      <c r="E37" s="57" t="s">
        <v>52</v>
      </c>
      <c r="F37" s="17" t="s">
        <v>24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>
        <v>125</v>
      </c>
      <c r="T37" s="18"/>
      <c r="U37" s="18">
        <f>7132-2</f>
        <v>7130</v>
      </c>
      <c r="V37" s="18"/>
      <c r="W37" s="18"/>
      <c r="X37" s="18"/>
      <c r="Y37" s="71">
        <v>-6000</v>
      </c>
      <c r="Z37" s="71"/>
      <c r="AA37" s="46">
        <f t="shared" si="0"/>
        <v>1255</v>
      </c>
    </row>
    <row r="38" spans="1:27" s="21" customFormat="1" ht="16.5" hidden="1">
      <c r="A38" s="22" t="s">
        <v>23</v>
      </c>
      <c r="B38" s="17" t="s">
        <v>50</v>
      </c>
      <c r="C38" s="56" t="s">
        <v>48</v>
      </c>
      <c r="D38" s="56" t="s">
        <v>22</v>
      </c>
      <c r="E38" s="57" t="s">
        <v>52</v>
      </c>
      <c r="F38" s="17" t="s">
        <v>24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>
        <v>1</v>
      </c>
      <c r="V38" s="18"/>
      <c r="W38" s="18"/>
      <c r="X38" s="18"/>
      <c r="Y38" s="71">
        <v>6000</v>
      </c>
      <c r="Z38" s="71"/>
      <c r="AA38" s="46">
        <f t="shared" si="0"/>
        <v>6001</v>
      </c>
    </row>
    <row r="39" spans="1:27" s="21" customFormat="1" ht="16.5" hidden="1">
      <c r="A39" s="22" t="s">
        <v>23</v>
      </c>
      <c r="B39" s="17" t="s">
        <v>51</v>
      </c>
      <c r="C39" s="56" t="s">
        <v>48</v>
      </c>
      <c r="D39" s="56" t="s">
        <v>22</v>
      </c>
      <c r="E39" s="57" t="s">
        <v>52</v>
      </c>
      <c r="F39" s="17" t="s">
        <v>24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>
        <v>1</v>
      </c>
      <c r="V39" s="18"/>
      <c r="W39" s="18"/>
      <c r="X39" s="18"/>
      <c r="Y39" s="71"/>
      <c r="Z39" s="71"/>
      <c r="AA39" s="46">
        <f t="shared" si="0"/>
        <v>1</v>
      </c>
    </row>
    <row r="40" spans="1:27" s="21" customFormat="1" ht="16.5" hidden="1">
      <c r="A40" s="59" t="s">
        <v>25</v>
      </c>
      <c r="B40" s="17" t="s">
        <v>94</v>
      </c>
      <c r="C40" s="56" t="s">
        <v>95</v>
      </c>
      <c r="D40" s="61" t="s">
        <v>96</v>
      </c>
      <c r="E40" s="62" t="s">
        <v>97</v>
      </c>
      <c r="F40" s="60" t="s">
        <v>26</v>
      </c>
      <c r="G40" s="18"/>
      <c r="H40" s="18"/>
      <c r="I40" s="18"/>
      <c r="J40" s="18"/>
      <c r="K40" s="18"/>
      <c r="L40" s="18"/>
      <c r="M40" s="18">
        <v>11885.82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71"/>
      <c r="Z40" s="71"/>
      <c r="AA40" s="46">
        <f t="shared" si="0"/>
        <v>11885.82</v>
      </c>
    </row>
    <row r="41" spans="1:27" s="21" customFormat="1" ht="16.5" hidden="1">
      <c r="A41" s="59" t="s">
        <v>29</v>
      </c>
      <c r="B41" s="17" t="s">
        <v>98</v>
      </c>
      <c r="C41" s="47" t="s">
        <v>99</v>
      </c>
      <c r="D41" s="47" t="s">
        <v>100</v>
      </c>
      <c r="E41" s="47" t="s">
        <v>101</v>
      </c>
      <c r="F41" s="17" t="s">
        <v>20</v>
      </c>
      <c r="G41" s="18"/>
      <c r="H41" s="18"/>
      <c r="I41" s="18"/>
      <c r="J41" s="18"/>
      <c r="K41" s="18"/>
      <c r="L41" s="18"/>
      <c r="M41" s="18">
        <v>2669.72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71"/>
      <c r="Z41" s="71"/>
      <c r="AA41" s="46">
        <f t="shared" si="0"/>
        <v>2669.72</v>
      </c>
    </row>
    <row r="42" spans="1:27" s="21" customFormat="1" ht="16.5" hidden="1">
      <c r="A42" s="22" t="s">
        <v>140</v>
      </c>
      <c r="B42" s="17" t="s">
        <v>141</v>
      </c>
      <c r="C42" s="47" t="s">
        <v>142</v>
      </c>
      <c r="D42" s="47" t="s">
        <v>143</v>
      </c>
      <c r="E42" s="47" t="s">
        <v>144</v>
      </c>
      <c r="F42" s="60" t="s">
        <v>20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>
        <v>15847.76</v>
      </c>
      <c r="U42" s="18"/>
      <c r="V42" s="18"/>
      <c r="W42" s="18"/>
      <c r="X42" s="18"/>
      <c r="Y42" s="71"/>
      <c r="Z42" s="71"/>
      <c r="AA42" s="46">
        <f t="shared" si="0"/>
        <v>15847.76</v>
      </c>
    </row>
    <row r="43" spans="1:27" s="21" customFormat="1" ht="16.5" hidden="1">
      <c r="A43" s="59" t="s">
        <v>31</v>
      </c>
      <c r="B43" s="17" t="s">
        <v>47</v>
      </c>
      <c r="C43" s="70" t="s">
        <v>75</v>
      </c>
      <c r="D43" s="70" t="s">
        <v>76</v>
      </c>
      <c r="E43" s="70" t="s">
        <v>77</v>
      </c>
      <c r="F43" s="17" t="s">
        <v>20</v>
      </c>
      <c r="G43" s="18"/>
      <c r="H43" s="18"/>
      <c r="I43" s="18"/>
      <c r="J43" s="18"/>
      <c r="K43" s="71">
        <v>3050</v>
      </c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46">
        <f t="shared" si="0"/>
        <v>3050</v>
      </c>
    </row>
    <row r="44" spans="1:27" s="21" customFormat="1" ht="16.5" hidden="1">
      <c r="A44" s="59" t="s">
        <v>32</v>
      </c>
      <c r="B44" s="17" t="s">
        <v>47</v>
      </c>
      <c r="C44" s="70" t="s">
        <v>78</v>
      </c>
      <c r="D44" s="73" t="s">
        <v>85</v>
      </c>
      <c r="E44" s="70" t="s">
        <v>79</v>
      </c>
      <c r="F44" s="17" t="s">
        <v>20</v>
      </c>
      <c r="G44" s="18"/>
      <c r="H44" s="18"/>
      <c r="I44" s="18"/>
      <c r="J44" s="18"/>
      <c r="K44" s="71">
        <v>1648.37</v>
      </c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46">
        <f t="shared" si="0"/>
        <v>1648.37</v>
      </c>
    </row>
    <row r="45" spans="1:27" s="21" customFormat="1" ht="16.5" hidden="1">
      <c r="A45" s="75" t="s">
        <v>113</v>
      </c>
      <c r="B45" s="17" t="s">
        <v>47</v>
      </c>
      <c r="C45" s="47" t="s">
        <v>114</v>
      </c>
      <c r="D45" s="47" t="s">
        <v>115</v>
      </c>
      <c r="E45" s="15" t="s">
        <v>116</v>
      </c>
      <c r="F45" s="17" t="s">
        <v>20</v>
      </c>
      <c r="G45" s="18"/>
      <c r="H45" s="18"/>
      <c r="I45" s="18"/>
      <c r="J45" s="18"/>
      <c r="K45" s="71"/>
      <c r="L45" s="71"/>
      <c r="M45" s="71"/>
      <c r="N45" s="71"/>
      <c r="O45" s="71">
        <v>2006.95</v>
      </c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46">
        <f t="shared" si="0"/>
        <v>2006.95</v>
      </c>
    </row>
    <row r="46" spans="1:27" s="21" customFormat="1" ht="16.5" hidden="1">
      <c r="A46" s="59" t="s">
        <v>119</v>
      </c>
      <c r="B46" s="17" t="s">
        <v>47</v>
      </c>
      <c r="C46" s="47" t="s">
        <v>120</v>
      </c>
      <c r="D46" s="47" t="s">
        <v>30</v>
      </c>
      <c r="E46" s="47" t="s">
        <v>121</v>
      </c>
      <c r="F46" s="17" t="s">
        <v>20</v>
      </c>
      <c r="G46" s="18"/>
      <c r="H46" s="18"/>
      <c r="I46" s="18"/>
      <c r="J46" s="18"/>
      <c r="K46" s="71"/>
      <c r="L46" s="71"/>
      <c r="M46" s="71"/>
      <c r="N46" s="71"/>
      <c r="O46" s="71"/>
      <c r="P46" s="71">
        <v>51190.3</v>
      </c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46">
        <f t="shared" si="0"/>
        <v>51190.3</v>
      </c>
    </row>
    <row r="47" spans="1:27" s="21" customFormat="1" ht="16.5" hidden="1">
      <c r="A47" s="59" t="s">
        <v>166</v>
      </c>
      <c r="B47" s="17" t="s">
        <v>167</v>
      </c>
      <c r="C47" s="48" t="s">
        <v>168</v>
      </c>
      <c r="D47" s="48" t="s">
        <v>169</v>
      </c>
      <c r="E47" s="48" t="s">
        <v>170</v>
      </c>
      <c r="F47" s="79">
        <v>10.561</v>
      </c>
      <c r="G47" s="18"/>
      <c r="H47" s="18"/>
      <c r="I47" s="18"/>
      <c r="J47" s="18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>
        <f>35773.0275-1</f>
        <v>35772.0275</v>
      </c>
      <c r="Y47" s="71">
        <v>-30000</v>
      </c>
      <c r="Z47" s="71"/>
      <c r="AA47" s="46">
        <f t="shared" si="0"/>
        <v>5772.0274999999965</v>
      </c>
    </row>
    <row r="48" spans="1:27" s="21" customFormat="1" ht="16.5" hidden="1">
      <c r="A48" s="59" t="s">
        <v>166</v>
      </c>
      <c r="B48" s="17" t="s">
        <v>171</v>
      </c>
      <c r="C48" s="48" t="s">
        <v>168</v>
      </c>
      <c r="D48" s="48" t="s">
        <v>169</v>
      </c>
      <c r="E48" s="48" t="s">
        <v>170</v>
      </c>
      <c r="F48" s="79">
        <v>10.561</v>
      </c>
      <c r="G48" s="18"/>
      <c r="H48" s="18"/>
      <c r="I48" s="18"/>
      <c r="J48" s="18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>
        <v>1</v>
      </c>
      <c r="Y48" s="71">
        <f>30000+11924.34</f>
        <v>41924.34</v>
      </c>
      <c r="Z48" s="71"/>
      <c r="AA48" s="46">
        <f t="shared" si="0"/>
        <v>41925.34</v>
      </c>
    </row>
    <row r="49" spans="1:27" s="21" customFormat="1" ht="16.5" hidden="1">
      <c r="A49" s="22"/>
      <c r="B49" s="60"/>
      <c r="C49" s="64"/>
      <c r="D49" s="64"/>
      <c r="E49" s="64"/>
      <c r="F49" s="60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46">
        <f t="shared" si="0"/>
        <v>0</v>
      </c>
    </row>
    <row r="50" spans="1:27" s="21" customFormat="1" ht="16.5" hidden="1">
      <c r="A50" s="32" t="s">
        <v>8</v>
      </c>
      <c r="B50" s="60"/>
      <c r="C50" s="64"/>
      <c r="D50" s="64"/>
      <c r="E50" s="64"/>
      <c r="F50" s="60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46">
        <f t="shared" si="0"/>
        <v>0</v>
      </c>
    </row>
    <row r="51" spans="1:27" s="21" customFormat="1" ht="16.5" hidden="1">
      <c r="A51" s="15" t="s">
        <v>154</v>
      </c>
      <c r="B51" s="60"/>
      <c r="C51" s="64"/>
      <c r="D51" s="64"/>
      <c r="E51" s="64"/>
      <c r="F51" s="60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46">
        <f t="shared" si="0"/>
        <v>0</v>
      </c>
    </row>
    <row r="52" spans="1:27" s="21" customFormat="1" ht="16.5" hidden="1">
      <c r="A52" s="50"/>
      <c r="B52" s="17"/>
      <c r="C52" s="56"/>
      <c r="D52" s="56"/>
      <c r="E52" s="57"/>
      <c r="F52" s="15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46">
        <f t="shared" si="0"/>
        <v>0</v>
      </c>
    </row>
    <row r="53" spans="1:27" s="21" customFormat="1" ht="16.5" hidden="1">
      <c r="A53" s="50"/>
      <c r="B53" s="17"/>
      <c r="C53" s="56"/>
      <c r="D53" s="56"/>
      <c r="E53" s="57"/>
      <c r="F53" s="15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46">
        <f t="shared" si="0"/>
        <v>0</v>
      </c>
    </row>
    <row r="54" spans="1:27" s="21" customFormat="1" ht="16.5" hidden="1">
      <c r="A54" s="50"/>
      <c r="B54" s="17"/>
      <c r="C54" s="56"/>
      <c r="D54" s="56"/>
      <c r="E54" s="57"/>
      <c r="F54" s="15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46">
        <f t="shared" si="0"/>
        <v>0</v>
      </c>
    </row>
    <row r="55" spans="1:27" s="21" customFormat="1" ht="16.5" hidden="1">
      <c r="A55" s="66"/>
      <c r="B55" s="67"/>
      <c r="C55" s="47"/>
      <c r="D55" s="47"/>
      <c r="E55" s="15"/>
      <c r="F55" s="47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46">
        <f t="shared" si="0"/>
        <v>0</v>
      </c>
    </row>
    <row r="56" spans="1:27" s="21" customFormat="1" ht="16.5" hidden="1">
      <c r="A56" s="66"/>
      <c r="B56" s="17"/>
      <c r="C56" s="47"/>
      <c r="D56" s="47"/>
      <c r="E56" s="15"/>
      <c r="F56" s="47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46">
        <f t="shared" si="0"/>
        <v>0</v>
      </c>
    </row>
    <row r="57" spans="1:27" s="21" customFormat="1" ht="16.5" hidden="1">
      <c r="A57" s="66"/>
      <c r="B57" s="17"/>
      <c r="C57" s="47"/>
      <c r="D57" s="47"/>
      <c r="E57" s="15"/>
      <c r="F57" s="47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46">
        <f t="shared" si="0"/>
        <v>0</v>
      </c>
    </row>
    <row r="58" spans="1:27" s="21" customFormat="1" ht="16.5" hidden="1">
      <c r="A58" s="22"/>
      <c r="B58" s="60"/>
      <c r="C58" s="61"/>
      <c r="D58" s="61"/>
      <c r="E58" s="62"/>
      <c r="F58" s="60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46">
        <f t="shared" si="0"/>
        <v>0</v>
      </c>
    </row>
    <row r="59" spans="1:27" s="21" customFormat="1" ht="16.5" hidden="1">
      <c r="A59" s="32" t="s">
        <v>8</v>
      </c>
      <c r="B59" s="60"/>
      <c r="C59" s="61"/>
      <c r="D59" s="61"/>
      <c r="E59" s="62"/>
      <c r="F59" s="60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46">
        <f t="shared" si="0"/>
        <v>0</v>
      </c>
    </row>
    <row r="60" spans="1:27" s="21" customFormat="1" ht="16.5" hidden="1">
      <c r="A60" s="15" t="s">
        <v>104</v>
      </c>
      <c r="B60" s="60"/>
      <c r="C60" s="61"/>
      <c r="D60" s="61"/>
      <c r="E60" s="62"/>
      <c r="F60" s="60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46">
        <f t="shared" si="0"/>
        <v>0</v>
      </c>
    </row>
    <row r="61" spans="1:27" s="21" customFormat="1" ht="16.5" hidden="1">
      <c r="A61" s="63" t="s">
        <v>106</v>
      </c>
      <c r="B61" s="17" t="s">
        <v>107</v>
      </c>
      <c r="C61" s="56" t="s">
        <v>108</v>
      </c>
      <c r="D61" s="56" t="s">
        <v>27</v>
      </c>
      <c r="E61" s="57" t="s">
        <v>109</v>
      </c>
      <c r="F61" s="74">
        <v>17.801</v>
      </c>
      <c r="G61" s="18"/>
      <c r="H61" s="18"/>
      <c r="I61" s="18"/>
      <c r="J61" s="18"/>
      <c r="K61" s="18"/>
      <c r="L61" s="18"/>
      <c r="M61" s="18"/>
      <c r="N61" s="18">
        <f>25946-1</f>
        <v>25945</v>
      </c>
      <c r="O61" s="18"/>
      <c r="P61" s="18"/>
      <c r="Q61" s="18">
        <f>17297.37-1</f>
        <v>17296.37</v>
      </c>
      <c r="R61" s="18"/>
      <c r="S61" s="18"/>
      <c r="T61" s="18"/>
      <c r="U61" s="18"/>
      <c r="V61" s="18"/>
      <c r="W61" s="18"/>
      <c r="X61" s="18"/>
      <c r="Y61" s="71">
        <v>-10000</v>
      </c>
      <c r="Z61" s="71"/>
      <c r="AA61" s="46">
        <f t="shared" si="0"/>
        <v>33241.369999999995</v>
      </c>
    </row>
    <row r="62" spans="1:27" s="21" customFormat="1" ht="16.5" hidden="1">
      <c r="A62" s="63" t="s">
        <v>106</v>
      </c>
      <c r="B62" s="17" t="s">
        <v>110</v>
      </c>
      <c r="C62" s="56" t="s">
        <v>108</v>
      </c>
      <c r="D62" s="56" t="s">
        <v>27</v>
      </c>
      <c r="E62" s="57" t="s">
        <v>109</v>
      </c>
      <c r="F62" s="74">
        <v>17.801</v>
      </c>
      <c r="G62" s="18"/>
      <c r="H62" s="18"/>
      <c r="I62" s="18"/>
      <c r="J62" s="18"/>
      <c r="K62" s="18"/>
      <c r="L62" s="18"/>
      <c r="M62" s="18"/>
      <c r="N62" s="18">
        <v>1</v>
      </c>
      <c r="O62" s="18"/>
      <c r="P62" s="18"/>
      <c r="Q62" s="18">
        <v>1</v>
      </c>
      <c r="R62" s="18"/>
      <c r="S62" s="18"/>
      <c r="T62" s="18"/>
      <c r="U62" s="18"/>
      <c r="V62" s="18"/>
      <c r="W62" s="18"/>
      <c r="X62" s="18"/>
      <c r="Y62" s="71">
        <v>10000</v>
      </c>
      <c r="Z62" s="71"/>
      <c r="AA62" s="46">
        <f t="shared" si="0"/>
        <v>10002</v>
      </c>
    </row>
    <row r="63" spans="1:27" s="21" customFormat="1" ht="16.5" hidden="1">
      <c r="A63" s="63" t="s">
        <v>125</v>
      </c>
      <c r="B63" s="17" t="s">
        <v>126</v>
      </c>
      <c r="C63" s="56" t="s">
        <v>127</v>
      </c>
      <c r="D63" s="56" t="s">
        <v>27</v>
      </c>
      <c r="E63" s="57" t="s">
        <v>128</v>
      </c>
      <c r="F63" s="74">
        <v>17.801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>
        <v>8648.69</v>
      </c>
      <c r="R63" s="18"/>
      <c r="S63" s="18"/>
      <c r="T63" s="18"/>
      <c r="U63" s="18"/>
      <c r="V63" s="18"/>
      <c r="W63" s="18"/>
      <c r="X63" s="18"/>
      <c r="Y63" s="18"/>
      <c r="Z63" s="18"/>
      <c r="AA63" s="46">
        <f t="shared" si="0"/>
        <v>8648.69</v>
      </c>
    </row>
    <row r="64" spans="1:27" s="21" customFormat="1" ht="16.5" hidden="1">
      <c r="A64" s="63"/>
      <c r="B64" s="17"/>
      <c r="C64" s="56"/>
      <c r="D64" s="56"/>
      <c r="E64" s="57"/>
      <c r="F64" s="74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46">
        <f t="shared" si="0"/>
        <v>0</v>
      </c>
    </row>
    <row r="65" spans="1:27" s="21" customFormat="1" ht="16.5">
      <c r="A65" s="58" t="s">
        <v>8</v>
      </c>
      <c r="B65" s="17"/>
      <c r="C65" s="56"/>
      <c r="D65" s="56"/>
      <c r="E65" s="57"/>
      <c r="F65" s="17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46">
        <f t="shared" si="0"/>
        <v>0</v>
      </c>
    </row>
    <row r="66" spans="1:27" s="21" customFormat="1" ht="16.5">
      <c r="A66" s="15" t="s">
        <v>55</v>
      </c>
      <c r="B66" s="11"/>
      <c r="C66" s="12"/>
      <c r="D66" s="12"/>
      <c r="E66" s="13"/>
      <c r="F66" s="14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46">
        <f t="shared" si="0"/>
        <v>0</v>
      </c>
    </row>
    <row r="67" spans="1:27" s="21" customFormat="1" ht="16.5" hidden="1">
      <c r="A67" s="72" t="s">
        <v>82</v>
      </c>
      <c r="B67" s="17" t="s">
        <v>56</v>
      </c>
      <c r="C67" s="69" t="s">
        <v>57</v>
      </c>
      <c r="D67" s="47" t="s">
        <v>59</v>
      </c>
      <c r="E67" s="57" t="s">
        <v>58</v>
      </c>
      <c r="F67" s="15">
        <v>17.277</v>
      </c>
      <c r="G67" s="18"/>
      <c r="H67" s="18"/>
      <c r="I67" s="18">
        <v>326608</v>
      </c>
      <c r="J67" s="18"/>
      <c r="K67" s="18">
        <v>-1</v>
      </c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46">
        <f t="shared" si="0"/>
        <v>326607</v>
      </c>
    </row>
    <row r="68" spans="1:27" s="21" customFormat="1" ht="16.5" hidden="1">
      <c r="A68" s="72" t="s">
        <v>82</v>
      </c>
      <c r="B68" s="17" t="s">
        <v>83</v>
      </c>
      <c r="C68" s="69" t="s">
        <v>57</v>
      </c>
      <c r="D68" s="47" t="s">
        <v>59</v>
      </c>
      <c r="E68" s="57" t="s">
        <v>58</v>
      </c>
      <c r="F68" s="15">
        <v>17.277</v>
      </c>
      <c r="G68" s="18"/>
      <c r="H68" s="18"/>
      <c r="I68" s="18"/>
      <c r="J68" s="18"/>
      <c r="K68" s="18">
        <v>1</v>
      </c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46">
        <f t="shared" si="0"/>
        <v>1</v>
      </c>
    </row>
    <row r="69" spans="1:27" s="21" customFormat="1" ht="16.5" hidden="1">
      <c r="A69" s="66" t="s">
        <v>155</v>
      </c>
      <c r="B69" s="15" t="s">
        <v>156</v>
      </c>
      <c r="C69" s="15" t="s">
        <v>157</v>
      </c>
      <c r="D69" s="56" t="s">
        <v>158</v>
      </c>
      <c r="E69" s="57" t="s">
        <v>159</v>
      </c>
      <c r="F69" s="15">
        <v>17.225</v>
      </c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>
        <f>56862-2</f>
        <v>56860</v>
      </c>
      <c r="X69" s="40"/>
      <c r="Y69" s="81">
        <v>-56860</v>
      </c>
      <c r="Z69" s="81"/>
      <c r="AA69" s="46">
        <f>SUM(G69:Z69)</f>
        <v>0</v>
      </c>
    </row>
    <row r="70" spans="1:27" s="21" customFormat="1" ht="16.5">
      <c r="A70" s="66" t="s">
        <v>155</v>
      </c>
      <c r="B70" s="15" t="s">
        <v>160</v>
      </c>
      <c r="C70" s="15" t="s">
        <v>157</v>
      </c>
      <c r="D70" s="56" t="s">
        <v>158</v>
      </c>
      <c r="E70" s="57" t="s">
        <v>159</v>
      </c>
      <c r="F70" s="15">
        <v>17.225</v>
      </c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>
        <v>1</v>
      </c>
      <c r="X70" s="40"/>
      <c r="Y70" s="81">
        <v>56860</v>
      </c>
      <c r="Z70" s="81">
        <v>144172</v>
      </c>
      <c r="AA70" s="46">
        <f>SUM(G70:Z70)</f>
        <v>201033</v>
      </c>
    </row>
    <row r="71" spans="1:27" s="21" customFormat="1" ht="16.5" hidden="1">
      <c r="A71" s="66" t="s">
        <v>155</v>
      </c>
      <c r="B71" s="15" t="s">
        <v>161</v>
      </c>
      <c r="C71" s="15" t="s">
        <v>157</v>
      </c>
      <c r="D71" s="56" t="s">
        <v>158</v>
      </c>
      <c r="E71" s="57" t="s">
        <v>159</v>
      </c>
      <c r="F71" s="15">
        <v>17.225</v>
      </c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>
        <v>1</v>
      </c>
      <c r="X71" s="40"/>
      <c r="Y71" s="40"/>
      <c r="Z71" s="40"/>
      <c r="AA71" s="46">
        <f t="shared" si="0"/>
        <v>1</v>
      </c>
    </row>
    <row r="72" spans="1:27" s="21" customFormat="1" ht="16.5">
      <c r="A72" s="72"/>
      <c r="B72" s="17"/>
      <c r="C72" s="69"/>
      <c r="D72" s="47"/>
      <c r="E72" s="57"/>
      <c r="F72" s="15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6">
        <f t="shared" si="0"/>
        <v>0</v>
      </c>
    </row>
    <row r="73" spans="1:27" s="21" customFormat="1" ht="16.5">
      <c r="A73" s="22"/>
      <c r="B73" s="17"/>
      <c r="C73" s="15"/>
      <c r="D73" s="15"/>
      <c r="E73" s="15"/>
      <c r="F73" s="15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6">
        <f>SUM(G73:Y73)</f>
        <v>0</v>
      </c>
    </row>
    <row r="74" spans="1:27" s="21" customFormat="1" ht="16.5">
      <c r="A74" s="22"/>
      <c r="B74" s="17"/>
      <c r="C74" s="15"/>
      <c r="D74" s="15"/>
      <c r="E74" s="15"/>
      <c r="F74" s="15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6">
        <f>SUM(G74:Y74)</f>
        <v>0</v>
      </c>
    </row>
    <row r="75" spans="1:27" s="10" customFormat="1" ht="17.25" thickBot="1">
      <c r="A75" s="50"/>
      <c r="B75" s="17"/>
      <c r="C75" s="56"/>
      <c r="D75" s="56"/>
      <c r="E75" s="57"/>
      <c r="F75" s="15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6">
        <f>SUM(G75:Y75)</f>
        <v>0</v>
      </c>
    </row>
    <row r="76" spans="1:27" s="10" customFormat="1" ht="17.25" thickBot="1">
      <c r="A76" s="41" t="s">
        <v>0</v>
      </c>
      <c r="B76" s="42"/>
      <c r="C76" s="43"/>
      <c r="D76" s="43"/>
      <c r="E76" s="43"/>
      <c r="F76" s="44"/>
      <c r="G76" s="45">
        <f>SUM(G8:G75)</f>
        <v>322598</v>
      </c>
      <c r="H76" s="68">
        <f>SUM(H6:H75)</f>
        <v>0</v>
      </c>
      <c r="I76" s="68">
        <f>SUM(I65:I75)</f>
        <v>326608</v>
      </c>
      <c r="J76" s="68">
        <f>SUM(J7:J75)</f>
        <v>991378</v>
      </c>
      <c r="K76" s="68">
        <f>SUM(K32:K75)</f>
        <v>4698.37</v>
      </c>
      <c r="L76" s="68">
        <f>SUM(L6:L25)</f>
        <v>1087334</v>
      </c>
      <c r="M76" s="68">
        <f>SUM(M31:M75)</f>
        <v>14555.539999999999</v>
      </c>
      <c r="N76" s="68">
        <f>SUM(N59:N75)</f>
        <v>25946</v>
      </c>
      <c r="O76" s="68">
        <f>SUM(O31:O75)</f>
        <v>2006.95</v>
      </c>
      <c r="P76" s="68">
        <f>SUM(P7:P75)</f>
        <v>96190.3</v>
      </c>
      <c r="Q76" s="68">
        <f>SUM(Q30:Q75)</f>
        <v>25946.059999999998</v>
      </c>
      <c r="R76" s="68">
        <f>SUM(R25:R75)</f>
        <v>23000</v>
      </c>
      <c r="S76" s="68">
        <f>SUM(S25:S75)</f>
        <v>1584</v>
      </c>
      <c r="T76" s="68">
        <f>SUM(T25:T75)</f>
        <v>15847.76</v>
      </c>
      <c r="U76" s="68">
        <f>SUM(U31:U75)</f>
        <v>52894</v>
      </c>
      <c r="V76" s="68">
        <f>SUM(V6:V75)</f>
        <v>30000</v>
      </c>
      <c r="W76" s="78">
        <f>SUM(W48:W75)</f>
        <v>56862</v>
      </c>
      <c r="X76" s="68">
        <f>SUM(X21:X74)</f>
        <v>37791.0275</v>
      </c>
      <c r="Y76" s="68">
        <f>SUM(Y7:Y75)</f>
        <v>11924.339999999997</v>
      </c>
      <c r="Z76" s="68">
        <f>SUM(Z65:Z75)</f>
        <v>144172</v>
      </c>
      <c r="AA76" s="46"/>
    </row>
    <row r="77" spans="1:27" s="10" customFormat="1" ht="16.5">
      <c r="A77" s="24"/>
      <c r="B77" s="24"/>
      <c r="C77" s="25"/>
      <c r="D77" s="25"/>
      <c r="E77" s="25"/>
      <c r="F77" s="26"/>
      <c r="G77" s="27"/>
      <c r="H77" s="27" t="s">
        <v>138</v>
      </c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8"/>
    </row>
    <row r="78" spans="1:26" s="10" customFormat="1" ht="16.5">
      <c r="A78" s="23" t="s">
        <v>9</v>
      </c>
      <c r="C78" s="29"/>
      <c r="D78" s="29"/>
      <c r="E78" s="29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21"/>
      <c r="Z78" s="21"/>
    </row>
    <row r="79" spans="1:26" s="10" customFormat="1" ht="16.5" hidden="1">
      <c r="A79" s="19" t="s">
        <v>43</v>
      </c>
      <c r="C79" s="29"/>
      <c r="D79" s="29"/>
      <c r="E79" s="29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s="10" customFormat="1" ht="16.5" hidden="1">
      <c r="A80" s="20" t="s">
        <v>40</v>
      </c>
      <c r="C80" s="29"/>
      <c r="D80" s="29"/>
      <c r="E80" s="29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s="10" customFormat="1" ht="16.5" hidden="1">
      <c r="A81" s="23" t="s">
        <v>39</v>
      </c>
      <c r="C81" s="29"/>
      <c r="D81" s="29"/>
      <c r="E81" s="29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s="10" customFormat="1" ht="16.5" hidden="1">
      <c r="A82" s="23" t="s">
        <v>45</v>
      </c>
      <c r="C82" s="29"/>
      <c r="D82" s="29"/>
      <c r="E82" s="29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s="10" customFormat="1" ht="16.5" hidden="1">
      <c r="A83" s="23" t="s">
        <v>46</v>
      </c>
      <c r="C83" s="29"/>
      <c r="D83" s="29"/>
      <c r="E83" s="29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5" hidden="1">
      <c r="A84" s="23" t="s">
        <v>61</v>
      </c>
    </row>
    <row r="85" ht="15" hidden="1">
      <c r="A85" s="23" t="s">
        <v>60</v>
      </c>
    </row>
    <row r="86" ht="15" hidden="1">
      <c r="A86" s="23" t="s">
        <v>72</v>
      </c>
    </row>
    <row r="87" ht="15" hidden="1">
      <c r="A87" s="23" t="s">
        <v>71</v>
      </c>
    </row>
    <row r="88" ht="15" hidden="1">
      <c r="A88" s="23" t="s">
        <v>84</v>
      </c>
    </row>
    <row r="89" ht="15" hidden="1">
      <c r="A89" s="23" t="s">
        <v>80</v>
      </c>
    </row>
    <row r="90" ht="15" hidden="1">
      <c r="A90" s="23" t="s">
        <v>81</v>
      </c>
    </row>
    <row r="91" ht="15" hidden="1">
      <c r="A91" s="23" t="s">
        <v>91</v>
      </c>
    </row>
    <row r="92" ht="15" hidden="1">
      <c r="A92" s="23" t="s">
        <v>92</v>
      </c>
    </row>
    <row r="93" ht="15" hidden="1">
      <c r="A93" s="23" t="s">
        <v>102</v>
      </c>
    </row>
    <row r="94" ht="15" hidden="1">
      <c r="A94" s="23" t="s">
        <v>80</v>
      </c>
    </row>
    <row r="95" ht="15" hidden="1">
      <c r="A95" s="23" t="s">
        <v>111</v>
      </c>
    </row>
    <row r="96" ht="15" hidden="1">
      <c r="A96" s="23" t="s">
        <v>105</v>
      </c>
    </row>
    <row r="97" ht="15" hidden="1">
      <c r="A97" s="23" t="s">
        <v>117</v>
      </c>
    </row>
    <row r="98" ht="15" hidden="1">
      <c r="A98" s="23" t="s">
        <v>80</v>
      </c>
    </row>
    <row r="99" ht="15" hidden="1">
      <c r="A99" s="23" t="s">
        <v>123</v>
      </c>
    </row>
    <row r="100" ht="15" hidden="1">
      <c r="A100" s="23" t="s">
        <v>122</v>
      </c>
    </row>
    <row r="101" ht="15" hidden="1">
      <c r="A101" s="23" t="s">
        <v>130</v>
      </c>
    </row>
    <row r="102" ht="15" hidden="1">
      <c r="A102" s="23" t="s">
        <v>129</v>
      </c>
    </row>
    <row r="103" ht="15" hidden="1">
      <c r="A103" s="23" t="s">
        <v>133</v>
      </c>
    </row>
    <row r="104" ht="15" hidden="1">
      <c r="A104" s="23" t="s">
        <v>132</v>
      </c>
    </row>
    <row r="105" ht="15" hidden="1">
      <c r="A105" s="23" t="s">
        <v>137</v>
      </c>
    </row>
    <row r="106" ht="15" hidden="1">
      <c r="A106" s="23" t="s">
        <v>136</v>
      </c>
    </row>
    <row r="107" ht="15" hidden="1">
      <c r="A107" s="23" t="s">
        <v>145</v>
      </c>
    </row>
    <row r="108" ht="15" hidden="1">
      <c r="A108" s="23" t="s">
        <v>80</v>
      </c>
    </row>
    <row r="109" ht="15" hidden="1">
      <c r="A109" s="23" t="s">
        <v>147</v>
      </c>
    </row>
    <row r="110" ht="15" hidden="1">
      <c r="A110" s="23" t="s">
        <v>46</v>
      </c>
    </row>
    <row r="111" ht="15" hidden="1">
      <c r="A111" s="23" t="s">
        <v>151</v>
      </c>
    </row>
    <row r="112" ht="15" hidden="1">
      <c r="A112" s="77" t="s">
        <v>149</v>
      </c>
    </row>
    <row r="113" ht="15" hidden="1">
      <c r="A113" s="23" t="s">
        <v>162</v>
      </c>
    </row>
    <row r="114" ht="15" hidden="1">
      <c r="A114" s="23" t="s">
        <v>163</v>
      </c>
    </row>
    <row r="115" ht="15" hidden="1">
      <c r="A115" s="23" t="s">
        <v>172</v>
      </c>
    </row>
    <row r="116" ht="15" hidden="1">
      <c r="A116" s="23" t="s">
        <v>165</v>
      </c>
    </row>
    <row r="117" ht="15" hidden="1">
      <c r="A117" s="23" t="s">
        <v>174</v>
      </c>
    </row>
    <row r="118" ht="15" hidden="1">
      <c r="A118" s="23" t="s">
        <v>175</v>
      </c>
    </row>
    <row r="119" ht="15">
      <c r="A119" s="23" t="s">
        <v>178</v>
      </c>
    </row>
    <row r="120" ht="15">
      <c r="A120" s="23" t="s">
        <v>177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2019-01-09T17:18:17Z</cp:lastPrinted>
  <dcterms:created xsi:type="dcterms:W3CDTF">2000-04-13T13:33:42Z</dcterms:created>
  <dcterms:modified xsi:type="dcterms:W3CDTF">2020-11-03T15:18:08Z</dcterms:modified>
  <cp:category/>
  <cp:version/>
  <cp:contentType/>
  <cp:contentStatus/>
</cp:coreProperties>
</file>