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METRO NORTH TWO" sheetId="1" r:id="rId1"/>
  </sheets>
  <definedNames/>
  <calcPr fullCalcOnLoad="1"/>
</workbook>
</file>

<file path=xl/sharedStrings.xml><?xml version="1.0" encoding="utf-8"?>
<sst xmlns="http://schemas.openxmlformats.org/spreadsheetml/2006/main" count="262" uniqueCount="133">
  <si>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</si>
  <si>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</si>
  <si>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</si>
  <si>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</si>
  <si>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</si>
  <si>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</si>
  <si>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</si>
  <si>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</si>
  <si>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</si>
  <si>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</si>
  <si>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</si>
  <si>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</si>
  <si>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JULY 1, 2018- JUNE 30, 2019</t>
  </si>
  <si>
    <t>METRO NORTH REB</t>
  </si>
  <si>
    <t>WORKFORCE TRAINING FUND</t>
  </si>
  <si>
    <t>7003-0135</t>
  </si>
  <si>
    <t>N/A</t>
  </si>
  <si>
    <t>CT EOL 19CCMETNTRADE</t>
  </si>
  <si>
    <t>FTRADE2018</t>
  </si>
  <si>
    <t>7003-1010</t>
  </si>
  <si>
    <t>J202</t>
  </si>
  <si>
    <t>JULY 1, 2019- JUNE 30, 2020</t>
  </si>
  <si>
    <t>CT EOL 19CCMETNNEGREA</t>
  </si>
  <si>
    <t>FUIREA18</t>
  </si>
  <si>
    <t>7002-6624</t>
  </si>
  <si>
    <t>REA8</t>
  </si>
  <si>
    <t>7003-1631</t>
  </si>
  <si>
    <t>JOBS FOR VETS INCENTIVE AWARD</t>
  </si>
  <si>
    <t>FVETS2018</t>
  </si>
  <si>
    <t>7002-6628</t>
  </si>
  <si>
    <t>J210</t>
  </si>
  <si>
    <t>7003-1630</t>
  </si>
  <si>
    <t>7003-1778</t>
  </si>
  <si>
    <t>7002-6626</t>
  </si>
  <si>
    <t>17.207</t>
  </si>
  <si>
    <t>STATE ONE STOP</t>
  </si>
  <si>
    <t>7003-0803</t>
  </si>
  <si>
    <t>WP 10%</t>
  </si>
  <si>
    <t>DOE -ELEMENTARY &amp; SECONDARY ED</t>
  </si>
  <si>
    <t>84.002A</t>
  </si>
  <si>
    <t>FVETS2019</t>
  </si>
  <si>
    <t>J309</t>
  </si>
  <si>
    <t>ELDER AFFAIRS</t>
  </si>
  <si>
    <t>SPSS2019</t>
  </si>
  <si>
    <t xml:space="preserve">4400-1979 </t>
  </si>
  <si>
    <t>J327</t>
  </si>
  <si>
    <t>DOE-CAREER PATHWAYS</t>
  </si>
  <si>
    <t>MA COMMISSION FOR THE BLIND</t>
  </si>
  <si>
    <t>MA REHAB COMMISSION</t>
  </si>
  <si>
    <t>FUIREA19</t>
  </si>
  <si>
    <t>REA9</t>
  </si>
  <si>
    <t>FTRADE2019</t>
  </si>
  <si>
    <t>J302</t>
  </si>
  <si>
    <t>INITIAL BUDGET FY20</t>
  </si>
  <si>
    <t>TO ADD WTF &amp; SOS FUNDS</t>
  </si>
  <si>
    <t>WTRUSTF20</t>
  </si>
  <si>
    <t>J464</t>
  </si>
  <si>
    <t>J484</t>
  </si>
  <si>
    <t>CT EOL 20CCMETNSOSWTF</t>
  </si>
  <si>
    <t>STOSCC2020</t>
  </si>
  <si>
    <t>INITIAL AWARD FY20 AUGUST 7, 2019</t>
  </si>
  <si>
    <t>BUDGET #1 FY20</t>
  </si>
  <si>
    <t>BUDGET#1 FY20 AUGUST 9, 2019</t>
  </si>
  <si>
    <t>TO ADD WP FUNDS</t>
  </si>
  <si>
    <t>CT EOL 20CCMETNWP</t>
  </si>
  <si>
    <t>WP 90%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</si>
  <si>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</si>
  <si>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</si>
  <si>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</si>
  <si>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</si>
  <si>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</si>
  <si>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</si>
  <si>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BUDGET #2 FY20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</si>
  <si>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</si>
  <si>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</si>
  <si>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</si>
  <si>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</si>
  <si>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6402</t>
  </si>
  <si>
    <t>FY20 D WKR</t>
  </si>
  <si>
    <t>FWIADWK20A</t>
  </si>
  <si>
    <t>6403</t>
  </si>
  <si>
    <t>BUDGET#2 FY20 AUGUST 30, 2019</t>
  </si>
  <si>
    <t>TO ADD WIOA FUNDS</t>
  </si>
  <si>
    <t>CT EOL 20CCMETNWIA</t>
  </si>
  <si>
    <t>BUDGET #3 FY20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</si>
  <si>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</si>
  <si>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</si>
  <si>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</si>
  <si>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</si>
  <si>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</si>
  <si>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TO ADD PARTNER FUNDS</t>
  </si>
  <si>
    <t>BUDGET#3 FY20 OCTOBER 9, 2019</t>
  </si>
  <si>
    <t xml:space="preserve"> 4120-0029</t>
  </si>
  <si>
    <t>BUDGET #4 FY20</t>
  </si>
  <si>
    <t>VETS-INCENTIVE (SERVICE DATE OCT 1, 2019-DEC 31, 2019)</t>
  </si>
  <si>
    <t>TO ADD VET INCENTIVE FUNDS</t>
  </si>
  <si>
    <t>BUDGET#4 FY20 OCTOBER 10, 2019</t>
  </si>
  <si>
    <t>CT EOL 20CCMETNVETSUI</t>
  </si>
  <si>
    <t>BUDGET #5 FY20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</si>
  <si>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</si>
  <si>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</si>
  <si>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</si>
  <si>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</si>
  <si>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BUDGET#5 FY20 NOVEMBER 5, 2019</t>
  </si>
  <si>
    <t>TO ADD WIOA FUNDS (OCT ALLOCATION) less retained if applicable</t>
  </si>
  <si>
    <t>BUDGET #6 FY20</t>
  </si>
  <si>
    <t>J310</t>
  </si>
  <si>
    <t>BUDGET#6 FY20 NOVEMBER 6, 2019</t>
  </si>
  <si>
    <t>TO CHANGE PHASE CODE</t>
  </si>
  <si>
    <t>BUDGET #7 FY20</t>
  </si>
  <si>
    <t>OCT 30, 2019-JUNE 30, 2020</t>
  </si>
  <si>
    <t>FV002A1922</t>
  </si>
  <si>
    <t>7038-0107</t>
  </si>
  <si>
    <t>J423</t>
  </si>
  <si>
    <t>SEPT 29, 2019-JUNE 30, 2020</t>
  </si>
  <si>
    <t>FAD33734O6</t>
  </si>
  <si>
    <t>9110-1178</t>
  </si>
  <si>
    <t>J416</t>
  </si>
  <si>
    <t>BUDGET#7 FY20 NOVEMBER 26, 2019</t>
  </si>
  <si>
    <t>BUDGET #8 FY20</t>
  </si>
  <si>
    <t>TO ADD DVOP  FUNDS</t>
  </si>
  <si>
    <t>DVOP (SERVICE DATE 10.1.19-12.31.20)</t>
  </si>
  <si>
    <t>OCT 1, 2019-JUNE 30, 2020</t>
  </si>
  <si>
    <t>FVETS2020</t>
  </si>
  <si>
    <t>J409</t>
  </si>
  <si>
    <t>JULY 1, 2020-DEC 31, 2020</t>
  </si>
  <si>
    <t>BUDGET#8 FY20 DECEMBER 3, 2019</t>
  </si>
  <si>
    <t>BUDGET #9 FY20</t>
  </si>
  <si>
    <t>OPERATION ABLE</t>
  </si>
  <si>
    <t>DCSSCSEP20</t>
  </si>
  <si>
    <t>7003-0006</t>
  </si>
  <si>
    <t>J446</t>
  </si>
  <si>
    <t>BUDGET#9 FY20 DECEMBER 4, 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</si>
</sst>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b/>
      <sz val="11"/>
      <color indexed="8"/>
      <name val="Book Antiqua"/>
      <family val="1"/>
    </font>
    <font>
      <b/>
      <sz val="11"/>
      <color indexed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Fill="1" applyBorder="1" applyAlignment="1" quotePrefix="1">
      <alignment horizontal="center"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 quotePrefix="1">
      <alignment horizontal="center"/>
    </xf>
    <xf numFmtId="7" fontId="8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7" fontId="8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left"/>
    </xf>
    <xf numFmtId="43" fontId="8" fillId="0" borderId="10" xfId="0" applyNumberFormat="1" applyFont="1" applyBorder="1" applyAlignment="1">
      <alignment horizontal="center"/>
    </xf>
    <xf numFmtId="43" fontId="8" fillId="0" borderId="10" xfId="0" applyNumberFormat="1" applyFont="1" applyFill="1" applyBorder="1" applyAlignment="1">
      <alignment horizontal="center"/>
    </xf>
    <xf numFmtId="7" fontId="8" fillId="0" borderId="10" xfId="44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7" fontId="8" fillId="0" borderId="0" xfId="44" applyNumberFormat="1" applyFont="1" applyFill="1" applyBorder="1" applyAlignment="1">
      <alignment horizontal="center"/>
    </xf>
    <xf numFmtId="44" fontId="8" fillId="0" borderId="0" xfId="44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center" wrapText="1"/>
    </xf>
    <xf numFmtId="44" fontId="8" fillId="0" borderId="10" xfId="44" applyFont="1" applyFill="1" applyBorder="1" applyAlignment="1">
      <alignment horizontal="center" vertical="center" wrapText="1"/>
    </xf>
    <xf numFmtId="44" fontId="8" fillId="0" borderId="10" xfId="44" applyFont="1" applyBorder="1" applyAlignment="1">
      <alignment horizontal="center" vertical="center"/>
    </xf>
    <xf numFmtId="44" fontId="7" fillId="0" borderId="10" xfId="44" applyFont="1" applyFill="1" applyBorder="1" applyAlignment="1">
      <alignment horizontal="center"/>
    </xf>
    <xf numFmtId="44" fontId="8" fillId="0" borderId="10" xfId="44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44" fontId="8" fillId="0" borderId="10" xfId="44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7" fontId="8" fillId="0" borderId="0" xfId="0" applyNumberFormat="1" applyFont="1" applyAlignment="1">
      <alignment/>
    </xf>
    <xf numFmtId="7" fontId="7" fillId="0" borderId="0" xfId="0" applyNumberFormat="1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1" xfId="0" applyFont="1" applyFill="1" applyBorder="1" applyAlignment="1" quotePrefix="1">
      <alignment horizontal="center"/>
    </xf>
    <xf numFmtId="0" fontId="11" fillId="0" borderId="10" xfId="0" applyFont="1" applyFill="1" applyBorder="1" applyAlignment="1">
      <alignment wrapText="1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7" fontId="8" fillId="0" borderId="10" xfId="44" applyNumberFormat="1" applyFont="1" applyBorder="1" applyAlignment="1">
      <alignment horizontal="center" vertical="center"/>
    </xf>
    <xf numFmtId="0" fontId="8" fillId="34" borderId="12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90"/>
  <sheetViews>
    <sheetView tabSelected="1" zoomScalePageLayoutView="0" workbookViewId="0" topLeftCell="A1">
      <selection activeCell="P66" sqref="P66"/>
    </sheetView>
  </sheetViews>
  <sheetFormatPr defaultColWidth="9.140625" defaultRowHeight="12.75"/>
  <cols>
    <col min="1" max="1" width="53.00390625" style="3" bestFit="1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6.140625" style="4" hidden="1" customWidth="1"/>
    <col min="8" max="10" width="15.7109375" style="4" hidden="1" customWidth="1"/>
    <col min="11" max="11" width="13.7109375" style="4" hidden="1" customWidth="1"/>
    <col min="12" max="12" width="15.00390625" style="4" hidden="1" customWidth="1"/>
    <col min="13" max="14" width="13.7109375" style="4" hidden="1" customWidth="1"/>
    <col min="15" max="15" width="14.8515625" style="4" hidden="1" customWidth="1"/>
    <col min="16" max="16" width="15.7109375" style="4" customWidth="1"/>
    <col min="17" max="17" width="15.7109375" style="3" hidden="1" customWidth="1"/>
    <col min="18" max="16384" width="9.140625" style="3" customWidth="1"/>
  </cols>
  <sheetData>
    <row r="1" spans="1:16" ht="20.25">
      <c r="A1" s="3" t="s">
        <v>11</v>
      </c>
      <c r="B1" s="71" t="s">
        <v>10</v>
      </c>
      <c r="C1" s="72"/>
      <c r="D1" s="72"/>
      <c r="E1" s="72"/>
      <c r="F1" s="72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3" ht="20.25">
      <c r="A2" s="22" t="s">
        <v>13</v>
      </c>
      <c r="B2" s="5" t="s">
        <v>7</v>
      </c>
      <c r="C2" s="1"/>
    </row>
    <row r="3" spans="1:17" s="8" customFormat="1" ht="30">
      <c r="A3" s="6"/>
      <c r="B3" s="7" t="s">
        <v>2</v>
      </c>
      <c r="C3" s="7" t="s">
        <v>3</v>
      </c>
      <c r="D3" s="7" t="s">
        <v>4</v>
      </c>
      <c r="E3" s="7" t="s">
        <v>5</v>
      </c>
      <c r="F3" s="7" t="s">
        <v>1</v>
      </c>
      <c r="G3" s="7" t="s">
        <v>53</v>
      </c>
      <c r="H3" s="7" t="s">
        <v>61</v>
      </c>
      <c r="I3" s="7" t="s">
        <v>72</v>
      </c>
      <c r="J3" s="7" t="s">
        <v>84</v>
      </c>
      <c r="K3" s="7" t="s">
        <v>93</v>
      </c>
      <c r="L3" s="7" t="s">
        <v>98</v>
      </c>
      <c r="M3" s="7" t="s">
        <v>105</v>
      </c>
      <c r="N3" s="7" t="s">
        <v>109</v>
      </c>
      <c r="O3" s="7" t="s">
        <v>119</v>
      </c>
      <c r="P3" s="7" t="s">
        <v>127</v>
      </c>
      <c r="Q3" s="40" t="s">
        <v>6</v>
      </c>
    </row>
    <row r="4" spans="1:17" s="8" customFormat="1" ht="16.5" hidden="1">
      <c r="A4" s="7" t="s">
        <v>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40"/>
    </row>
    <row r="5" spans="1:17" s="8" customFormat="1" ht="16.5" hidden="1">
      <c r="A5" s="13" t="s">
        <v>83</v>
      </c>
      <c r="B5" s="7"/>
      <c r="C5" s="7"/>
      <c r="D5" s="7"/>
      <c r="E5" s="7"/>
      <c r="F5" s="7"/>
      <c r="G5" s="44"/>
      <c r="H5" s="44"/>
      <c r="I5" s="44"/>
      <c r="J5" s="44"/>
      <c r="K5" s="44"/>
      <c r="L5" s="44"/>
      <c r="M5" s="44"/>
      <c r="N5" s="44"/>
      <c r="O5" s="44"/>
      <c r="P5" s="44"/>
      <c r="Q5" s="45">
        <f>SUM(G5:I5)</f>
        <v>0</v>
      </c>
    </row>
    <row r="6" spans="1:17" s="8" customFormat="1" ht="16.5" hidden="1">
      <c r="A6" s="42" t="s">
        <v>73</v>
      </c>
      <c r="B6" s="49" t="s">
        <v>21</v>
      </c>
      <c r="C6" s="50" t="s">
        <v>74</v>
      </c>
      <c r="D6" s="13" t="s">
        <v>26</v>
      </c>
      <c r="E6" s="40">
        <v>6401</v>
      </c>
      <c r="F6" s="14">
        <v>17.259</v>
      </c>
      <c r="G6" s="44"/>
      <c r="H6" s="44"/>
      <c r="I6" s="44">
        <f>589143-2</f>
        <v>589141</v>
      </c>
      <c r="J6" s="44"/>
      <c r="K6" s="44"/>
      <c r="L6" s="44">
        <v>1743</v>
      </c>
      <c r="M6" s="44"/>
      <c r="N6" s="44"/>
      <c r="O6" s="44"/>
      <c r="P6" s="44"/>
      <c r="Q6" s="45">
        <f>SUM(G6:L6)</f>
        <v>590884</v>
      </c>
    </row>
    <row r="7" spans="1:17" s="8" customFormat="1" ht="16.5" hidden="1">
      <c r="A7" s="42" t="s">
        <v>73</v>
      </c>
      <c r="B7" s="14" t="s">
        <v>69</v>
      </c>
      <c r="C7" s="50" t="s">
        <v>74</v>
      </c>
      <c r="D7" s="13" t="s">
        <v>26</v>
      </c>
      <c r="E7" s="40">
        <v>6401</v>
      </c>
      <c r="F7" s="14">
        <v>17.259</v>
      </c>
      <c r="G7" s="44"/>
      <c r="H7" s="44"/>
      <c r="I7" s="44">
        <v>1</v>
      </c>
      <c r="J7" s="44"/>
      <c r="K7" s="44"/>
      <c r="L7" s="44"/>
      <c r="M7" s="44"/>
      <c r="N7" s="44"/>
      <c r="O7" s="44"/>
      <c r="P7" s="44"/>
      <c r="Q7" s="45">
        <f aca="true" t="shared" si="0" ref="Q7:Q68">SUM(G7:L7)</f>
        <v>1</v>
      </c>
    </row>
    <row r="8" spans="1:17" s="8" customFormat="1" ht="16.5" hidden="1">
      <c r="A8" s="42" t="s">
        <v>73</v>
      </c>
      <c r="B8" s="14" t="s">
        <v>70</v>
      </c>
      <c r="C8" s="50" t="s">
        <v>74</v>
      </c>
      <c r="D8" s="13" t="s">
        <v>26</v>
      </c>
      <c r="E8" s="40">
        <v>6401</v>
      </c>
      <c r="F8" s="14">
        <v>17.259</v>
      </c>
      <c r="G8" s="44"/>
      <c r="H8" s="44"/>
      <c r="I8" s="44">
        <v>1</v>
      </c>
      <c r="J8" s="44"/>
      <c r="K8" s="44"/>
      <c r="L8" s="44"/>
      <c r="M8" s="44"/>
      <c r="N8" s="44"/>
      <c r="O8" s="44"/>
      <c r="P8" s="44"/>
      <c r="Q8" s="45">
        <f t="shared" si="0"/>
        <v>1</v>
      </c>
    </row>
    <row r="9" spans="1:17" s="8" customFormat="1" ht="16.5" hidden="1">
      <c r="A9" s="42" t="s">
        <v>75</v>
      </c>
      <c r="B9" s="49" t="s">
        <v>21</v>
      </c>
      <c r="C9" s="13" t="s">
        <v>76</v>
      </c>
      <c r="D9" s="53" t="s">
        <v>31</v>
      </c>
      <c r="E9" s="14" t="s">
        <v>77</v>
      </c>
      <c r="F9" s="53">
        <v>17.258</v>
      </c>
      <c r="G9" s="44"/>
      <c r="H9" s="44"/>
      <c r="I9" s="44">
        <f>89896-2</f>
        <v>89894</v>
      </c>
      <c r="J9" s="44"/>
      <c r="K9" s="44"/>
      <c r="L9" s="44"/>
      <c r="M9" s="44"/>
      <c r="N9" s="44"/>
      <c r="O9" s="44"/>
      <c r="P9" s="44"/>
      <c r="Q9" s="45">
        <f t="shared" si="0"/>
        <v>89894</v>
      </c>
    </row>
    <row r="10" spans="1:17" s="8" customFormat="1" ht="16.5" hidden="1">
      <c r="A10" s="42" t="s">
        <v>75</v>
      </c>
      <c r="B10" s="14" t="s">
        <v>69</v>
      </c>
      <c r="C10" s="13" t="s">
        <v>76</v>
      </c>
      <c r="D10" s="53" t="s">
        <v>31</v>
      </c>
      <c r="E10" s="14" t="s">
        <v>77</v>
      </c>
      <c r="F10" s="53">
        <v>17.258</v>
      </c>
      <c r="G10" s="44"/>
      <c r="H10" s="44"/>
      <c r="I10" s="44">
        <v>1</v>
      </c>
      <c r="J10" s="44"/>
      <c r="K10" s="44"/>
      <c r="L10" s="44"/>
      <c r="M10" s="44"/>
      <c r="N10" s="44"/>
      <c r="O10" s="44"/>
      <c r="P10" s="44"/>
      <c r="Q10" s="45">
        <f t="shared" si="0"/>
        <v>1</v>
      </c>
    </row>
    <row r="11" spans="1:17" s="8" customFormat="1" ht="16.5" hidden="1">
      <c r="A11" s="42" t="s">
        <v>75</v>
      </c>
      <c r="B11" s="14" t="s">
        <v>70</v>
      </c>
      <c r="C11" s="13" t="s">
        <v>76</v>
      </c>
      <c r="D11" s="53" t="s">
        <v>31</v>
      </c>
      <c r="E11" s="14" t="s">
        <v>77</v>
      </c>
      <c r="F11" s="53">
        <v>17.258</v>
      </c>
      <c r="G11" s="44"/>
      <c r="H11" s="44"/>
      <c r="I11" s="44">
        <v>1</v>
      </c>
      <c r="J11" s="44"/>
      <c r="K11" s="44"/>
      <c r="L11" s="44"/>
      <c r="M11" s="44"/>
      <c r="N11" s="44"/>
      <c r="O11" s="44"/>
      <c r="P11" s="44"/>
      <c r="Q11" s="45">
        <f t="shared" si="0"/>
        <v>1</v>
      </c>
    </row>
    <row r="12" spans="1:17" s="8" customFormat="1" ht="16.5" hidden="1">
      <c r="A12" s="42" t="s">
        <v>99</v>
      </c>
      <c r="B12" s="49" t="s">
        <v>21</v>
      </c>
      <c r="C12" s="38" t="s">
        <v>100</v>
      </c>
      <c r="D12" s="53" t="s">
        <v>31</v>
      </c>
      <c r="E12" s="14" t="s">
        <v>77</v>
      </c>
      <c r="F12" s="53">
        <v>17.258</v>
      </c>
      <c r="G12" s="44"/>
      <c r="H12" s="44"/>
      <c r="I12" s="44"/>
      <c r="J12" s="44"/>
      <c r="K12" s="44"/>
      <c r="L12" s="44">
        <f>479246-2</f>
        <v>479244</v>
      </c>
      <c r="M12" s="44"/>
      <c r="N12" s="44"/>
      <c r="O12" s="44"/>
      <c r="P12" s="44"/>
      <c r="Q12" s="45">
        <f t="shared" si="0"/>
        <v>479244</v>
      </c>
    </row>
    <row r="13" spans="1:17" s="8" customFormat="1" ht="16.5" hidden="1">
      <c r="A13" s="42" t="s">
        <v>99</v>
      </c>
      <c r="B13" s="14" t="s">
        <v>69</v>
      </c>
      <c r="C13" s="38" t="s">
        <v>100</v>
      </c>
      <c r="D13" s="53" t="s">
        <v>31</v>
      </c>
      <c r="E13" s="14" t="s">
        <v>77</v>
      </c>
      <c r="F13" s="53">
        <v>17.258</v>
      </c>
      <c r="G13" s="44"/>
      <c r="H13" s="44"/>
      <c r="I13" s="44"/>
      <c r="J13" s="44"/>
      <c r="K13" s="44"/>
      <c r="L13" s="44">
        <v>1</v>
      </c>
      <c r="M13" s="44"/>
      <c r="N13" s="44"/>
      <c r="O13" s="44"/>
      <c r="P13" s="44"/>
      <c r="Q13" s="45">
        <f t="shared" si="0"/>
        <v>1</v>
      </c>
    </row>
    <row r="14" spans="1:17" s="8" customFormat="1" ht="16.5" hidden="1">
      <c r="A14" s="42" t="s">
        <v>99</v>
      </c>
      <c r="B14" s="14" t="s">
        <v>70</v>
      </c>
      <c r="C14" s="38" t="s">
        <v>100</v>
      </c>
      <c r="D14" s="53" t="s">
        <v>31</v>
      </c>
      <c r="E14" s="14" t="s">
        <v>77</v>
      </c>
      <c r="F14" s="53">
        <v>17.258</v>
      </c>
      <c r="G14" s="44"/>
      <c r="H14" s="44"/>
      <c r="I14" s="44"/>
      <c r="J14" s="44"/>
      <c r="K14" s="44"/>
      <c r="L14" s="44">
        <v>1</v>
      </c>
      <c r="M14" s="44"/>
      <c r="N14" s="44"/>
      <c r="O14" s="44"/>
      <c r="P14" s="44"/>
      <c r="Q14" s="45">
        <f t="shared" si="0"/>
        <v>1</v>
      </c>
    </row>
    <row r="15" spans="1:17" s="8" customFormat="1" ht="16.5" hidden="1">
      <c r="A15" s="42" t="s">
        <v>78</v>
      </c>
      <c r="B15" s="49" t="s">
        <v>21</v>
      </c>
      <c r="C15" s="13" t="s">
        <v>79</v>
      </c>
      <c r="D15" s="53" t="s">
        <v>32</v>
      </c>
      <c r="E15" s="14" t="s">
        <v>80</v>
      </c>
      <c r="F15" s="53">
        <v>17.278</v>
      </c>
      <c r="G15" s="44"/>
      <c r="H15" s="44"/>
      <c r="I15" s="44">
        <f>134286-2</f>
        <v>134284</v>
      </c>
      <c r="J15" s="44"/>
      <c r="K15" s="44"/>
      <c r="L15" s="44"/>
      <c r="M15" s="44"/>
      <c r="N15" s="44"/>
      <c r="O15" s="44"/>
      <c r="P15" s="44"/>
      <c r="Q15" s="45">
        <f t="shared" si="0"/>
        <v>134284</v>
      </c>
    </row>
    <row r="16" spans="1:17" s="8" customFormat="1" ht="16.5" hidden="1">
      <c r="A16" s="42" t="s">
        <v>78</v>
      </c>
      <c r="B16" s="14" t="s">
        <v>69</v>
      </c>
      <c r="C16" s="13" t="s">
        <v>79</v>
      </c>
      <c r="D16" s="53" t="s">
        <v>32</v>
      </c>
      <c r="E16" s="14" t="s">
        <v>80</v>
      </c>
      <c r="F16" s="53">
        <v>17.278</v>
      </c>
      <c r="G16" s="44"/>
      <c r="H16" s="44"/>
      <c r="I16" s="44">
        <v>1</v>
      </c>
      <c r="J16" s="44"/>
      <c r="K16" s="44"/>
      <c r="L16" s="44"/>
      <c r="M16" s="44"/>
      <c r="N16" s="44"/>
      <c r="O16" s="44"/>
      <c r="P16" s="44"/>
      <c r="Q16" s="45">
        <f t="shared" si="0"/>
        <v>1</v>
      </c>
    </row>
    <row r="17" spans="1:17" s="8" customFormat="1" ht="16.5" hidden="1">
      <c r="A17" s="42" t="s">
        <v>78</v>
      </c>
      <c r="B17" s="14" t="s">
        <v>70</v>
      </c>
      <c r="C17" s="13" t="s">
        <v>79</v>
      </c>
      <c r="D17" s="53" t="s">
        <v>32</v>
      </c>
      <c r="E17" s="14" t="s">
        <v>80</v>
      </c>
      <c r="F17" s="53">
        <v>17.278</v>
      </c>
      <c r="G17" s="44"/>
      <c r="H17" s="44"/>
      <c r="I17" s="44">
        <v>1</v>
      </c>
      <c r="J17" s="44"/>
      <c r="K17" s="44"/>
      <c r="L17" s="44"/>
      <c r="M17" s="44"/>
      <c r="N17" s="44"/>
      <c r="O17" s="44"/>
      <c r="P17" s="44"/>
      <c r="Q17" s="45">
        <f t="shared" si="0"/>
        <v>1</v>
      </c>
    </row>
    <row r="18" spans="1:17" s="8" customFormat="1" ht="16.5" hidden="1">
      <c r="A18" s="42" t="s">
        <v>101</v>
      </c>
      <c r="B18" s="49" t="s">
        <v>21</v>
      </c>
      <c r="C18" s="38" t="s">
        <v>102</v>
      </c>
      <c r="D18" s="53" t="s">
        <v>32</v>
      </c>
      <c r="E18" s="14" t="s">
        <v>80</v>
      </c>
      <c r="F18" s="53">
        <v>17.278</v>
      </c>
      <c r="G18" s="44"/>
      <c r="H18" s="44"/>
      <c r="I18" s="44"/>
      <c r="J18" s="44"/>
      <c r="K18" s="44"/>
      <c r="L18" s="44">
        <f>636684-2</f>
        <v>636682</v>
      </c>
      <c r="M18" s="44"/>
      <c r="N18" s="44"/>
      <c r="O18" s="44"/>
      <c r="P18" s="44"/>
      <c r="Q18" s="45">
        <f t="shared" si="0"/>
        <v>636682</v>
      </c>
    </row>
    <row r="19" spans="1:17" s="8" customFormat="1" ht="16.5" hidden="1">
      <c r="A19" s="42" t="s">
        <v>101</v>
      </c>
      <c r="B19" s="14" t="s">
        <v>69</v>
      </c>
      <c r="C19" s="38" t="s">
        <v>102</v>
      </c>
      <c r="D19" s="53" t="s">
        <v>32</v>
      </c>
      <c r="E19" s="14" t="s">
        <v>80</v>
      </c>
      <c r="F19" s="53">
        <v>17.278</v>
      </c>
      <c r="G19" s="44"/>
      <c r="H19" s="44"/>
      <c r="I19" s="44"/>
      <c r="J19" s="44"/>
      <c r="K19" s="44"/>
      <c r="L19" s="44">
        <v>1</v>
      </c>
      <c r="M19" s="44"/>
      <c r="N19" s="44"/>
      <c r="O19" s="44"/>
      <c r="P19" s="44"/>
      <c r="Q19" s="45">
        <f t="shared" si="0"/>
        <v>1</v>
      </c>
    </row>
    <row r="20" spans="1:17" s="8" customFormat="1" ht="16.5" hidden="1">
      <c r="A20" s="42" t="s">
        <v>101</v>
      </c>
      <c r="B20" s="14" t="s">
        <v>70</v>
      </c>
      <c r="C20" s="38" t="s">
        <v>102</v>
      </c>
      <c r="D20" s="53" t="s">
        <v>32</v>
      </c>
      <c r="E20" s="14" t="s">
        <v>80</v>
      </c>
      <c r="F20" s="53">
        <v>17.278</v>
      </c>
      <c r="G20" s="44"/>
      <c r="H20" s="44"/>
      <c r="I20" s="44"/>
      <c r="J20" s="44"/>
      <c r="K20" s="44"/>
      <c r="L20" s="44">
        <v>1</v>
      </c>
      <c r="M20" s="44"/>
      <c r="N20" s="44"/>
      <c r="O20" s="44"/>
      <c r="P20" s="44"/>
      <c r="Q20" s="45">
        <f t="shared" si="0"/>
        <v>1</v>
      </c>
    </row>
    <row r="21" spans="1:17" s="8" customFormat="1" ht="16.5" hidden="1">
      <c r="A21" s="48"/>
      <c r="B21" s="14"/>
      <c r="C21" s="50"/>
      <c r="D21" s="13"/>
      <c r="E21" s="40"/>
      <c r="F21" s="1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5">
        <f t="shared" si="0"/>
        <v>0</v>
      </c>
    </row>
    <row r="22" spans="1:17" s="8" customFormat="1" ht="16.5" hidden="1">
      <c r="A22" s="6"/>
      <c r="B22" s="7"/>
      <c r="C22" s="7"/>
      <c r="D22" s="7"/>
      <c r="E22" s="7"/>
      <c r="F22" s="7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5">
        <f t="shared" si="0"/>
        <v>0</v>
      </c>
    </row>
    <row r="23" spans="1:17" s="23" customFormat="1" ht="16.5" hidden="1">
      <c r="A23" s="7" t="s">
        <v>8</v>
      </c>
      <c r="B23" s="9"/>
      <c r="C23" s="10"/>
      <c r="D23" s="10"/>
      <c r="E23" s="11"/>
      <c r="F23" s="12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5">
        <f t="shared" si="0"/>
        <v>0</v>
      </c>
    </row>
    <row r="24" spans="1:17" s="23" customFormat="1" ht="16.5" hidden="1">
      <c r="A24" s="13" t="s">
        <v>58</v>
      </c>
      <c r="B24" s="9"/>
      <c r="C24" s="10"/>
      <c r="D24" s="10"/>
      <c r="E24" s="11"/>
      <c r="F24" s="12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5">
        <f t="shared" si="0"/>
        <v>0</v>
      </c>
    </row>
    <row r="25" spans="1:17" s="23" customFormat="1" ht="16.5" hidden="1">
      <c r="A25" s="64" t="s">
        <v>14</v>
      </c>
      <c r="B25" s="14" t="s">
        <v>21</v>
      </c>
      <c r="C25" s="41" t="s">
        <v>55</v>
      </c>
      <c r="D25" s="41" t="s">
        <v>15</v>
      </c>
      <c r="E25" s="41" t="s">
        <v>56</v>
      </c>
      <c r="F25" s="13" t="s">
        <v>16</v>
      </c>
      <c r="G25" s="19">
        <v>95000</v>
      </c>
      <c r="H25" s="19"/>
      <c r="I25" s="19"/>
      <c r="J25" s="19"/>
      <c r="K25" s="19"/>
      <c r="L25" s="19"/>
      <c r="M25" s="19"/>
      <c r="N25" s="19"/>
      <c r="O25" s="19"/>
      <c r="P25" s="19"/>
      <c r="Q25" s="45">
        <f t="shared" si="0"/>
        <v>95000</v>
      </c>
    </row>
    <row r="26" spans="1:17" s="23" customFormat="1" ht="16.5" hidden="1">
      <c r="A26" s="54" t="s">
        <v>35</v>
      </c>
      <c r="B26" s="14" t="s">
        <v>21</v>
      </c>
      <c r="C26" s="41" t="s">
        <v>59</v>
      </c>
      <c r="D26" s="41" t="s">
        <v>36</v>
      </c>
      <c r="E26" s="41" t="s">
        <v>57</v>
      </c>
      <c r="F26" s="14" t="s">
        <v>16</v>
      </c>
      <c r="G26" s="19">
        <v>421373</v>
      </c>
      <c r="H26" s="19"/>
      <c r="I26" s="19"/>
      <c r="J26" s="19"/>
      <c r="K26" s="19"/>
      <c r="L26" s="19"/>
      <c r="M26" s="19"/>
      <c r="N26" s="19"/>
      <c r="O26" s="19"/>
      <c r="P26" s="19"/>
      <c r="Q26" s="45">
        <f t="shared" si="0"/>
        <v>421373</v>
      </c>
    </row>
    <row r="27" spans="1:17" s="23" customFormat="1" ht="16.5" hidden="1">
      <c r="A27" s="54"/>
      <c r="B27" s="14" t="s">
        <v>12</v>
      </c>
      <c r="C27" s="53" t="s">
        <v>43</v>
      </c>
      <c r="D27" s="53" t="s">
        <v>44</v>
      </c>
      <c r="E27" s="53" t="s">
        <v>45</v>
      </c>
      <c r="F27" s="14" t="s">
        <v>16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45">
        <f t="shared" si="0"/>
        <v>0</v>
      </c>
    </row>
    <row r="28" spans="1:17" s="8" customFormat="1" ht="16.5" hidden="1">
      <c r="A28" s="24"/>
      <c r="B28" s="14"/>
      <c r="C28" s="38"/>
      <c r="D28" s="13"/>
      <c r="E28" s="38"/>
      <c r="F28" s="14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45">
        <f t="shared" si="0"/>
        <v>0</v>
      </c>
    </row>
    <row r="29" spans="1:17" s="8" customFormat="1" ht="16.5" hidden="1">
      <c r="A29" s="7" t="s">
        <v>8</v>
      </c>
      <c r="B29" s="14"/>
      <c r="C29" s="38"/>
      <c r="D29" s="13"/>
      <c r="E29" s="38"/>
      <c r="F29" s="14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45">
        <f t="shared" si="0"/>
        <v>0</v>
      </c>
    </row>
    <row r="30" spans="1:17" s="26" customFormat="1" ht="16.5" hidden="1">
      <c r="A30" s="13" t="s">
        <v>17</v>
      </c>
      <c r="B30" s="9"/>
      <c r="C30" s="16"/>
      <c r="D30" s="12"/>
      <c r="E30" s="9"/>
      <c r="F30" s="9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45">
        <f t="shared" si="0"/>
        <v>0</v>
      </c>
    </row>
    <row r="31" spans="1:17" s="26" customFormat="1" ht="15" hidden="1">
      <c r="A31" s="42"/>
      <c r="B31" s="14"/>
      <c r="C31" s="41" t="s">
        <v>18</v>
      </c>
      <c r="D31" s="41" t="s">
        <v>19</v>
      </c>
      <c r="E31" s="43" t="s">
        <v>20</v>
      </c>
      <c r="F31" s="13">
        <v>17.245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5">
        <f t="shared" si="0"/>
        <v>0</v>
      </c>
    </row>
    <row r="32" spans="1:17" s="26" customFormat="1" ht="15" hidden="1">
      <c r="A32" s="42"/>
      <c r="B32" s="14"/>
      <c r="C32" s="41" t="s">
        <v>18</v>
      </c>
      <c r="D32" s="41" t="s">
        <v>19</v>
      </c>
      <c r="E32" s="43" t="s">
        <v>20</v>
      </c>
      <c r="F32" s="13">
        <v>17.245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45">
        <f t="shared" si="0"/>
        <v>0</v>
      </c>
    </row>
    <row r="33" spans="1:17" s="8" customFormat="1" ht="16.5" hidden="1">
      <c r="A33" s="42"/>
      <c r="B33" s="14"/>
      <c r="C33" s="41" t="s">
        <v>18</v>
      </c>
      <c r="D33" s="41" t="s">
        <v>19</v>
      </c>
      <c r="E33" s="43" t="s">
        <v>20</v>
      </c>
      <c r="F33" s="13">
        <v>17.245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45">
        <f t="shared" si="0"/>
        <v>0</v>
      </c>
    </row>
    <row r="34" spans="1:17" s="8" customFormat="1" ht="16.5" hidden="1">
      <c r="A34" s="52"/>
      <c r="B34" s="63"/>
      <c r="C34" s="53" t="s">
        <v>51</v>
      </c>
      <c r="D34" s="53" t="s">
        <v>19</v>
      </c>
      <c r="E34" s="13" t="s">
        <v>52</v>
      </c>
      <c r="F34" s="53">
        <v>17.245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45">
        <f t="shared" si="0"/>
        <v>0</v>
      </c>
    </row>
    <row r="35" spans="1:17" s="8" customFormat="1" ht="16.5" hidden="1">
      <c r="A35" s="52"/>
      <c r="B35" s="14"/>
      <c r="C35" s="53" t="s">
        <v>51</v>
      </c>
      <c r="D35" s="53" t="s">
        <v>19</v>
      </c>
      <c r="E35" s="13" t="s">
        <v>52</v>
      </c>
      <c r="F35" s="53">
        <v>17.245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45">
        <f t="shared" si="0"/>
        <v>0</v>
      </c>
    </row>
    <row r="36" spans="1:17" s="8" customFormat="1" ht="16.5" hidden="1">
      <c r="A36" s="52"/>
      <c r="B36" s="14"/>
      <c r="C36" s="53" t="s">
        <v>51</v>
      </c>
      <c r="D36" s="53" t="s">
        <v>19</v>
      </c>
      <c r="E36" s="13" t="s">
        <v>52</v>
      </c>
      <c r="F36" s="53">
        <v>17.245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45">
        <f t="shared" si="0"/>
        <v>0</v>
      </c>
    </row>
    <row r="37" spans="1:17" s="8" customFormat="1" ht="16.5" hidden="1">
      <c r="A37" s="25"/>
      <c r="B37" s="9"/>
      <c r="C37" s="10"/>
      <c r="D37" s="10"/>
      <c r="E37" s="11"/>
      <c r="F37" s="12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45">
        <f t="shared" si="0"/>
        <v>0</v>
      </c>
    </row>
    <row r="38" spans="1:17" s="23" customFormat="1" ht="16.5" hidden="1">
      <c r="A38" s="7" t="s">
        <v>8</v>
      </c>
      <c r="B38" s="9"/>
      <c r="C38" s="10"/>
      <c r="D38" s="10"/>
      <c r="E38" s="11"/>
      <c r="F38" s="12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45">
        <f t="shared" si="0"/>
        <v>0</v>
      </c>
    </row>
    <row r="39" spans="1:17" s="23" customFormat="1" ht="16.5" hidden="1">
      <c r="A39" s="13" t="s">
        <v>22</v>
      </c>
      <c r="B39" s="9"/>
      <c r="C39" s="10"/>
      <c r="D39" s="10"/>
      <c r="E39" s="11"/>
      <c r="F39" s="1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45">
        <f t="shared" si="0"/>
        <v>0</v>
      </c>
    </row>
    <row r="40" spans="1:17" s="26" customFormat="1" ht="15" hidden="1">
      <c r="A40" s="42"/>
      <c r="B40" s="14"/>
      <c r="C40" s="41" t="s">
        <v>23</v>
      </c>
      <c r="D40" s="41" t="s">
        <v>24</v>
      </c>
      <c r="E40" s="43" t="s">
        <v>25</v>
      </c>
      <c r="F40" s="13">
        <v>17.225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45">
        <f t="shared" si="0"/>
        <v>0</v>
      </c>
    </row>
    <row r="41" spans="1:17" s="26" customFormat="1" ht="15" hidden="1">
      <c r="A41" s="42"/>
      <c r="B41" s="14"/>
      <c r="C41" s="41" t="s">
        <v>23</v>
      </c>
      <c r="D41" s="41" t="s">
        <v>24</v>
      </c>
      <c r="E41" s="43" t="s">
        <v>25</v>
      </c>
      <c r="F41" s="13">
        <v>17.225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45">
        <f t="shared" si="0"/>
        <v>0</v>
      </c>
    </row>
    <row r="42" spans="1:17" s="26" customFormat="1" ht="15" hidden="1">
      <c r="A42" s="24"/>
      <c r="B42" s="14"/>
      <c r="C42" s="13" t="s">
        <v>49</v>
      </c>
      <c r="D42" s="13" t="s">
        <v>24</v>
      </c>
      <c r="E42" s="13" t="s">
        <v>50</v>
      </c>
      <c r="F42" s="13">
        <v>17.225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45">
        <f t="shared" si="0"/>
        <v>0</v>
      </c>
    </row>
    <row r="43" spans="1:17" s="26" customFormat="1" ht="15">
      <c r="A43" s="24"/>
      <c r="B43" s="14"/>
      <c r="C43" s="13" t="s">
        <v>49</v>
      </c>
      <c r="D43" s="13" t="s">
        <v>24</v>
      </c>
      <c r="E43" s="13" t="s">
        <v>50</v>
      </c>
      <c r="F43" s="13">
        <v>17.225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45">
        <f t="shared" si="0"/>
        <v>0</v>
      </c>
    </row>
    <row r="44" spans="1:17" s="26" customFormat="1" ht="16.5">
      <c r="A44" s="25"/>
      <c r="B44" s="9"/>
      <c r="C44" s="17"/>
      <c r="D44" s="17"/>
      <c r="E44" s="17"/>
      <c r="F44" s="16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45">
        <f t="shared" si="0"/>
        <v>0</v>
      </c>
    </row>
    <row r="45" spans="1:17" s="8" customFormat="1" ht="16.5" hidden="1">
      <c r="A45" s="7" t="s">
        <v>8</v>
      </c>
      <c r="B45" s="9"/>
      <c r="C45" s="18"/>
      <c r="D45" s="18"/>
      <c r="E45" s="10"/>
      <c r="F45" s="12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45">
        <f t="shared" si="0"/>
        <v>0</v>
      </c>
    </row>
    <row r="46" spans="1:17" s="8" customFormat="1" ht="16.5" hidden="1">
      <c r="A46" s="13" t="s">
        <v>97</v>
      </c>
      <c r="B46" s="9"/>
      <c r="C46" s="18"/>
      <c r="D46" s="18"/>
      <c r="E46" s="10"/>
      <c r="F46" s="12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5">
        <f t="shared" si="0"/>
        <v>0</v>
      </c>
    </row>
    <row r="47" spans="1:17" s="23" customFormat="1" ht="16.5" hidden="1">
      <c r="A47" s="52" t="s">
        <v>27</v>
      </c>
      <c r="B47" s="14"/>
      <c r="C47" s="53" t="s">
        <v>28</v>
      </c>
      <c r="D47" s="53" t="s">
        <v>29</v>
      </c>
      <c r="E47" s="13" t="s">
        <v>30</v>
      </c>
      <c r="F47" s="12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45">
        <f t="shared" si="0"/>
        <v>0</v>
      </c>
    </row>
    <row r="48" spans="1:17" s="23" customFormat="1" ht="30.75" hidden="1">
      <c r="A48" s="59" t="s">
        <v>94</v>
      </c>
      <c r="B48" s="14" t="s">
        <v>66</v>
      </c>
      <c r="C48" s="41" t="s">
        <v>40</v>
      </c>
      <c r="D48" s="41" t="s">
        <v>29</v>
      </c>
      <c r="E48" s="43" t="s">
        <v>41</v>
      </c>
      <c r="F48" s="53">
        <v>17.801</v>
      </c>
      <c r="G48" s="15"/>
      <c r="H48" s="15"/>
      <c r="I48" s="15"/>
      <c r="J48" s="15"/>
      <c r="K48" s="15">
        <v>9642</v>
      </c>
      <c r="L48" s="15"/>
      <c r="M48" s="15">
        <v>-9642</v>
      </c>
      <c r="N48" s="15"/>
      <c r="O48" s="15"/>
      <c r="P48" s="15"/>
      <c r="Q48" s="67">
        <f>SUM(K48:M48)</f>
        <v>0</v>
      </c>
    </row>
    <row r="49" spans="1:17" s="23" customFormat="1" ht="30.75" hidden="1">
      <c r="A49" s="59" t="s">
        <v>94</v>
      </c>
      <c r="B49" s="14" t="s">
        <v>66</v>
      </c>
      <c r="C49" s="41" t="s">
        <v>40</v>
      </c>
      <c r="D49" s="41" t="s">
        <v>29</v>
      </c>
      <c r="E49" s="43" t="s">
        <v>106</v>
      </c>
      <c r="F49" s="53">
        <v>17.804</v>
      </c>
      <c r="G49" s="15"/>
      <c r="H49" s="15"/>
      <c r="I49" s="15"/>
      <c r="J49" s="15"/>
      <c r="K49" s="15"/>
      <c r="L49" s="15"/>
      <c r="M49" s="15">
        <v>9642</v>
      </c>
      <c r="N49" s="15"/>
      <c r="O49" s="15"/>
      <c r="P49" s="15"/>
      <c r="Q49" s="67">
        <f>SUM(K49:M49)</f>
        <v>9642</v>
      </c>
    </row>
    <row r="50" spans="1:17" s="23" customFormat="1" ht="16.5" hidden="1">
      <c r="A50" s="59" t="s">
        <v>121</v>
      </c>
      <c r="B50" s="14" t="s">
        <v>122</v>
      </c>
      <c r="C50" s="41" t="s">
        <v>123</v>
      </c>
      <c r="D50" s="41" t="s">
        <v>29</v>
      </c>
      <c r="E50" s="43" t="s">
        <v>124</v>
      </c>
      <c r="F50" s="69">
        <v>17.801</v>
      </c>
      <c r="G50" s="15"/>
      <c r="H50" s="15"/>
      <c r="I50" s="15"/>
      <c r="J50" s="15"/>
      <c r="K50" s="15"/>
      <c r="L50" s="15"/>
      <c r="M50" s="15"/>
      <c r="N50" s="15"/>
      <c r="O50" s="15">
        <f>25067-1</f>
        <v>25066</v>
      </c>
      <c r="P50" s="15"/>
      <c r="Q50" s="67">
        <f>SUM(N50:O50)</f>
        <v>25066</v>
      </c>
    </row>
    <row r="51" spans="1:17" s="23" customFormat="1" ht="16.5" hidden="1">
      <c r="A51" s="59" t="s">
        <v>121</v>
      </c>
      <c r="B51" s="14" t="s">
        <v>125</v>
      </c>
      <c r="C51" s="41" t="s">
        <v>123</v>
      </c>
      <c r="D51" s="41" t="s">
        <v>29</v>
      </c>
      <c r="E51" s="43" t="s">
        <v>124</v>
      </c>
      <c r="F51" s="69">
        <v>17.801</v>
      </c>
      <c r="G51" s="15"/>
      <c r="H51" s="15"/>
      <c r="I51" s="15"/>
      <c r="J51" s="15"/>
      <c r="K51" s="15"/>
      <c r="L51" s="15"/>
      <c r="M51" s="15"/>
      <c r="N51" s="15"/>
      <c r="O51" s="15">
        <v>1</v>
      </c>
      <c r="P51" s="15"/>
      <c r="Q51" s="67">
        <f>SUM(N51:O51)</f>
        <v>1</v>
      </c>
    </row>
    <row r="52" spans="1:17" s="23" customFormat="1" ht="16.5" hidden="1">
      <c r="A52" s="59"/>
      <c r="B52" s="14"/>
      <c r="C52" s="41"/>
      <c r="D52" s="41"/>
      <c r="E52" s="43"/>
      <c r="F52" s="40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45">
        <f t="shared" si="0"/>
        <v>0</v>
      </c>
    </row>
    <row r="53" spans="1:17" s="26" customFormat="1" ht="16.5">
      <c r="A53" s="7" t="s">
        <v>8</v>
      </c>
      <c r="B53" s="9"/>
      <c r="C53" s="16"/>
      <c r="D53" s="16"/>
      <c r="E53" s="12"/>
      <c r="F53" s="10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5">
        <f t="shared" si="0"/>
        <v>0</v>
      </c>
    </row>
    <row r="54" spans="1:17" s="26" customFormat="1" ht="16.5">
      <c r="A54" s="13" t="s">
        <v>64</v>
      </c>
      <c r="B54" s="9"/>
      <c r="C54" s="16"/>
      <c r="D54" s="16"/>
      <c r="E54" s="12"/>
      <c r="F54" s="10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45">
        <f t="shared" si="0"/>
        <v>0</v>
      </c>
    </row>
    <row r="55" spans="1:255" s="26" customFormat="1" ht="15" hidden="1">
      <c r="A55" s="24" t="s">
        <v>65</v>
      </c>
      <c r="B55" s="14" t="s">
        <v>66</v>
      </c>
      <c r="C55" s="41" t="s">
        <v>67</v>
      </c>
      <c r="D55" s="41" t="s">
        <v>33</v>
      </c>
      <c r="E55" s="43" t="s">
        <v>68</v>
      </c>
      <c r="F55" s="14">
        <v>17.207</v>
      </c>
      <c r="G55" s="19"/>
      <c r="H55" s="19">
        <f>1166255-2</f>
        <v>1166253</v>
      </c>
      <c r="I55" s="19"/>
      <c r="J55" s="19"/>
      <c r="K55" s="19"/>
      <c r="L55" s="19"/>
      <c r="M55" s="19"/>
      <c r="N55" s="19"/>
      <c r="O55" s="19"/>
      <c r="P55" s="19"/>
      <c r="Q55" s="45">
        <f t="shared" si="0"/>
        <v>1166253</v>
      </c>
      <c r="IU55" s="60">
        <f aca="true" t="shared" si="1" ref="IU55:IU60">SUM(G55:IT55)</f>
        <v>2332506</v>
      </c>
    </row>
    <row r="56" spans="1:255" s="26" customFormat="1" ht="15" hidden="1">
      <c r="A56" s="24" t="s">
        <v>65</v>
      </c>
      <c r="B56" s="14" t="s">
        <v>69</v>
      </c>
      <c r="C56" s="41" t="s">
        <v>67</v>
      </c>
      <c r="D56" s="41" t="s">
        <v>33</v>
      </c>
      <c r="E56" s="43" t="s">
        <v>68</v>
      </c>
      <c r="F56" s="14">
        <v>17.207</v>
      </c>
      <c r="G56" s="19"/>
      <c r="H56" s="19">
        <v>1</v>
      </c>
      <c r="I56" s="19"/>
      <c r="J56" s="19"/>
      <c r="K56" s="19"/>
      <c r="L56" s="19"/>
      <c r="M56" s="19"/>
      <c r="N56" s="19"/>
      <c r="O56" s="19"/>
      <c r="P56" s="19"/>
      <c r="Q56" s="45">
        <f t="shared" si="0"/>
        <v>1</v>
      </c>
      <c r="IU56" s="60">
        <f t="shared" si="1"/>
        <v>2</v>
      </c>
    </row>
    <row r="57" spans="1:255" s="8" customFormat="1" ht="16.5" hidden="1">
      <c r="A57" s="24" t="s">
        <v>65</v>
      </c>
      <c r="B57" s="14" t="s">
        <v>70</v>
      </c>
      <c r="C57" s="41" t="s">
        <v>67</v>
      </c>
      <c r="D57" s="41" t="s">
        <v>33</v>
      </c>
      <c r="E57" s="43" t="s">
        <v>68</v>
      </c>
      <c r="F57" s="14">
        <v>17.207</v>
      </c>
      <c r="G57" s="19"/>
      <c r="H57" s="19">
        <v>1</v>
      </c>
      <c r="I57" s="19"/>
      <c r="J57" s="19"/>
      <c r="K57" s="19"/>
      <c r="L57" s="19"/>
      <c r="M57" s="19"/>
      <c r="N57" s="19"/>
      <c r="O57" s="19"/>
      <c r="P57" s="19"/>
      <c r="Q57" s="45">
        <f t="shared" si="0"/>
        <v>1</v>
      </c>
      <c r="IU57" s="61">
        <f t="shared" si="1"/>
        <v>2</v>
      </c>
    </row>
    <row r="58" spans="1:255" s="8" customFormat="1" ht="16.5" hidden="1">
      <c r="A58" s="24" t="s">
        <v>37</v>
      </c>
      <c r="B58" s="14" t="s">
        <v>66</v>
      </c>
      <c r="C58" s="41" t="s">
        <v>67</v>
      </c>
      <c r="D58" s="41" t="s">
        <v>33</v>
      </c>
      <c r="E58" s="43" t="s">
        <v>71</v>
      </c>
      <c r="F58" s="14" t="s">
        <v>34</v>
      </c>
      <c r="G58" s="19"/>
      <c r="H58" s="19">
        <f>100428-2</f>
        <v>100426</v>
      </c>
      <c r="I58" s="19"/>
      <c r="J58" s="19"/>
      <c r="K58" s="19"/>
      <c r="L58" s="19"/>
      <c r="M58" s="19"/>
      <c r="N58" s="19"/>
      <c r="O58" s="19"/>
      <c r="P58" s="19"/>
      <c r="Q58" s="45">
        <f t="shared" si="0"/>
        <v>100426</v>
      </c>
      <c r="IU58" s="61">
        <f t="shared" si="1"/>
        <v>200852</v>
      </c>
    </row>
    <row r="59" spans="1:255" s="8" customFormat="1" ht="16.5" hidden="1">
      <c r="A59" s="24" t="s">
        <v>37</v>
      </c>
      <c r="B59" s="14" t="s">
        <v>69</v>
      </c>
      <c r="C59" s="41" t="s">
        <v>67</v>
      </c>
      <c r="D59" s="41" t="s">
        <v>33</v>
      </c>
      <c r="E59" s="43" t="s">
        <v>71</v>
      </c>
      <c r="F59" s="14" t="s">
        <v>34</v>
      </c>
      <c r="G59" s="19"/>
      <c r="H59" s="19">
        <v>1</v>
      </c>
      <c r="I59" s="19"/>
      <c r="J59" s="19"/>
      <c r="K59" s="19"/>
      <c r="L59" s="19"/>
      <c r="M59" s="19"/>
      <c r="N59" s="19"/>
      <c r="O59" s="19"/>
      <c r="P59" s="19"/>
      <c r="Q59" s="45">
        <f t="shared" si="0"/>
        <v>1</v>
      </c>
      <c r="IU59" s="61">
        <f t="shared" si="1"/>
        <v>2</v>
      </c>
    </row>
    <row r="60" spans="1:255" s="8" customFormat="1" ht="16.5" hidden="1">
      <c r="A60" s="24" t="s">
        <v>37</v>
      </c>
      <c r="B60" s="14" t="s">
        <v>70</v>
      </c>
      <c r="C60" s="41" t="s">
        <v>67</v>
      </c>
      <c r="D60" s="41" t="s">
        <v>33</v>
      </c>
      <c r="E60" s="43" t="s">
        <v>71</v>
      </c>
      <c r="F60" s="14" t="s">
        <v>34</v>
      </c>
      <c r="G60" s="19"/>
      <c r="H60" s="19">
        <v>1</v>
      </c>
      <c r="I60" s="19"/>
      <c r="J60" s="19"/>
      <c r="K60" s="19"/>
      <c r="L60" s="19"/>
      <c r="M60" s="19"/>
      <c r="N60" s="19"/>
      <c r="O60" s="19"/>
      <c r="P60" s="19"/>
      <c r="Q60" s="45">
        <f t="shared" si="0"/>
        <v>1</v>
      </c>
      <c r="IU60" s="61">
        <f t="shared" si="1"/>
        <v>2</v>
      </c>
    </row>
    <row r="61" spans="1:17" s="8" customFormat="1" ht="16.5" hidden="1">
      <c r="A61" s="55" t="s">
        <v>38</v>
      </c>
      <c r="B61" s="14" t="s">
        <v>110</v>
      </c>
      <c r="C61" s="41" t="s">
        <v>111</v>
      </c>
      <c r="D61" s="57" t="s">
        <v>112</v>
      </c>
      <c r="E61" s="58" t="s">
        <v>113</v>
      </c>
      <c r="F61" s="56" t="s">
        <v>39</v>
      </c>
      <c r="G61" s="19"/>
      <c r="H61" s="19"/>
      <c r="I61" s="19"/>
      <c r="J61" s="19"/>
      <c r="K61" s="19"/>
      <c r="L61" s="19"/>
      <c r="M61" s="19"/>
      <c r="N61" s="19">
        <v>17056.62</v>
      </c>
      <c r="O61" s="19"/>
      <c r="P61" s="19"/>
      <c r="Q61" s="67">
        <f>SUM(M61:N61)</f>
        <v>17056.62</v>
      </c>
    </row>
    <row r="62" spans="1:17" s="8" customFormat="1" ht="16.5" hidden="1">
      <c r="A62" s="55" t="s">
        <v>42</v>
      </c>
      <c r="B62" s="14" t="s">
        <v>114</v>
      </c>
      <c r="C62" s="53" t="s">
        <v>115</v>
      </c>
      <c r="D62" s="53" t="s">
        <v>116</v>
      </c>
      <c r="E62" s="53" t="s">
        <v>117</v>
      </c>
      <c r="F62" s="14" t="s">
        <v>16</v>
      </c>
      <c r="G62" s="19"/>
      <c r="H62" s="19"/>
      <c r="I62" s="19"/>
      <c r="J62" s="19"/>
      <c r="K62" s="19"/>
      <c r="L62" s="19"/>
      <c r="M62" s="19"/>
      <c r="N62" s="19">
        <v>2669.72</v>
      </c>
      <c r="O62" s="19"/>
      <c r="P62" s="19"/>
      <c r="Q62" s="67">
        <f>SUM(M62:N62)</f>
        <v>2669.72</v>
      </c>
    </row>
    <row r="63" spans="1:17" s="8" customFormat="1" ht="16.5" hidden="1">
      <c r="A63" s="68" t="s">
        <v>46</v>
      </c>
      <c r="B63" s="14"/>
      <c r="C63" s="62"/>
      <c r="D63" s="62"/>
      <c r="E63" s="62"/>
      <c r="F63" s="56" t="s">
        <v>16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67">
        <f>SUM(M63:N63)</f>
        <v>0</v>
      </c>
    </row>
    <row r="64" spans="1:17" s="8" customFormat="1" ht="16.5" hidden="1">
      <c r="A64" s="55" t="s">
        <v>47</v>
      </c>
      <c r="B64" s="14" t="s">
        <v>66</v>
      </c>
      <c r="C64" s="65" t="s">
        <v>85</v>
      </c>
      <c r="D64" s="65" t="s">
        <v>86</v>
      </c>
      <c r="E64" s="65" t="s">
        <v>87</v>
      </c>
      <c r="F64" s="14" t="s">
        <v>16</v>
      </c>
      <c r="G64" s="19"/>
      <c r="H64" s="19"/>
      <c r="I64" s="19"/>
      <c r="J64" s="19">
        <v>4375</v>
      </c>
      <c r="K64" s="19"/>
      <c r="L64" s="19"/>
      <c r="M64" s="19"/>
      <c r="N64" s="19"/>
      <c r="O64" s="19"/>
      <c r="P64" s="19"/>
      <c r="Q64" s="67">
        <f>SUM(M64:N64)</f>
        <v>0</v>
      </c>
    </row>
    <row r="65" spans="1:17" s="8" customFormat="1" ht="16.5" hidden="1">
      <c r="A65" s="55" t="s">
        <v>48</v>
      </c>
      <c r="B65" s="14" t="s">
        <v>66</v>
      </c>
      <c r="C65" s="65" t="s">
        <v>88</v>
      </c>
      <c r="D65" s="66" t="s">
        <v>92</v>
      </c>
      <c r="E65" s="65" t="s">
        <v>89</v>
      </c>
      <c r="F65" s="14" t="s">
        <v>16</v>
      </c>
      <c r="G65" s="19"/>
      <c r="H65" s="19"/>
      <c r="I65" s="19"/>
      <c r="J65" s="19">
        <v>12088.07</v>
      </c>
      <c r="K65" s="19"/>
      <c r="L65" s="19"/>
      <c r="M65" s="19"/>
      <c r="N65" s="19"/>
      <c r="O65" s="19"/>
      <c r="P65" s="19"/>
      <c r="Q65" s="67">
        <f>SUM(M65:N65)</f>
        <v>0</v>
      </c>
    </row>
    <row r="66" spans="1:17" s="8" customFormat="1" ht="16.5">
      <c r="A66" s="70" t="s">
        <v>128</v>
      </c>
      <c r="B66" s="14" t="s">
        <v>66</v>
      </c>
      <c r="C66" s="53" t="s">
        <v>129</v>
      </c>
      <c r="D66" s="53" t="s">
        <v>130</v>
      </c>
      <c r="E66" s="13" t="s">
        <v>131</v>
      </c>
      <c r="F66" s="14" t="s">
        <v>16</v>
      </c>
      <c r="G66" s="19"/>
      <c r="H66" s="19"/>
      <c r="I66" s="19"/>
      <c r="J66" s="19"/>
      <c r="K66" s="19"/>
      <c r="L66" s="19"/>
      <c r="M66" s="19"/>
      <c r="N66" s="19"/>
      <c r="O66" s="19"/>
      <c r="P66" s="19">
        <v>2006.95</v>
      </c>
      <c r="Q66" s="67">
        <f>SUM(O66:P66)</f>
        <v>2006.95</v>
      </c>
    </row>
    <row r="67" spans="1:17" s="8" customFormat="1" ht="16.5">
      <c r="A67" s="20"/>
      <c r="B67" s="20"/>
      <c r="C67" s="41"/>
      <c r="D67" s="41"/>
      <c r="E67" s="43"/>
      <c r="F67" s="14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45">
        <f t="shared" si="0"/>
        <v>0</v>
      </c>
    </row>
    <row r="68" spans="1:17" s="8" customFormat="1" ht="16.5">
      <c r="A68" s="27" t="s">
        <v>0</v>
      </c>
      <c r="B68" s="27"/>
      <c r="C68" s="28"/>
      <c r="D68" s="28"/>
      <c r="E68" s="28"/>
      <c r="F68" s="29"/>
      <c r="G68" s="30">
        <f>SUM(G4:G67)</f>
        <v>516373</v>
      </c>
      <c r="H68" s="51">
        <f>SUM(H22:H67)</f>
        <v>1266683</v>
      </c>
      <c r="I68" s="51">
        <f>SUM(I5:I67)</f>
        <v>813325</v>
      </c>
      <c r="J68" s="30">
        <f>SUM(J52:J67)</f>
        <v>16463.07</v>
      </c>
      <c r="K68" s="30">
        <f>SUM(K45:K67)</f>
        <v>9642</v>
      </c>
      <c r="L68" s="30">
        <f>SUM(L4:L67)</f>
        <v>1117673</v>
      </c>
      <c r="M68" s="30">
        <f>SUM(M44:M67)</f>
        <v>0</v>
      </c>
      <c r="N68" s="30">
        <f>SUM(N44:N67)</f>
        <v>19726.34</v>
      </c>
      <c r="O68" s="30">
        <f>SUM(O43:O67)</f>
        <v>25067</v>
      </c>
      <c r="P68" s="30">
        <f>SUM(P43:P67)</f>
        <v>2006.95</v>
      </c>
      <c r="Q68" s="45">
        <f t="shared" si="0"/>
        <v>3740159.07</v>
      </c>
    </row>
    <row r="69" spans="1:17" s="8" customFormat="1" ht="16.5">
      <c r="A69" s="31"/>
      <c r="B69" s="31"/>
      <c r="C69" s="32"/>
      <c r="D69" s="32"/>
      <c r="E69" s="32"/>
      <c r="F69" s="33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5"/>
    </row>
    <row r="70" spans="1:16" s="8" customFormat="1" ht="16.5">
      <c r="A70" s="26" t="s">
        <v>9</v>
      </c>
      <c r="C70" s="36"/>
      <c r="D70" s="36"/>
      <c r="E70" s="36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</row>
    <row r="71" spans="1:16" s="8" customFormat="1" ht="16.5" hidden="1">
      <c r="A71" s="21" t="s">
        <v>60</v>
      </c>
      <c r="C71" s="36"/>
      <c r="D71" s="36"/>
      <c r="E71" s="36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</row>
    <row r="72" spans="1:16" s="8" customFormat="1" ht="16.5" hidden="1">
      <c r="A72" s="26" t="s">
        <v>54</v>
      </c>
      <c r="C72" s="36"/>
      <c r="D72" s="36"/>
      <c r="E72" s="36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</row>
    <row r="73" ht="15" hidden="1">
      <c r="A73" s="26" t="s">
        <v>62</v>
      </c>
    </row>
    <row r="74" ht="15" hidden="1">
      <c r="A74" s="26" t="s">
        <v>63</v>
      </c>
    </row>
    <row r="75" ht="15" hidden="1">
      <c r="A75" s="26" t="s">
        <v>81</v>
      </c>
    </row>
    <row r="76" ht="15" hidden="1">
      <c r="A76" s="26" t="s">
        <v>82</v>
      </c>
    </row>
    <row r="77" ht="15" hidden="1">
      <c r="A77" s="26" t="s">
        <v>91</v>
      </c>
    </row>
    <row r="78" ht="15" hidden="1">
      <c r="A78" s="26" t="s">
        <v>90</v>
      </c>
    </row>
    <row r="79" ht="15" hidden="1">
      <c r="A79" s="26" t="s">
        <v>96</v>
      </c>
    </row>
    <row r="80" ht="15" hidden="1">
      <c r="A80" s="26" t="s">
        <v>95</v>
      </c>
    </row>
    <row r="81" ht="15" hidden="1">
      <c r="A81" s="26" t="s">
        <v>103</v>
      </c>
    </row>
    <row r="82" ht="15" hidden="1">
      <c r="A82" s="26" t="s">
        <v>104</v>
      </c>
    </row>
    <row r="83" ht="15" hidden="1">
      <c r="A83" s="26" t="s">
        <v>107</v>
      </c>
    </row>
    <row r="84" ht="15" hidden="1">
      <c r="A84" s="26" t="s">
        <v>108</v>
      </c>
    </row>
    <row r="85" ht="15" hidden="1">
      <c r="A85" s="26" t="s">
        <v>118</v>
      </c>
    </row>
    <row r="86" ht="15" hidden="1">
      <c r="A86" s="26" t="s">
        <v>90</v>
      </c>
    </row>
    <row r="87" ht="15" hidden="1">
      <c r="A87" s="26" t="s">
        <v>126</v>
      </c>
    </row>
    <row r="88" ht="15" hidden="1">
      <c r="A88" s="26" t="s">
        <v>120</v>
      </c>
    </row>
    <row r="89" ht="15">
      <c r="A89" s="26" t="s">
        <v>132</v>
      </c>
    </row>
    <row r="90" ht="15">
      <c r="A90" s="26" t="s">
        <v>90</v>
      </c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2019-01-09T17:25:13Z</cp:lastPrinted>
  <dcterms:created xsi:type="dcterms:W3CDTF">2000-04-13T13:33:42Z</dcterms:created>
  <dcterms:modified xsi:type="dcterms:W3CDTF">2019-12-04T14:47:17Z</dcterms:modified>
  <cp:category/>
  <cp:version/>
  <cp:contentType/>
  <cp:contentStatus/>
</cp:coreProperties>
</file>