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25" windowWidth="12120" windowHeight="4080" activeTab="0"/>
  </bookViews>
  <sheets>
    <sheet name="METRO SOUTH WEST" sheetId="1" r:id="rId1"/>
  </sheets>
  <definedNames>
    <definedName name="_xlnm.Print_Area" localSheetId="0">'METRO SOUTH WEST'!$A$1:$G$73</definedName>
  </definedNames>
  <calcPr fullCalcOnLoad="1"/>
</workbook>
</file>

<file path=xl/sharedStrings.xml><?xml version="1.0" encoding="utf-8"?>
<sst xmlns="http://schemas.openxmlformats.org/spreadsheetml/2006/main" count="269" uniqueCount="139">
  <si>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</si>
  <si>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</si>
  <si>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</si>
  <si>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</si>
  <si>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</si>
  <si>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</si>
  <si>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</si>
  <si>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</si>
  <si>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</si>
  <si>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</si>
  <si>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</si>
  <si>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</si>
  <si>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</si>
  <si>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METRO SOUTH WEST E &amp; T</t>
  </si>
  <si>
    <t>JULY 1, 2019- JUNE 30, 2020</t>
  </si>
  <si>
    <t>CT EOL 19CCMESWTRADE</t>
  </si>
  <si>
    <t>FTRADE2018</t>
  </si>
  <si>
    <t>7003-1010</t>
  </si>
  <si>
    <t>J202</t>
  </si>
  <si>
    <t>CT EOL 19CCMESWNEGREA</t>
  </si>
  <si>
    <t>FUIREA18</t>
  </si>
  <si>
    <t>7002-6624</t>
  </si>
  <si>
    <t>REA8</t>
  </si>
  <si>
    <t>7003-1631</t>
  </si>
  <si>
    <t>7003-1630</t>
  </si>
  <si>
    <t>7003-1778</t>
  </si>
  <si>
    <t>STATE ONE STOP</t>
  </si>
  <si>
    <t>7003-0803</t>
  </si>
  <si>
    <t>N/A</t>
  </si>
  <si>
    <t>WP 90%</t>
  </si>
  <si>
    <t>7002-6626</t>
  </si>
  <si>
    <t>WP 10%</t>
  </si>
  <si>
    <t>17.207</t>
  </si>
  <si>
    <t>DOE -ELEMENTARY &amp; SECONDARY ED</t>
  </si>
  <si>
    <t>84.002A</t>
  </si>
  <si>
    <t>7002-6628</t>
  </si>
  <si>
    <t>RAPID RESPONSE</t>
  </si>
  <si>
    <t>ELDER AFFAIRS</t>
  </si>
  <si>
    <t xml:space="preserve">4400-1979 </t>
  </si>
  <si>
    <t>DOE-CAREER PATHWAYS</t>
  </si>
  <si>
    <t>MA COMMISSION FOR THE BLIND</t>
  </si>
  <si>
    <t>MA REHAB COMMISSION</t>
  </si>
  <si>
    <t>FUIREA19</t>
  </si>
  <si>
    <t>REA9</t>
  </si>
  <si>
    <t>FTRADE2019</t>
  </si>
  <si>
    <t>J302</t>
  </si>
  <si>
    <t xml:space="preserve">BUDGET SHEET #1 </t>
  </si>
  <si>
    <t>STOSCC2020</t>
  </si>
  <si>
    <t>J484</t>
  </si>
  <si>
    <t>INITIAL AWARD FY20 AUGUST 7, 2019</t>
  </si>
  <si>
    <t>TO ADD SOS FUNDS</t>
  </si>
  <si>
    <t>CT EOL 20CCMESWSOSWTF</t>
  </si>
  <si>
    <t>BUDGET SHEET #1 FY20</t>
  </si>
  <si>
    <t>BUDGET#1 FY20 AUGUST 9, 2019</t>
  </si>
  <si>
    <t>TO ADD WP FUNDS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</si>
  <si>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</si>
  <si>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</si>
  <si>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</si>
  <si>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</si>
  <si>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</si>
  <si>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</si>
  <si>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20CCMESWWP</t>
  </si>
  <si>
    <t>BUDGET SHEET #2 FY20</t>
  </si>
  <si>
    <t>CT EOL 20CCMESWWIA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</si>
  <si>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</si>
  <si>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</si>
  <si>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</si>
  <si>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</si>
  <si>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</si>
  <si>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</si>
  <si>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</si>
  <si>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</si>
  <si>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BUDGET#2 FY20 AUGUST 30, 2019</t>
  </si>
  <si>
    <t>TO ADD WIOA FUNDS</t>
  </si>
  <si>
    <t>VOID</t>
  </si>
  <si>
    <t>BUDGET SHEET #3 FY20</t>
  </si>
  <si>
    <t>BUDGET#3 FY20 SEPTEMBER 12, 2019</t>
  </si>
  <si>
    <t>TO ADD WP FUNDS LESS RETAINED</t>
  </si>
  <si>
    <t>BUDGET SHEET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</si>
  <si>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</si>
  <si>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</si>
  <si>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</si>
  <si>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</si>
  <si>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</si>
  <si>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</si>
  <si>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BUDGET#4 FY20 OCTOBER 9, 2019</t>
  </si>
  <si>
    <t xml:space="preserve"> 4120-0029</t>
  </si>
  <si>
    <t>BUDGET SHEET #5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</si>
  <si>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</si>
  <si>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</si>
  <si>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</si>
  <si>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</si>
  <si>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BUDGET#5 FY20 NOVEMBER 5, 2019</t>
  </si>
  <si>
    <t>TO ADD WIOA FUNDS (OCT ALLOCATION) less retained if applicable</t>
  </si>
  <si>
    <t>BUDGET SHEET #6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</si>
  <si>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</si>
  <si>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</si>
  <si>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</si>
  <si>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</si>
  <si>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</si>
  <si>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</si>
  <si>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</si>
  <si>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</si>
  <si>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BUDGET#6 FY20 NOVEMBER 26, 2019</t>
  </si>
  <si>
    <t>BUDGET SHEET #7 FY20</t>
  </si>
  <si>
    <t>CT EOL 20CCMESWVETSUI</t>
  </si>
  <si>
    <t>TO ADD DVOP  FUNDS</t>
  </si>
  <si>
    <t>DVOP (SERVICE DATE 10.1.19-12.31.20)</t>
  </si>
  <si>
    <t>OCT 1, 2019-JUNE 30, 2020</t>
  </si>
  <si>
    <t>FVETS2020</t>
  </si>
  <si>
    <t>J409</t>
  </si>
  <si>
    <t>JULY 1, 2020-DEC 31, 2020</t>
  </si>
  <si>
    <t>BUDGET#7 FY20 DECEMBER 3, 2019</t>
  </si>
  <si>
    <t>BUDGET SHEET #8 FY20</t>
  </si>
  <si>
    <t>OPERATION ABLE</t>
  </si>
  <si>
    <t>DCSSCSEP20</t>
  </si>
  <si>
    <t>7003-0006</t>
  </si>
  <si>
    <t>J446</t>
  </si>
  <si>
    <t>BUDGET#8 FY20 DECEMBER 4, 2019</t>
  </si>
  <si>
    <t>DTA</t>
  </si>
  <si>
    <t>SPSS2020</t>
  </si>
  <si>
    <t>J427</t>
  </si>
  <si>
    <t>BUDGET SHEET #9 FY20</t>
  </si>
  <si>
    <t>TO DTA &amp; RAPID RESPONSE FUNDS</t>
  </si>
  <si>
    <t>BUDGET#9 FY20 DECEMBER 16, 2019</t>
  </si>
  <si>
    <t>BUDGET SHEET #10  FY20</t>
  </si>
  <si>
    <t>DVOP (SERVICE DATE 7.1.19-12.31.19)</t>
  </si>
  <si>
    <t>JULY 1, 2019-DEC 31, 2019</t>
  </si>
  <si>
    <t>FVETS2019</t>
  </si>
  <si>
    <t>J309</t>
  </si>
  <si>
    <t>TO ADD DVOP FUNDS</t>
  </si>
  <si>
    <t>BUDGET#10 FY20 DECEMBER 18, 2019</t>
  </si>
  <si>
    <t>TO ADD ADDITIONAL SOS FUNDS</t>
  </si>
  <si>
    <t>BUDGET#11 FY20 JANUARY 15, 2020</t>
  </si>
  <si>
    <t>ADDITIONAL STATE ONE STOP</t>
  </si>
  <si>
    <t>BUDGET SHEET #11  FY20</t>
  </si>
  <si>
    <t>BUDGET SHEET #12  FY20</t>
  </si>
  <si>
    <t>TO ADD ADDITIONAL WP FUNDS</t>
  </si>
  <si>
    <t>BUDGET#12 FY20 JANUARY 17,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</si>
</sst>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zoomScalePageLayoutView="0" workbookViewId="0" topLeftCell="A1">
      <selection activeCell="S46" sqref="S46"/>
    </sheetView>
  </sheetViews>
  <sheetFormatPr defaultColWidth="9.140625" defaultRowHeight="12.75"/>
  <cols>
    <col min="1" max="1" width="54.281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9.57421875" style="4" hidden="1" customWidth="1"/>
    <col min="8" max="18" width="18.57421875" style="4" hidden="1" customWidth="1"/>
    <col min="19" max="19" width="18.57421875" style="4" customWidth="1"/>
    <col min="20" max="20" width="15.00390625" style="3" hidden="1" customWidth="1"/>
    <col min="21" max="21" width="12.00390625" style="3" bestFit="1" customWidth="1"/>
    <col min="22" max="16384" width="9.140625" style="3" customWidth="1"/>
  </cols>
  <sheetData>
    <row r="1" spans="1:19" ht="20.25">
      <c r="A1" s="3" t="s">
        <v>11</v>
      </c>
      <c r="B1" s="73" t="s">
        <v>10</v>
      </c>
      <c r="C1" s="74"/>
      <c r="D1" s="74"/>
      <c r="E1" s="74"/>
      <c r="F1" s="74"/>
      <c r="G1" s="7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6" ht="20.25">
      <c r="A2" s="5"/>
      <c r="B2" s="15"/>
      <c r="C2" s="15"/>
      <c r="D2" s="15"/>
      <c r="E2" s="16"/>
      <c r="F2" s="16"/>
    </row>
    <row r="3" spans="1:3" ht="20.25">
      <c r="A3" s="43" t="s">
        <v>13</v>
      </c>
      <c r="B3" s="15" t="s">
        <v>7</v>
      </c>
      <c r="C3" s="1"/>
    </row>
    <row r="4" spans="1:3" ht="20.25">
      <c r="A4" s="5"/>
      <c r="B4" s="6"/>
      <c r="C4" s="1"/>
    </row>
    <row r="5" spans="1:20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12</v>
      </c>
      <c r="H5" s="18" t="s">
        <v>52</v>
      </c>
      <c r="I5" s="18" t="s">
        <v>62</v>
      </c>
      <c r="J5" s="18" t="s">
        <v>75</v>
      </c>
      <c r="K5" s="18" t="s">
        <v>78</v>
      </c>
      <c r="L5" s="18" t="s">
        <v>87</v>
      </c>
      <c r="M5" s="18" t="s">
        <v>94</v>
      </c>
      <c r="N5" s="18" t="s">
        <v>104</v>
      </c>
      <c r="O5" s="18" t="s">
        <v>113</v>
      </c>
      <c r="P5" s="18" t="s">
        <v>122</v>
      </c>
      <c r="Q5" s="18" t="s">
        <v>125</v>
      </c>
      <c r="R5" s="18" t="s">
        <v>135</v>
      </c>
      <c r="S5" s="18" t="s">
        <v>136</v>
      </c>
      <c r="T5" s="45" t="s">
        <v>6</v>
      </c>
    </row>
    <row r="6" spans="1:20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5"/>
    </row>
    <row r="7" spans="1:20" s="9" customFormat="1" ht="16.5" hidden="1">
      <c r="A7" s="24" t="s">
        <v>15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5"/>
    </row>
    <row r="8" spans="1:20" s="9" customFormat="1" ht="16.5" hidden="1">
      <c r="A8" s="46"/>
      <c r="B8" s="26"/>
      <c r="C8" s="47" t="s">
        <v>16</v>
      </c>
      <c r="D8" s="47" t="s">
        <v>17</v>
      </c>
      <c r="E8" s="48" t="s">
        <v>18</v>
      </c>
      <c r="F8" s="24">
        <v>17.245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53">
        <f aca="true" t="shared" si="0" ref="T8:T23">SUM(G8:I8)</f>
        <v>0</v>
      </c>
    </row>
    <row r="9" spans="1:20" s="11" customFormat="1" ht="16.5" hidden="1">
      <c r="A9" s="46"/>
      <c r="B9" s="26"/>
      <c r="C9" s="47" t="s">
        <v>16</v>
      </c>
      <c r="D9" s="47" t="s">
        <v>17</v>
      </c>
      <c r="E9" s="48" t="s">
        <v>18</v>
      </c>
      <c r="F9" s="24">
        <v>17.245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53">
        <f t="shared" si="0"/>
        <v>0</v>
      </c>
    </row>
    <row r="10" spans="1:20" s="11" customFormat="1" ht="16.5" hidden="1">
      <c r="A10" s="46"/>
      <c r="B10" s="26"/>
      <c r="C10" s="47" t="s">
        <v>16</v>
      </c>
      <c r="D10" s="47" t="s">
        <v>17</v>
      </c>
      <c r="E10" s="48" t="s">
        <v>18</v>
      </c>
      <c r="F10" s="24">
        <v>17.245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53">
        <f t="shared" si="0"/>
        <v>0</v>
      </c>
    </row>
    <row r="11" spans="1:20" s="11" customFormat="1" ht="16.5" hidden="1">
      <c r="A11" s="63"/>
      <c r="B11" s="64"/>
      <c r="C11" s="52" t="s">
        <v>44</v>
      </c>
      <c r="D11" s="52" t="s">
        <v>17</v>
      </c>
      <c r="E11" s="24" t="s">
        <v>45</v>
      </c>
      <c r="F11" s="52">
        <v>17.245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53">
        <f t="shared" si="0"/>
        <v>0</v>
      </c>
    </row>
    <row r="12" spans="1:20" s="11" customFormat="1" ht="16.5" hidden="1">
      <c r="A12" s="63"/>
      <c r="B12" s="26"/>
      <c r="C12" s="52" t="s">
        <v>44</v>
      </c>
      <c r="D12" s="52" t="s">
        <v>17</v>
      </c>
      <c r="E12" s="24" t="s">
        <v>45</v>
      </c>
      <c r="F12" s="52">
        <v>17.245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53">
        <f t="shared" si="0"/>
        <v>0</v>
      </c>
    </row>
    <row r="13" spans="1:20" s="11" customFormat="1" ht="16.5" hidden="1">
      <c r="A13" s="63"/>
      <c r="B13" s="26"/>
      <c r="C13" s="52" t="s">
        <v>44</v>
      </c>
      <c r="D13" s="52" t="s">
        <v>17</v>
      </c>
      <c r="E13" s="24" t="s">
        <v>45</v>
      </c>
      <c r="F13" s="52">
        <v>17.245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53">
        <f t="shared" si="0"/>
        <v>0</v>
      </c>
    </row>
    <row r="14" spans="1:20" s="12" customFormat="1" ht="16.5" hidden="1">
      <c r="A14" s="10"/>
      <c r="B14" s="20"/>
      <c r="C14" s="28"/>
      <c r="D14" s="23"/>
      <c r="E14" s="20"/>
      <c r="F14" s="20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53">
        <f t="shared" si="0"/>
        <v>0</v>
      </c>
    </row>
    <row r="15" spans="1:20" s="11" customFormat="1" ht="16.5" hidden="1">
      <c r="A15" s="18" t="s">
        <v>8</v>
      </c>
      <c r="B15" s="20"/>
      <c r="C15" s="28"/>
      <c r="D15" s="23"/>
      <c r="E15" s="20"/>
      <c r="F15" s="20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53">
        <f t="shared" si="0"/>
        <v>0</v>
      </c>
    </row>
    <row r="16" spans="1:20" s="12" customFormat="1" ht="16.5" hidden="1">
      <c r="A16" s="24" t="s">
        <v>19</v>
      </c>
      <c r="B16" s="20"/>
      <c r="C16" s="28"/>
      <c r="D16" s="20"/>
      <c r="E16" s="20"/>
      <c r="F16" s="23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53">
        <f t="shared" si="0"/>
        <v>0</v>
      </c>
    </row>
    <row r="17" spans="1:20" s="12" customFormat="1" ht="15" hidden="1">
      <c r="A17" s="46"/>
      <c r="B17" s="26"/>
      <c r="C17" s="47" t="s">
        <v>20</v>
      </c>
      <c r="D17" s="47" t="s">
        <v>21</v>
      </c>
      <c r="E17" s="48" t="s">
        <v>22</v>
      </c>
      <c r="F17" s="24">
        <v>17.225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53">
        <f t="shared" si="0"/>
        <v>0</v>
      </c>
    </row>
    <row r="18" spans="1:20" s="11" customFormat="1" ht="16.5" hidden="1">
      <c r="A18" s="46"/>
      <c r="B18" s="26"/>
      <c r="C18" s="47" t="s">
        <v>20</v>
      </c>
      <c r="D18" s="47" t="s">
        <v>21</v>
      </c>
      <c r="E18" s="48" t="s">
        <v>22</v>
      </c>
      <c r="F18" s="24">
        <v>17.225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53">
        <f t="shared" si="0"/>
        <v>0</v>
      </c>
    </row>
    <row r="19" spans="1:20" s="11" customFormat="1" ht="16.5" hidden="1">
      <c r="A19" s="55"/>
      <c r="B19" s="26"/>
      <c r="C19" s="24" t="s">
        <v>42</v>
      </c>
      <c r="D19" s="24" t="s">
        <v>21</v>
      </c>
      <c r="E19" s="24" t="s">
        <v>43</v>
      </c>
      <c r="F19" s="24">
        <v>17.225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53">
        <f t="shared" si="0"/>
        <v>0</v>
      </c>
    </row>
    <row r="20" spans="1:20" s="11" customFormat="1" ht="16.5" hidden="1">
      <c r="A20" s="55"/>
      <c r="B20" s="26"/>
      <c r="C20" s="24" t="s">
        <v>42</v>
      </c>
      <c r="D20" s="24" t="s">
        <v>21</v>
      </c>
      <c r="E20" s="24" t="s">
        <v>43</v>
      </c>
      <c r="F20" s="24">
        <v>17.225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53">
        <f t="shared" si="0"/>
        <v>0</v>
      </c>
    </row>
    <row r="21" spans="1:20" s="11" customFormat="1" ht="16.5" hidden="1">
      <c r="A21" s="46"/>
      <c r="B21" s="26"/>
      <c r="C21" s="47"/>
      <c r="D21" s="47"/>
      <c r="E21" s="48"/>
      <c r="F21" s="24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53">
        <f t="shared" si="0"/>
        <v>0</v>
      </c>
    </row>
    <row r="22" spans="1:20" s="8" customFormat="1" ht="16.5" hidden="1">
      <c r="A22" s="18" t="s">
        <v>8</v>
      </c>
      <c r="B22" s="20"/>
      <c r="C22" s="21"/>
      <c r="D22" s="21"/>
      <c r="E22" s="22"/>
      <c r="F22" s="23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53">
        <f t="shared" si="0"/>
        <v>0</v>
      </c>
    </row>
    <row r="23" spans="1:20" s="7" customFormat="1" ht="16.5" hidden="1">
      <c r="A23" s="24" t="s">
        <v>63</v>
      </c>
      <c r="B23" s="20"/>
      <c r="C23" s="21"/>
      <c r="D23" s="21"/>
      <c r="E23" s="22"/>
      <c r="F23" s="23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53">
        <f t="shared" si="0"/>
        <v>0</v>
      </c>
    </row>
    <row r="24" spans="1:20" s="9" customFormat="1" ht="16.5" hidden="1">
      <c r="A24" s="46" t="s">
        <v>64</v>
      </c>
      <c r="B24" s="50" t="s">
        <v>14</v>
      </c>
      <c r="C24" s="51" t="s">
        <v>65</v>
      </c>
      <c r="D24" s="24" t="s">
        <v>23</v>
      </c>
      <c r="E24" s="45">
        <v>6401</v>
      </c>
      <c r="F24" s="26">
        <v>17.259</v>
      </c>
      <c r="G24" s="27"/>
      <c r="H24" s="27"/>
      <c r="I24" s="27">
        <f>640601-2</f>
        <v>640599</v>
      </c>
      <c r="J24" s="27"/>
      <c r="K24" s="27"/>
      <c r="L24" s="27">
        <v>1895</v>
      </c>
      <c r="M24" s="27"/>
      <c r="N24" s="27"/>
      <c r="O24" s="27"/>
      <c r="P24" s="27"/>
      <c r="Q24" s="27"/>
      <c r="R24" s="27"/>
      <c r="S24" s="27"/>
      <c r="T24" s="53">
        <f>SUM(G24:L24)</f>
        <v>642494</v>
      </c>
    </row>
    <row r="25" spans="1:20" s="12" customFormat="1" ht="15" hidden="1">
      <c r="A25" s="46" t="s">
        <v>64</v>
      </c>
      <c r="B25" s="26" t="s">
        <v>58</v>
      </c>
      <c r="C25" s="51" t="s">
        <v>65</v>
      </c>
      <c r="D25" s="24" t="s">
        <v>23</v>
      </c>
      <c r="E25" s="45">
        <v>6401</v>
      </c>
      <c r="F25" s="26">
        <v>17.259</v>
      </c>
      <c r="G25" s="27"/>
      <c r="H25" s="27"/>
      <c r="I25" s="27">
        <v>1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53">
        <f aca="true" t="shared" si="1" ref="T25:T71">SUM(G25:L25)</f>
        <v>1</v>
      </c>
    </row>
    <row r="26" spans="1:20" s="12" customFormat="1" ht="15" hidden="1">
      <c r="A26" s="46" t="s">
        <v>64</v>
      </c>
      <c r="B26" s="26" t="s">
        <v>59</v>
      </c>
      <c r="C26" s="51" t="s">
        <v>65</v>
      </c>
      <c r="D26" s="24" t="s">
        <v>23</v>
      </c>
      <c r="E26" s="45">
        <v>6401</v>
      </c>
      <c r="F26" s="26">
        <v>17.259</v>
      </c>
      <c r="G26" s="27"/>
      <c r="H26" s="27"/>
      <c r="I26" s="27">
        <v>1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53">
        <f t="shared" si="1"/>
        <v>1</v>
      </c>
    </row>
    <row r="27" spans="1:20" s="12" customFormat="1" ht="15" hidden="1">
      <c r="A27" s="46" t="s">
        <v>66</v>
      </c>
      <c r="B27" s="50" t="s">
        <v>14</v>
      </c>
      <c r="C27" s="24" t="s">
        <v>67</v>
      </c>
      <c r="D27" s="52" t="s">
        <v>24</v>
      </c>
      <c r="E27" s="26" t="s">
        <v>68</v>
      </c>
      <c r="F27" s="52">
        <v>17.258</v>
      </c>
      <c r="G27" s="27"/>
      <c r="H27" s="27"/>
      <c r="I27" s="27">
        <f>80411-2</f>
        <v>80409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53">
        <f t="shared" si="1"/>
        <v>80409</v>
      </c>
    </row>
    <row r="28" spans="1:20" s="11" customFormat="1" ht="16.5" hidden="1">
      <c r="A28" s="46" t="s">
        <v>66</v>
      </c>
      <c r="B28" s="26" t="s">
        <v>58</v>
      </c>
      <c r="C28" s="24" t="s">
        <v>67</v>
      </c>
      <c r="D28" s="52" t="s">
        <v>24</v>
      </c>
      <c r="E28" s="26" t="s">
        <v>68</v>
      </c>
      <c r="F28" s="52">
        <v>17.258</v>
      </c>
      <c r="G28" s="30"/>
      <c r="H28" s="30"/>
      <c r="I28" s="30">
        <v>1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53">
        <f t="shared" si="1"/>
        <v>1</v>
      </c>
    </row>
    <row r="29" spans="1:20" s="11" customFormat="1" ht="16.5" hidden="1">
      <c r="A29" s="46" t="s">
        <v>66</v>
      </c>
      <c r="B29" s="26" t="s">
        <v>59</v>
      </c>
      <c r="C29" s="24" t="s">
        <v>67</v>
      </c>
      <c r="D29" s="52" t="s">
        <v>24</v>
      </c>
      <c r="E29" s="26" t="s">
        <v>68</v>
      </c>
      <c r="F29" s="52">
        <v>17.258</v>
      </c>
      <c r="G29" s="30"/>
      <c r="H29" s="30"/>
      <c r="I29" s="30">
        <v>1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53">
        <f t="shared" si="1"/>
        <v>1</v>
      </c>
    </row>
    <row r="30" spans="1:20" s="11" customFormat="1" ht="16.5" hidden="1">
      <c r="A30" s="46" t="s">
        <v>88</v>
      </c>
      <c r="B30" s="50" t="s">
        <v>14</v>
      </c>
      <c r="C30" s="67" t="s">
        <v>89</v>
      </c>
      <c r="D30" s="52" t="s">
        <v>24</v>
      </c>
      <c r="E30" s="26" t="s">
        <v>68</v>
      </c>
      <c r="F30" s="52">
        <v>17.258</v>
      </c>
      <c r="G30" s="30"/>
      <c r="H30" s="30"/>
      <c r="I30" s="30"/>
      <c r="J30" s="30"/>
      <c r="K30" s="30"/>
      <c r="L30" s="30">
        <f>428679-2</f>
        <v>428677</v>
      </c>
      <c r="M30" s="30"/>
      <c r="N30" s="30"/>
      <c r="O30" s="30"/>
      <c r="P30" s="30"/>
      <c r="Q30" s="30"/>
      <c r="R30" s="30"/>
      <c r="S30" s="30"/>
      <c r="T30" s="53">
        <f t="shared" si="1"/>
        <v>428677</v>
      </c>
    </row>
    <row r="31" spans="1:20" s="11" customFormat="1" ht="16.5" hidden="1">
      <c r="A31" s="46" t="s">
        <v>88</v>
      </c>
      <c r="B31" s="26" t="s">
        <v>58</v>
      </c>
      <c r="C31" s="67" t="s">
        <v>89</v>
      </c>
      <c r="D31" s="52" t="s">
        <v>24</v>
      </c>
      <c r="E31" s="26" t="s">
        <v>68</v>
      </c>
      <c r="F31" s="52">
        <v>17.258</v>
      </c>
      <c r="G31" s="30"/>
      <c r="H31" s="30"/>
      <c r="I31" s="30"/>
      <c r="J31" s="30"/>
      <c r="K31" s="30"/>
      <c r="L31" s="30">
        <v>1</v>
      </c>
      <c r="M31" s="30"/>
      <c r="N31" s="30"/>
      <c r="O31" s="30"/>
      <c r="P31" s="30"/>
      <c r="Q31" s="30"/>
      <c r="R31" s="30"/>
      <c r="S31" s="30"/>
      <c r="T31" s="53">
        <f t="shared" si="1"/>
        <v>1</v>
      </c>
    </row>
    <row r="32" spans="1:20" s="11" customFormat="1" ht="16.5" hidden="1">
      <c r="A32" s="46" t="s">
        <v>88</v>
      </c>
      <c r="B32" s="26" t="s">
        <v>59</v>
      </c>
      <c r="C32" s="67" t="s">
        <v>89</v>
      </c>
      <c r="D32" s="52" t="s">
        <v>24</v>
      </c>
      <c r="E32" s="26" t="s">
        <v>68</v>
      </c>
      <c r="F32" s="52">
        <v>17.258</v>
      </c>
      <c r="G32" s="30"/>
      <c r="H32" s="30"/>
      <c r="I32" s="30"/>
      <c r="J32" s="30"/>
      <c r="K32" s="30"/>
      <c r="L32" s="30">
        <v>1</v>
      </c>
      <c r="M32" s="30"/>
      <c r="N32" s="30"/>
      <c r="O32" s="30"/>
      <c r="P32" s="30"/>
      <c r="Q32" s="30"/>
      <c r="R32" s="30"/>
      <c r="S32" s="30"/>
      <c r="T32" s="53">
        <f t="shared" si="1"/>
        <v>1</v>
      </c>
    </row>
    <row r="33" spans="1:20" s="7" customFormat="1" ht="15" hidden="1">
      <c r="A33" s="46" t="s">
        <v>69</v>
      </c>
      <c r="B33" s="50" t="s">
        <v>14</v>
      </c>
      <c r="C33" s="24" t="s">
        <v>70</v>
      </c>
      <c r="D33" s="52" t="s">
        <v>25</v>
      </c>
      <c r="E33" s="26" t="s">
        <v>71</v>
      </c>
      <c r="F33" s="52">
        <v>17.278</v>
      </c>
      <c r="G33" s="27"/>
      <c r="H33" s="27"/>
      <c r="I33" s="27">
        <f>154388-2</f>
        <v>154386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53">
        <f t="shared" si="1"/>
        <v>154386</v>
      </c>
    </row>
    <row r="34" spans="1:20" s="9" customFormat="1" ht="16.5" hidden="1">
      <c r="A34" s="46" t="s">
        <v>69</v>
      </c>
      <c r="B34" s="26" t="s">
        <v>58</v>
      </c>
      <c r="C34" s="24" t="s">
        <v>70</v>
      </c>
      <c r="D34" s="52" t="s">
        <v>25</v>
      </c>
      <c r="E34" s="26" t="s">
        <v>71</v>
      </c>
      <c r="F34" s="52">
        <v>17.278</v>
      </c>
      <c r="G34" s="27"/>
      <c r="H34" s="27"/>
      <c r="I34" s="27">
        <v>1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53">
        <f t="shared" si="1"/>
        <v>1</v>
      </c>
    </row>
    <row r="35" spans="1:20" s="12" customFormat="1" ht="15" hidden="1">
      <c r="A35" s="46" t="s">
        <v>69</v>
      </c>
      <c r="B35" s="26" t="s">
        <v>59</v>
      </c>
      <c r="C35" s="24" t="s">
        <v>70</v>
      </c>
      <c r="D35" s="52" t="s">
        <v>25</v>
      </c>
      <c r="E35" s="26" t="s">
        <v>71</v>
      </c>
      <c r="F35" s="52">
        <v>17.278</v>
      </c>
      <c r="G35" s="30"/>
      <c r="H35" s="30"/>
      <c r="I35" s="30">
        <v>1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53">
        <f t="shared" si="1"/>
        <v>1</v>
      </c>
    </row>
    <row r="36" spans="1:20" s="12" customFormat="1" ht="16.5" hidden="1">
      <c r="A36" s="46" t="s">
        <v>90</v>
      </c>
      <c r="B36" s="50" t="s">
        <v>14</v>
      </c>
      <c r="C36" s="67" t="s">
        <v>91</v>
      </c>
      <c r="D36" s="52" t="s">
        <v>25</v>
      </c>
      <c r="E36" s="26" t="s">
        <v>71</v>
      </c>
      <c r="F36" s="52">
        <v>17.278</v>
      </c>
      <c r="G36" s="30"/>
      <c r="H36" s="30"/>
      <c r="I36" s="30"/>
      <c r="J36" s="30"/>
      <c r="K36" s="30"/>
      <c r="L36" s="30">
        <f>731990-2</f>
        <v>731988</v>
      </c>
      <c r="M36" s="30"/>
      <c r="N36" s="30"/>
      <c r="O36" s="30"/>
      <c r="P36" s="30"/>
      <c r="Q36" s="30"/>
      <c r="R36" s="30"/>
      <c r="S36" s="30"/>
      <c r="T36" s="53">
        <f t="shared" si="1"/>
        <v>731988</v>
      </c>
    </row>
    <row r="37" spans="1:20" s="12" customFormat="1" ht="16.5" hidden="1">
      <c r="A37" s="46" t="s">
        <v>90</v>
      </c>
      <c r="B37" s="26" t="s">
        <v>58</v>
      </c>
      <c r="C37" s="67" t="s">
        <v>91</v>
      </c>
      <c r="D37" s="52" t="s">
        <v>25</v>
      </c>
      <c r="E37" s="26" t="s">
        <v>71</v>
      </c>
      <c r="F37" s="52">
        <v>17.278</v>
      </c>
      <c r="G37" s="30"/>
      <c r="H37" s="30"/>
      <c r="I37" s="30"/>
      <c r="J37" s="30"/>
      <c r="K37" s="30"/>
      <c r="L37" s="30">
        <v>1</v>
      </c>
      <c r="M37" s="30"/>
      <c r="N37" s="30"/>
      <c r="O37" s="30"/>
      <c r="P37" s="30"/>
      <c r="Q37" s="30"/>
      <c r="R37" s="30"/>
      <c r="S37" s="30"/>
      <c r="T37" s="53">
        <f t="shared" si="1"/>
        <v>1</v>
      </c>
    </row>
    <row r="38" spans="1:20" s="12" customFormat="1" ht="16.5" hidden="1">
      <c r="A38" s="46" t="s">
        <v>90</v>
      </c>
      <c r="B38" s="26" t="s">
        <v>59</v>
      </c>
      <c r="C38" s="67" t="s">
        <v>91</v>
      </c>
      <c r="D38" s="52" t="s">
        <v>25</v>
      </c>
      <c r="E38" s="26" t="s">
        <v>71</v>
      </c>
      <c r="F38" s="52">
        <v>17.278</v>
      </c>
      <c r="G38" s="30"/>
      <c r="H38" s="30"/>
      <c r="I38" s="30"/>
      <c r="J38" s="30"/>
      <c r="K38" s="30"/>
      <c r="L38" s="30">
        <v>1</v>
      </c>
      <c r="M38" s="30"/>
      <c r="N38" s="30"/>
      <c r="O38" s="30"/>
      <c r="P38" s="30"/>
      <c r="Q38" s="30"/>
      <c r="R38" s="30"/>
      <c r="S38" s="30"/>
      <c r="T38" s="53">
        <f t="shared" si="1"/>
        <v>1</v>
      </c>
    </row>
    <row r="39" spans="1:20" s="12" customFormat="1" ht="15" hidden="1">
      <c r="A39" s="46" t="s">
        <v>36</v>
      </c>
      <c r="B39" s="50" t="s">
        <v>14</v>
      </c>
      <c r="C39" s="24" t="s">
        <v>70</v>
      </c>
      <c r="D39" s="52" t="s">
        <v>25</v>
      </c>
      <c r="E39" s="26">
        <v>6423</v>
      </c>
      <c r="F39" s="52">
        <v>17.278</v>
      </c>
      <c r="G39" s="30"/>
      <c r="H39" s="30"/>
      <c r="I39" s="30"/>
      <c r="J39" s="30"/>
      <c r="K39" s="30"/>
      <c r="L39" s="30"/>
      <c r="M39" s="30"/>
      <c r="N39" s="30"/>
      <c r="O39" s="30"/>
      <c r="P39" s="30">
        <v>16000</v>
      </c>
      <c r="Q39" s="30"/>
      <c r="R39" s="30"/>
      <c r="S39" s="30"/>
      <c r="T39" s="53">
        <f>SUM(P39)</f>
        <v>16000</v>
      </c>
    </row>
    <row r="40" spans="1:20" s="12" customFormat="1" ht="15">
      <c r="A40" s="46"/>
      <c r="B40" s="26"/>
      <c r="C40" s="24"/>
      <c r="D40" s="52"/>
      <c r="E40" s="26"/>
      <c r="F40" s="52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53">
        <f t="shared" si="1"/>
        <v>0</v>
      </c>
    </row>
    <row r="41" spans="1:20" s="12" customFormat="1" ht="15">
      <c r="A41" s="18" t="s">
        <v>8</v>
      </c>
      <c r="B41" s="26"/>
      <c r="C41" s="24"/>
      <c r="D41" s="52"/>
      <c r="E41" s="26"/>
      <c r="F41" s="52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53">
        <f t="shared" si="1"/>
        <v>0</v>
      </c>
    </row>
    <row r="42" spans="1:20" s="12" customFormat="1" ht="15">
      <c r="A42" s="24" t="s">
        <v>61</v>
      </c>
      <c r="B42" s="26"/>
      <c r="C42" s="24"/>
      <c r="D42" s="52"/>
      <c r="E42" s="26"/>
      <c r="F42" s="52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53">
        <f t="shared" si="1"/>
        <v>0</v>
      </c>
    </row>
    <row r="43" spans="1:20" s="12" customFormat="1" ht="15">
      <c r="A43" s="55" t="s">
        <v>29</v>
      </c>
      <c r="B43" s="26" t="s">
        <v>55</v>
      </c>
      <c r="C43" s="47" t="s">
        <v>56</v>
      </c>
      <c r="D43" s="47" t="s">
        <v>30</v>
      </c>
      <c r="E43" s="48" t="s">
        <v>57</v>
      </c>
      <c r="F43" s="26">
        <v>17.207</v>
      </c>
      <c r="G43" s="30"/>
      <c r="H43" s="30"/>
      <c r="I43" s="30"/>
      <c r="J43" s="30">
        <v>83910</v>
      </c>
      <c r="K43" s="30"/>
      <c r="L43" s="30"/>
      <c r="M43" s="30"/>
      <c r="N43" s="30"/>
      <c r="O43" s="30"/>
      <c r="P43" s="30"/>
      <c r="Q43" s="30"/>
      <c r="R43" s="30"/>
      <c r="S43" s="30">
        <v>3680</v>
      </c>
      <c r="T43" s="53">
        <f>SUM(J43:S43)</f>
        <v>87590</v>
      </c>
    </row>
    <row r="44" spans="1:20" s="12" customFormat="1" ht="15" hidden="1">
      <c r="A44" s="55" t="s">
        <v>29</v>
      </c>
      <c r="B44" s="26" t="s">
        <v>58</v>
      </c>
      <c r="C44" s="47" t="s">
        <v>56</v>
      </c>
      <c r="D44" s="47" t="s">
        <v>30</v>
      </c>
      <c r="E44" s="48" t="s">
        <v>57</v>
      </c>
      <c r="F44" s="26">
        <v>17.207</v>
      </c>
      <c r="G44" s="30"/>
      <c r="H44" s="30"/>
      <c r="I44" s="30"/>
      <c r="J44" s="30">
        <v>1</v>
      </c>
      <c r="K44" s="30"/>
      <c r="L44" s="30"/>
      <c r="M44" s="30"/>
      <c r="N44" s="30"/>
      <c r="O44" s="30"/>
      <c r="P44" s="30"/>
      <c r="Q44" s="30"/>
      <c r="R44" s="30"/>
      <c r="S44" s="30"/>
      <c r="T44" s="53">
        <f t="shared" si="1"/>
        <v>1</v>
      </c>
    </row>
    <row r="45" spans="1:20" s="12" customFormat="1" ht="15" hidden="1">
      <c r="A45" s="55" t="s">
        <v>29</v>
      </c>
      <c r="B45" s="26" t="s">
        <v>59</v>
      </c>
      <c r="C45" s="47" t="s">
        <v>56</v>
      </c>
      <c r="D45" s="47" t="s">
        <v>30</v>
      </c>
      <c r="E45" s="48" t="s">
        <v>57</v>
      </c>
      <c r="F45" s="26">
        <v>17.207</v>
      </c>
      <c r="G45" s="30"/>
      <c r="H45" s="30"/>
      <c r="I45" s="30"/>
      <c r="J45" s="30">
        <v>1</v>
      </c>
      <c r="K45" s="30"/>
      <c r="L45" s="30"/>
      <c r="M45" s="30"/>
      <c r="N45" s="30"/>
      <c r="O45" s="30"/>
      <c r="P45" s="30"/>
      <c r="Q45" s="30"/>
      <c r="R45" s="30"/>
      <c r="S45" s="30"/>
      <c r="T45" s="53">
        <f t="shared" si="1"/>
        <v>1</v>
      </c>
    </row>
    <row r="46" spans="1:20" s="12" customFormat="1" ht="15">
      <c r="A46" s="55" t="s">
        <v>31</v>
      </c>
      <c r="B46" s="26" t="s">
        <v>55</v>
      </c>
      <c r="C46" s="47" t="s">
        <v>56</v>
      </c>
      <c r="D46" s="47" t="s">
        <v>30</v>
      </c>
      <c r="E46" s="48" t="s">
        <v>60</v>
      </c>
      <c r="F46" s="26" t="s">
        <v>32</v>
      </c>
      <c r="G46" s="30"/>
      <c r="H46" s="30"/>
      <c r="I46" s="30"/>
      <c r="J46" s="30">
        <v>112371</v>
      </c>
      <c r="K46" s="30"/>
      <c r="L46" s="30"/>
      <c r="M46" s="30"/>
      <c r="N46" s="30"/>
      <c r="O46" s="30"/>
      <c r="P46" s="30"/>
      <c r="Q46" s="30"/>
      <c r="R46" s="30"/>
      <c r="S46" s="30">
        <v>317</v>
      </c>
      <c r="T46" s="53">
        <f>SUM(J46:S46)</f>
        <v>112688</v>
      </c>
    </row>
    <row r="47" spans="1:20" s="12" customFormat="1" ht="15" hidden="1">
      <c r="A47" s="55" t="s">
        <v>31</v>
      </c>
      <c r="B47" s="26" t="s">
        <v>58</v>
      </c>
      <c r="C47" s="47" t="s">
        <v>56</v>
      </c>
      <c r="D47" s="47" t="s">
        <v>30</v>
      </c>
      <c r="E47" s="48" t="s">
        <v>60</v>
      </c>
      <c r="F47" s="26" t="s">
        <v>32</v>
      </c>
      <c r="G47" s="30"/>
      <c r="H47" s="30"/>
      <c r="I47" s="30"/>
      <c r="J47" s="30">
        <v>1</v>
      </c>
      <c r="K47" s="30"/>
      <c r="L47" s="30"/>
      <c r="M47" s="30"/>
      <c r="N47" s="30"/>
      <c r="O47" s="30"/>
      <c r="P47" s="30"/>
      <c r="Q47" s="30"/>
      <c r="R47" s="30"/>
      <c r="S47" s="30"/>
      <c r="T47" s="53">
        <f t="shared" si="1"/>
        <v>1</v>
      </c>
    </row>
    <row r="48" spans="1:20" s="12" customFormat="1" ht="15" hidden="1">
      <c r="A48" s="55" t="s">
        <v>31</v>
      </c>
      <c r="B48" s="26" t="s">
        <v>59</v>
      </c>
      <c r="C48" s="47" t="s">
        <v>56</v>
      </c>
      <c r="D48" s="47" t="s">
        <v>30</v>
      </c>
      <c r="E48" s="48" t="s">
        <v>60</v>
      </c>
      <c r="F48" s="26" t="s">
        <v>32</v>
      </c>
      <c r="G48" s="30"/>
      <c r="H48" s="30"/>
      <c r="I48" s="30"/>
      <c r="J48" s="30">
        <v>1</v>
      </c>
      <c r="K48" s="30"/>
      <c r="L48" s="30"/>
      <c r="M48" s="30"/>
      <c r="N48" s="30"/>
      <c r="O48" s="30"/>
      <c r="P48" s="30"/>
      <c r="Q48" s="30"/>
      <c r="R48" s="30"/>
      <c r="S48" s="30"/>
      <c r="T48" s="53">
        <f t="shared" si="1"/>
        <v>1</v>
      </c>
    </row>
    <row r="49" spans="1:20" s="12" customFormat="1" ht="15" hidden="1">
      <c r="A49" s="56" t="s">
        <v>33</v>
      </c>
      <c r="B49" s="26" t="s">
        <v>95</v>
      </c>
      <c r="C49" s="47" t="s">
        <v>96</v>
      </c>
      <c r="D49" s="58" t="s">
        <v>97</v>
      </c>
      <c r="E49" s="59" t="s">
        <v>98</v>
      </c>
      <c r="F49" s="57" t="s">
        <v>34</v>
      </c>
      <c r="G49" s="30"/>
      <c r="H49" s="30"/>
      <c r="I49" s="30"/>
      <c r="J49" s="30"/>
      <c r="K49" s="30"/>
      <c r="L49" s="30"/>
      <c r="M49" s="30">
        <v>12907.5</v>
      </c>
      <c r="N49" s="30"/>
      <c r="O49" s="30"/>
      <c r="P49" s="30"/>
      <c r="Q49" s="30"/>
      <c r="R49" s="30"/>
      <c r="S49" s="30"/>
      <c r="T49" s="53">
        <f>SUM(L49:M49)</f>
        <v>12907.5</v>
      </c>
    </row>
    <row r="50" spans="1:20" s="12" customFormat="1" ht="15" hidden="1">
      <c r="A50" s="56" t="s">
        <v>37</v>
      </c>
      <c r="B50" s="26" t="s">
        <v>99</v>
      </c>
      <c r="C50" s="52" t="s">
        <v>100</v>
      </c>
      <c r="D50" s="52" t="s">
        <v>101</v>
      </c>
      <c r="E50" s="52" t="s">
        <v>102</v>
      </c>
      <c r="F50" s="26" t="s">
        <v>28</v>
      </c>
      <c r="G50" s="30"/>
      <c r="H50" s="30"/>
      <c r="I50" s="30"/>
      <c r="J50" s="30"/>
      <c r="K50" s="30"/>
      <c r="L50" s="30"/>
      <c r="M50" s="30">
        <v>2669.72</v>
      </c>
      <c r="N50" s="30"/>
      <c r="O50" s="30"/>
      <c r="P50" s="30"/>
      <c r="Q50" s="30"/>
      <c r="R50" s="30"/>
      <c r="S50" s="30"/>
      <c r="T50" s="53">
        <f>SUM(L50:M50)</f>
        <v>2669.72</v>
      </c>
    </row>
    <row r="51" spans="1:20" s="12" customFormat="1" ht="15" hidden="1">
      <c r="A51" s="68" t="s">
        <v>39</v>
      </c>
      <c r="B51" s="26"/>
      <c r="C51" s="62"/>
      <c r="D51" s="62"/>
      <c r="E51" s="62"/>
      <c r="F51" s="57" t="s">
        <v>28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53">
        <f t="shared" si="1"/>
        <v>0</v>
      </c>
    </row>
    <row r="52" spans="1:20" s="12" customFormat="1" ht="15" hidden="1">
      <c r="A52" s="56" t="s">
        <v>40</v>
      </c>
      <c r="B52" s="26" t="s">
        <v>55</v>
      </c>
      <c r="C52" s="65" t="s">
        <v>79</v>
      </c>
      <c r="D52" s="65" t="s">
        <v>80</v>
      </c>
      <c r="E52" s="65" t="s">
        <v>81</v>
      </c>
      <c r="F52" s="26" t="s">
        <v>28</v>
      </c>
      <c r="G52" s="30"/>
      <c r="H52" s="30"/>
      <c r="I52" s="30"/>
      <c r="J52" s="30"/>
      <c r="K52" s="30">
        <v>5805</v>
      </c>
      <c r="L52" s="30"/>
      <c r="M52" s="30"/>
      <c r="N52" s="30"/>
      <c r="O52" s="30"/>
      <c r="P52" s="30"/>
      <c r="Q52" s="30"/>
      <c r="R52" s="30"/>
      <c r="S52" s="30"/>
      <c r="T52" s="53">
        <f t="shared" si="1"/>
        <v>5805</v>
      </c>
    </row>
    <row r="53" spans="1:20" s="12" customFormat="1" ht="15" hidden="1">
      <c r="A53" s="56" t="s">
        <v>41</v>
      </c>
      <c r="B53" s="26" t="s">
        <v>55</v>
      </c>
      <c r="C53" s="65" t="s">
        <v>82</v>
      </c>
      <c r="D53" s="66" t="s">
        <v>86</v>
      </c>
      <c r="E53" s="65" t="s">
        <v>83</v>
      </c>
      <c r="F53" s="26" t="s">
        <v>28</v>
      </c>
      <c r="G53" s="30"/>
      <c r="H53" s="30"/>
      <c r="I53" s="30"/>
      <c r="J53" s="30"/>
      <c r="K53" s="30">
        <v>7142.95</v>
      </c>
      <c r="L53" s="30"/>
      <c r="M53" s="30"/>
      <c r="N53" s="30"/>
      <c r="O53" s="30"/>
      <c r="P53" s="30"/>
      <c r="Q53" s="30"/>
      <c r="R53" s="30"/>
      <c r="S53" s="30"/>
      <c r="T53" s="53">
        <f t="shared" si="1"/>
        <v>7142.95</v>
      </c>
    </row>
    <row r="54" spans="1:20" s="12" customFormat="1" ht="15" hidden="1">
      <c r="A54" s="70" t="s">
        <v>114</v>
      </c>
      <c r="B54" s="26" t="s">
        <v>55</v>
      </c>
      <c r="C54" s="52" t="s">
        <v>115</v>
      </c>
      <c r="D54" s="52" t="s">
        <v>116</v>
      </c>
      <c r="E54" s="24" t="s">
        <v>117</v>
      </c>
      <c r="F54" s="26" t="s">
        <v>28</v>
      </c>
      <c r="G54" s="30"/>
      <c r="H54" s="30"/>
      <c r="I54" s="30"/>
      <c r="J54" s="30"/>
      <c r="K54" s="30"/>
      <c r="L54" s="30"/>
      <c r="M54" s="30"/>
      <c r="N54" s="30"/>
      <c r="O54" s="30">
        <v>1181.16</v>
      </c>
      <c r="P54" s="30"/>
      <c r="Q54" s="30"/>
      <c r="R54" s="30"/>
      <c r="S54" s="30"/>
      <c r="T54" s="53">
        <f>SUM(N54:O54)</f>
        <v>1181.16</v>
      </c>
    </row>
    <row r="55" spans="1:20" s="12" customFormat="1" ht="15" hidden="1">
      <c r="A55" s="56" t="s">
        <v>119</v>
      </c>
      <c r="B55" s="26" t="s">
        <v>55</v>
      </c>
      <c r="C55" s="52" t="s">
        <v>120</v>
      </c>
      <c r="D55" s="52" t="s">
        <v>38</v>
      </c>
      <c r="E55" s="52" t="s">
        <v>121</v>
      </c>
      <c r="F55" s="26" t="s">
        <v>28</v>
      </c>
      <c r="G55" s="30"/>
      <c r="H55" s="30"/>
      <c r="I55" s="30"/>
      <c r="J55" s="30"/>
      <c r="K55" s="30"/>
      <c r="L55" s="30"/>
      <c r="M55" s="30"/>
      <c r="N55" s="30"/>
      <c r="O55" s="30"/>
      <c r="P55" s="30">
        <v>29004.54</v>
      </c>
      <c r="Q55" s="30"/>
      <c r="R55" s="30"/>
      <c r="S55" s="30"/>
      <c r="T55" s="53">
        <f>SUM(O55:P55)</f>
        <v>29004.54</v>
      </c>
    </row>
    <row r="56" spans="1:20" s="12" customFormat="1" ht="15" hidden="1">
      <c r="A56" s="71"/>
      <c r="B56" s="57"/>
      <c r="C56" s="62"/>
      <c r="D56" s="62"/>
      <c r="E56" s="72"/>
      <c r="F56" s="57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53"/>
    </row>
    <row r="57" spans="1:20" s="12" customFormat="1" ht="15" hidden="1">
      <c r="A57" s="56"/>
      <c r="B57" s="57"/>
      <c r="C57" s="58"/>
      <c r="D57" s="58"/>
      <c r="E57" s="59"/>
      <c r="F57" s="57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53">
        <f t="shared" si="1"/>
        <v>0</v>
      </c>
    </row>
    <row r="58" spans="1:20" s="12" customFormat="1" ht="15" hidden="1">
      <c r="A58" s="18" t="s">
        <v>8</v>
      </c>
      <c r="B58" s="57"/>
      <c r="C58" s="58"/>
      <c r="D58" s="58"/>
      <c r="E58" s="59"/>
      <c r="F58" s="57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53">
        <f t="shared" si="1"/>
        <v>0</v>
      </c>
    </row>
    <row r="59" spans="1:20" s="12" customFormat="1" ht="15" hidden="1">
      <c r="A59" s="24" t="s">
        <v>105</v>
      </c>
      <c r="B59" s="57"/>
      <c r="C59" s="58"/>
      <c r="D59" s="58"/>
      <c r="E59" s="59"/>
      <c r="F59" s="57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53">
        <f t="shared" si="1"/>
        <v>0</v>
      </c>
    </row>
    <row r="60" spans="1:20" s="12" customFormat="1" ht="15" hidden="1">
      <c r="A60" s="60" t="s">
        <v>107</v>
      </c>
      <c r="B60" s="26" t="s">
        <v>108</v>
      </c>
      <c r="C60" s="47" t="s">
        <v>109</v>
      </c>
      <c r="D60" s="47" t="s">
        <v>35</v>
      </c>
      <c r="E60" s="48" t="s">
        <v>110</v>
      </c>
      <c r="F60" s="69">
        <v>17.801</v>
      </c>
      <c r="G60" s="30"/>
      <c r="H60" s="30"/>
      <c r="I60" s="30"/>
      <c r="J60" s="30"/>
      <c r="K60" s="30"/>
      <c r="L60" s="30"/>
      <c r="M60" s="30"/>
      <c r="N60" s="30">
        <f>20523-1</f>
        <v>20522</v>
      </c>
      <c r="O60" s="30"/>
      <c r="P60" s="30"/>
      <c r="Q60" s="30">
        <f>15325.85-1</f>
        <v>15324.85</v>
      </c>
      <c r="R60" s="30"/>
      <c r="S60" s="30"/>
      <c r="T60" s="53">
        <f>SUM(P60:Q60)</f>
        <v>15324.85</v>
      </c>
    </row>
    <row r="61" spans="1:20" s="12" customFormat="1" ht="15" hidden="1">
      <c r="A61" s="60" t="s">
        <v>107</v>
      </c>
      <c r="B61" s="26" t="s">
        <v>111</v>
      </c>
      <c r="C61" s="47" t="s">
        <v>109</v>
      </c>
      <c r="D61" s="47" t="s">
        <v>35</v>
      </c>
      <c r="E61" s="48" t="s">
        <v>110</v>
      </c>
      <c r="F61" s="69">
        <v>17.801</v>
      </c>
      <c r="G61" s="30"/>
      <c r="H61" s="30"/>
      <c r="I61" s="30"/>
      <c r="J61" s="30"/>
      <c r="K61" s="30"/>
      <c r="L61" s="30"/>
      <c r="M61" s="30"/>
      <c r="N61" s="30">
        <v>1</v>
      </c>
      <c r="O61" s="30"/>
      <c r="P61" s="30"/>
      <c r="Q61" s="30">
        <v>1</v>
      </c>
      <c r="R61" s="30"/>
      <c r="S61" s="30"/>
      <c r="T61" s="53">
        <f>SUM(P61:Q61)</f>
        <v>1</v>
      </c>
    </row>
    <row r="62" spans="1:21" s="12" customFormat="1" ht="15" hidden="1">
      <c r="A62" s="60" t="s">
        <v>126</v>
      </c>
      <c r="B62" s="26" t="s">
        <v>127</v>
      </c>
      <c r="C62" s="47" t="s">
        <v>128</v>
      </c>
      <c r="D62" s="47" t="s">
        <v>35</v>
      </c>
      <c r="E62" s="48" t="s">
        <v>129</v>
      </c>
      <c r="F62" s="69">
        <v>17.801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>
        <v>7662.92</v>
      </c>
      <c r="R62" s="30"/>
      <c r="S62" s="30"/>
      <c r="T62" s="53">
        <f>SUM(P62:Q62)</f>
        <v>7662.92</v>
      </c>
      <c r="U62" s="61"/>
    </row>
    <row r="63" spans="1:20" s="12" customFormat="1" ht="15" hidden="1">
      <c r="A63" s="55"/>
      <c r="B63" s="26"/>
      <c r="C63" s="47"/>
      <c r="D63" s="47"/>
      <c r="E63" s="48"/>
      <c r="F63" s="26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53">
        <f>SUM(M63:N63)</f>
        <v>0</v>
      </c>
    </row>
    <row r="64" spans="1:20" s="12" customFormat="1" ht="15" hidden="1">
      <c r="A64" s="55"/>
      <c r="B64" s="26"/>
      <c r="C64" s="47"/>
      <c r="D64" s="47"/>
      <c r="E64" s="48"/>
      <c r="F64" s="26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53">
        <f>SUM(M64:N64)</f>
        <v>0</v>
      </c>
    </row>
    <row r="65" spans="1:20" s="11" customFormat="1" ht="16.5" hidden="1">
      <c r="A65" s="18" t="s">
        <v>8</v>
      </c>
      <c r="B65" s="20"/>
      <c r="C65" s="29"/>
      <c r="D65" s="23"/>
      <c r="E65" s="29"/>
      <c r="F65" s="23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53">
        <f>SUM(M65:N65)</f>
        <v>0</v>
      </c>
    </row>
    <row r="66" spans="1:20" s="11" customFormat="1" ht="16.5" hidden="1">
      <c r="A66" s="24" t="s">
        <v>51</v>
      </c>
      <c r="B66" s="23"/>
      <c r="C66" s="29"/>
      <c r="D66" s="23"/>
      <c r="E66" s="29"/>
      <c r="F66" s="23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53">
        <f>SUM(M66:N66)</f>
        <v>0</v>
      </c>
    </row>
    <row r="67" spans="1:20" s="11" customFormat="1" ht="16.5" hidden="1">
      <c r="A67" s="54" t="s">
        <v>26</v>
      </c>
      <c r="B67" s="26" t="s">
        <v>14</v>
      </c>
      <c r="C67" s="47" t="s">
        <v>47</v>
      </c>
      <c r="D67" s="47" t="s">
        <v>27</v>
      </c>
      <c r="E67" s="47" t="s">
        <v>48</v>
      </c>
      <c r="F67" s="26" t="s">
        <v>28</v>
      </c>
      <c r="G67" s="30">
        <v>373457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53">
        <f>SUM(M67:N67)</f>
        <v>0</v>
      </c>
    </row>
    <row r="68" spans="1:20" s="11" customFormat="1" ht="16.5" hidden="1">
      <c r="A68" s="54" t="s">
        <v>134</v>
      </c>
      <c r="B68" s="26" t="s">
        <v>14</v>
      </c>
      <c r="C68" s="47" t="s">
        <v>47</v>
      </c>
      <c r="D68" s="47" t="s">
        <v>27</v>
      </c>
      <c r="E68" s="47" t="s">
        <v>48</v>
      </c>
      <c r="F68" s="26" t="s">
        <v>28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37720</v>
      </c>
      <c r="S68" s="30"/>
      <c r="T68" s="53">
        <f>SUM(Q68:R68)</f>
        <v>37720</v>
      </c>
    </row>
    <row r="69" spans="1:20" s="11" customFormat="1" ht="16.5" hidden="1">
      <c r="A69" s="54"/>
      <c r="B69" s="26"/>
      <c r="C69" s="47"/>
      <c r="D69" s="47"/>
      <c r="E69" s="47"/>
      <c r="F69" s="26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53">
        <f t="shared" si="1"/>
        <v>0</v>
      </c>
    </row>
    <row r="70" spans="1:20" s="11" customFormat="1" ht="16.5">
      <c r="A70" s="13"/>
      <c r="B70" s="31"/>
      <c r="C70" s="31"/>
      <c r="D70" s="23"/>
      <c r="E70" s="23"/>
      <c r="F70" s="23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53">
        <f t="shared" si="1"/>
        <v>0</v>
      </c>
    </row>
    <row r="71" spans="1:20" s="11" customFormat="1" ht="18.75">
      <c r="A71" s="14" t="s">
        <v>0</v>
      </c>
      <c r="B71" s="32"/>
      <c r="C71" s="33"/>
      <c r="D71" s="33"/>
      <c r="E71" s="33"/>
      <c r="F71" s="34"/>
      <c r="G71" s="35">
        <f>SUM(G65:G70)</f>
        <v>373457</v>
      </c>
      <c r="H71" s="35">
        <f>SUM(H18:H70)</f>
        <v>0</v>
      </c>
      <c r="I71" s="35">
        <f>SUM(I22:I35)</f>
        <v>875400</v>
      </c>
      <c r="J71" s="35">
        <f>SUM(J40:J70)</f>
        <v>196285</v>
      </c>
      <c r="K71" s="35">
        <f>SUM(K40:K70)</f>
        <v>12947.95</v>
      </c>
      <c r="L71" s="35">
        <f>SUM(L22:L70)</f>
        <v>1162564</v>
      </c>
      <c r="M71" s="35">
        <f>SUM(M40:M70)</f>
        <v>15577.22</v>
      </c>
      <c r="N71" s="35">
        <f>SUM(N57:N70)</f>
        <v>20523</v>
      </c>
      <c r="O71" s="35">
        <f>SUM(O40:O70)</f>
        <v>1181.16</v>
      </c>
      <c r="P71" s="35">
        <f>SUM(P21:P69)</f>
        <v>45004.54</v>
      </c>
      <c r="Q71" s="35">
        <f>SUM(Q57:Q70)</f>
        <v>22988.77</v>
      </c>
      <c r="R71" s="35">
        <f>SUM(R57:R70)</f>
        <v>37720</v>
      </c>
      <c r="S71" s="35">
        <f>SUM(S40:S70)</f>
        <v>3997</v>
      </c>
      <c r="T71" s="53">
        <f t="shared" si="1"/>
        <v>2620653.95</v>
      </c>
    </row>
    <row r="72" spans="1:20" s="11" customFormat="1" ht="18.75">
      <c r="A72" s="37"/>
      <c r="B72" s="38"/>
      <c r="C72" s="39"/>
      <c r="D72" s="39"/>
      <c r="E72" s="39"/>
      <c r="F72" s="40"/>
      <c r="G72" s="41"/>
      <c r="H72" s="41" t="s">
        <v>74</v>
      </c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2"/>
    </row>
    <row r="73" spans="1:2" ht="16.5">
      <c r="A73" s="12" t="s">
        <v>9</v>
      </c>
      <c r="B73" s="11"/>
    </row>
    <row r="74" ht="15" hidden="1">
      <c r="A74" s="36" t="s">
        <v>49</v>
      </c>
    </row>
    <row r="75" ht="15" hidden="1">
      <c r="A75" s="49" t="s">
        <v>50</v>
      </c>
    </row>
    <row r="76" ht="15" hidden="1">
      <c r="A76" s="49" t="s">
        <v>46</v>
      </c>
    </row>
    <row r="77" ht="15" hidden="1">
      <c r="A77" s="49" t="s">
        <v>53</v>
      </c>
    </row>
    <row r="78" ht="15" hidden="1">
      <c r="A78" s="49" t="s">
        <v>54</v>
      </c>
    </row>
    <row r="79" ht="15" hidden="1">
      <c r="A79" s="49" t="s">
        <v>72</v>
      </c>
    </row>
    <row r="80" ht="15" hidden="1">
      <c r="A80" s="49" t="s">
        <v>73</v>
      </c>
    </row>
    <row r="81" ht="15" hidden="1">
      <c r="A81" s="49" t="s">
        <v>76</v>
      </c>
    </row>
    <row r="82" ht="15" hidden="1">
      <c r="A82" s="49" t="s">
        <v>77</v>
      </c>
    </row>
    <row r="83" ht="15" hidden="1">
      <c r="A83" s="49" t="s">
        <v>85</v>
      </c>
    </row>
    <row r="84" ht="15" hidden="1">
      <c r="A84" s="49" t="s">
        <v>84</v>
      </c>
    </row>
    <row r="85" ht="15" hidden="1">
      <c r="A85" s="49" t="s">
        <v>92</v>
      </c>
    </row>
    <row r="86" ht="15" hidden="1">
      <c r="A86" s="49" t="s">
        <v>93</v>
      </c>
    </row>
    <row r="87" ht="15" hidden="1">
      <c r="A87" s="49" t="s">
        <v>103</v>
      </c>
    </row>
    <row r="88" ht="15" hidden="1">
      <c r="A88" s="49" t="s">
        <v>84</v>
      </c>
    </row>
    <row r="89" ht="15" hidden="1">
      <c r="A89" s="49" t="s">
        <v>112</v>
      </c>
    </row>
    <row r="90" ht="15" hidden="1">
      <c r="A90" s="49" t="s">
        <v>106</v>
      </c>
    </row>
    <row r="91" ht="15" hidden="1">
      <c r="A91" s="49" t="s">
        <v>118</v>
      </c>
    </row>
    <row r="92" ht="15" hidden="1">
      <c r="A92" s="49" t="s">
        <v>84</v>
      </c>
    </row>
    <row r="93" ht="15" hidden="1">
      <c r="A93" s="49" t="s">
        <v>124</v>
      </c>
    </row>
    <row r="94" ht="15" hidden="1">
      <c r="A94" s="49" t="s">
        <v>123</v>
      </c>
    </row>
    <row r="95" ht="15" hidden="1">
      <c r="A95" s="49" t="s">
        <v>131</v>
      </c>
    </row>
    <row r="96" ht="15" hidden="1">
      <c r="A96" s="49" t="s">
        <v>130</v>
      </c>
    </row>
    <row r="97" ht="15" hidden="1">
      <c r="A97" s="49" t="s">
        <v>133</v>
      </c>
    </row>
    <row r="98" ht="15" hidden="1">
      <c r="A98" s="49" t="s">
        <v>132</v>
      </c>
    </row>
    <row r="99" ht="15">
      <c r="A99" s="49" t="s">
        <v>138</v>
      </c>
    </row>
    <row r="100" ht="15">
      <c r="A100" s="49" t="s">
        <v>137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2019-01-09T17:59:37Z</cp:lastPrinted>
  <dcterms:created xsi:type="dcterms:W3CDTF">2000-04-13T13:33:42Z</dcterms:created>
  <dcterms:modified xsi:type="dcterms:W3CDTF">2020-01-23T15:30:19Z</dcterms:modified>
  <cp:category/>
  <cp:version/>
  <cp:contentType/>
  <cp:contentStatus/>
</cp:coreProperties>
</file>