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BEDFORD'!$A$1:$G$70</definedName>
  </definedNames>
  <calcPr calcMode="manual" fullCalcOnLoad="1"/>
</workbook>
</file>

<file path=xl/sharedStrings.xml><?xml version="1.0" encoding="utf-8"?>
<sst xmlns="http://schemas.openxmlformats.org/spreadsheetml/2006/main" count="281" uniqueCount="157">
  <si>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</si>
  <si>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</si>
  <si>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</si>
  <si>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</si>
  <si>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</si>
  <si>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</si>
  <si>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</si>
  <si>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</si>
  <si>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</si>
  <si>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</si>
  <si>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</si>
  <si>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</si>
  <si>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</si>
  <si>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</si>
  <si>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</si>
  <si>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</si>
  <si>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</si>
  <si>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CT EOL 19CCNBEDTRADE</t>
  </si>
  <si>
    <t>JULY 1, 2019- JUNE 30, 2020</t>
  </si>
  <si>
    <t>7003-1631</t>
  </si>
  <si>
    <t>7003-1630</t>
  </si>
  <si>
    <t>7003-1778</t>
  </si>
  <si>
    <t>STATE ONE STOP</t>
  </si>
  <si>
    <t>7003-0803</t>
  </si>
  <si>
    <t>7002-6626</t>
  </si>
  <si>
    <t>WP 10%</t>
  </si>
  <si>
    <t>17.207</t>
  </si>
  <si>
    <t>7002-6624</t>
  </si>
  <si>
    <t>DOE -ELEMENTARY &amp; SECONDARY ED</t>
  </si>
  <si>
    <t>84.002A</t>
  </si>
  <si>
    <t xml:space="preserve">4400-1979 </t>
  </si>
  <si>
    <t>MA COMMISSION FOR THE BLIND</t>
  </si>
  <si>
    <t>MA REHAB COMMISSION</t>
  </si>
  <si>
    <t xml:space="preserve">BUDGET SHEET #1 </t>
  </si>
  <si>
    <t>TO ADD WTF &amp; SOS FUNDS</t>
  </si>
  <si>
    <t>BUDGET #1 FY20</t>
  </si>
  <si>
    <t>CT EOL 20CCNBEDSOSWTF</t>
  </si>
  <si>
    <t>J464</t>
  </si>
  <si>
    <t>J484</t>
  </si>
  <si>
    <t>WTRUSTF20</t>
  </si>
  <si>
    <t>STOSCC2020</t>
  </si>
  <si>
    <t>INITIAL AWARD FY20 AUGUST 7, 2019</t>
  </si>
  <si>
    <t>BUDGET#1 FY20 AUGUST 9, 2019</t>
  </si>
  <si>
    <t>TO ADD WP FUNDS</t>
  </si>
  <si>
    <t>CT EOL 20CCNBEDWP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</si>
  <si>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</si>
  <si>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</si>
  <si>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</si>
  <si>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</si>
  <si>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</si>
  <si>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</si>
  <si>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</si>
  <si>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</si>
  <si>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20CCNBEDWIA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</si>
  <si>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</si>
  <si>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</si>
  <si>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</si>
  <si>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</si>
  <si>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</si>
  <si>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</si>
  <si>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</si>
  <si>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</si>
  <si>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</si>
  <si>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</si>
  <si>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</si>
  <si>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</si>
  <si>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</si>
  <si>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</si>
  <si>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</si>
  <si>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</si>
  <si>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</si>
  <si>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</si>
  <si>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</si>
  <si>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</si>
  <si>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</si>
  <si>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</si>
  <si>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</si>
  <si>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</si>
  <si>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</si>
  <si>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</si>
  <si>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</si>
  <si>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</si>
  <si>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</si>
  <si>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#5 FY20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</si>
  <si>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</si>
  <si>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</si>
  <si>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</si>
  <si>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</si>
  <si>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</si>
  <si>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</si>
  <si>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RTND</t>
  </si>
  <si>
    <t>BUDGET #7 FY20</t>
  </si>
  <si>
    <t>TO DTA FUNDS</t>
  </si>
  <si>
    <t>DTA</t>
  </si>
  <si>
    <t>SPSS2020</t>
  </si>
  <si>
    <t>J427</t>
  </si>
  <si>
    <t>BUDGET#7 FY20 DECEMBER 16, 2019</t>
  </si>
  <si>
    <t>BUDGET #8 FY20</t>
  </si>
  <si>
    <t>CT EOL 20CCNBEDVETSUI</t>
  </si>
  <si>
    <t>DVOP (SERVICE DATE 10.1.19-12.31.20)</t>
  </si>
  <si>
    <t>OCT 1, 2019-JUNE 30, 2020</t>
  </si>
  <si>
    <t>FVETS2020</t>
  </si>
  <si>
    <t>7002-6628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</si>
  <si>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</si>
  <si>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</si>
  <si>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</si>
  <si>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</si>
  <si>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</si>
  <si>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</si>
  <si>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</si>
  <si>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BUDGET#8 FY20 DECEMBER 18, 2019</t>
  </si>
  <si>
    <t>BUDGET #9 FY20</t>
  </si>
  <si>
    <t>TO ADD ADDITIONAL SOS FUNDS</t>
  </si>
  <si>
    <t>BUDGET#9 FY20 JANUARY 15, 2020</t>
  </si>
  <si>
    <t>ADDITIONAL STATE ONE STOP</t>
  </si>
  <si>
    <t>BUDGET #10 FY20</t>
  </si>
  <si>
    <t>TO ADD ADDITIONAL WP FUNDS</t>
  </si>
  <si>
    <t>BUDGET#10 FY20 JANUARY 17, 2020</t>
  </si>
  <si>
    <t>BUDGET #11 FY20</t>
  </si>
  <si>
    <t>ADULT EDUCATION CAREER PATHWAYS</t>
  </si>
  <si>
    <t>OCT 24, 2019 - JUNE 30, 2020</t>
  </si>
  <si>
    <t>DOE2020B</t>
  </si>
  <si>
    <t>7035-0002</t>
  </si>
  <si>
    <t>J428</t>
  </si>
  <si>
    <t>BUDGET#11 FY20 JANUARY 23, 2020</t>
  </si>
  <si>
    <t>BUDGET #12 FY20</t>
  </si>
  <si>
    <t>UI</t>
  </si>
  <si>
    <t>JULY 1, 2019--JUNE 30, 2020</t>
  </si>
  <si>
    <t>FUI2020</t>
  </si>
  <si>
    <t>J430</t>
  </si>
  <si>
    <t>BUDGET#12 FY20 FEBRUARY 13, 2020</t>
  </si>
  <si>
    <t>TO ADD UI FUNDS</t>
  </si>
  <si>
    <t>BUDGET #13 FY20</t>
  </si>
  <si>
    <t>15% OVERHEAD</t>
  </si>
  <si>
    <t>15% STAFF ALLOCATION FOR UI SERVICES</t>
  </si>
  <si>
    <t>TO ADD 15% FUNDS (OVERHEAD) FUNDS &amp; MAKE ADJUSTEMENTS TO REFLECT IB</t>
  </si>
  <si>
    <t>FWIAYTH19</t>
  </si>
  <si>
    <t>BUDGET#13 FY20 MARCH 3, 2020</t>
  </si>
  <si>
    <t>BUDGET #14 FY20</t>
  </si>
  <si>
    <t>BUDGET#14 FY20 MAY 12, 2020</t>
  </si>
  <si>
    <t>TO ADD RESEA FUNDS</t>
  </si>
  <si>
    <t>CT EOL 20CCNBEDNEGREA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</si>
  <si>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</si>
  <si>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</si>
  <si>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</si>
  <si>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</si>
  <si>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</si>
  <si>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</si>
  <si>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#15 FY20</t>
  </si>
  <si>
    <t>TO ADD  SNAP FUNDS &amp; ADDITIONAL DWKR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</si>
  <si>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</si>
  <si>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</si>
  <si>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</si>
  <si>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</si>
  <si>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</si>
  <si>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</si>
  <si>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BUDGET#15 FY20 JUNE 4,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</si>
</sst>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9" fillId="0" borderId="0" xfId="0" applyNumberFormat="1" applyFont="1" applyAlignment="1">
      <alignment/>
    </xf>
    <xf numFmtId="7" fontId="8" fillId="0" borderId="0" xfId="0" applyNumberFormat="1" applyFont="1" applyFill="1" applyAlignment="1">
      <alignment/>
    </xf>
    <xf numFmtId="44" fontId="8" fillId="0" borderId="0" xfId="44" applyFont="1" applyFill="1" applyAlignment="1">
      <alignment/>
    </xf>
    <xf numFmtId="44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A103" sqref="A103"/>
    </sheetView>
  </sheetViews>
  <sheetFormatPr defaultColWidth="9.140625" defaultRowHeight="12.75"/>
  <cols>
    <col min="1" max="1" width="6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8" width="13.7109375" style="4" hidden="1" customWidth="1"/>
    <col min="9" max="13" width="15.00390625" style="4" hidden="1" customWidth="1"/>
    <col min="14" max="17" width="13.7109375" style="4" hidden="1" customWidth="1"/>
    <col min="18" max="21" width="13.57421875" style="4" hidden="1" customWidth="1"/>
    <col min="22" max="22" width="13.57421875" style="4" customWidth="1"/>
    <col min="23" max="23" width="15.00390625" style="3" hidden="1" customWidth="1"/>
    <col min="24" max="24" width="18.7109375" style="3" customWidth="1"/>
    <col min="25" max="25" width="12.7109375" style="3" bestFit="1" customWidth="1"/>
    <col min="26" max="26" width="14.00390625" style="3" bestFit="1" customWidth="1"/>
    <col min="27" max="16384" width="9.140625" style="3" customWidth="1"/>
  </cols>
  <sheetData>
    <row r="1" spans="1:22" ht="20.25">
      <c r="A1" s="3" t="s">
        <v>11</v>
      </c>
      <c r="B1" s="65" t="s">
        <v>10</v>
      </c>
      <c r="C1" s="66"/>
      <c r="D1" s="66"/>
      <c r="E1" s="66"/>
      <c r="F1" s="66"/>
      <c r="G1" s="6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3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35</v>
      </c>
      <c r="I5" s="10" t="s">
        <v>52</v>
      </c>
      <c r="J5" s="10" t="s">
        <v>64</v>
      </c>
      <c r="K5" s="10" t="s">
        <v>68</v>
      </c>
      <c r="L5" s="10" t="s">
        <v>83</v>
      </c>
      <c r="M5" s="10" t="s">
        <v>84</v>
      </c>
      <c r="N5" s="10" t="s">
        <v>91</v>
      </c>
      <c r="O5" s="10" t="s">
        <v>97</v>
      </c>
      <c r="P5" s="10" t="s">
        <v>111</v>
      </c>
      <c r="Q5" s="10" t="s">
        <v>115</v>
      </c>
      <c r="R5" s="10" t="s">
        <v>118</v>
      </c>
      <c r="S5" s="10" t="s">
        <v>125</v>
      </c>
      <c r="T5" s="10" t="s">
        <v>132</v>
      </c>
      <c r="U5" s="10" t="s">
        <v>138</v>
      </c>
      <c r="V5" s="10" t="s">
        <v>148</v>
      </c>
      <c r="W5" s="40" t="s">
        <v>6</v>
      </c>
    </row>
    <row r="6" spans="1:23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</row>
    <row r="7" spans="1:23" s="24" customFormat="1" ht="16.5" hidden="1">
      <c r="A7" s="16" t="s">
        <v>36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s="11" customFormat="1" ht="16.5" hidden="1">
      <c r="A8" s="41" t="s">
        <v>14</v>
      </c>
      <c r="B8" s="18" t="s">
        <v>18</v>
      </c>
      <c r="C8" s="42" t="s">
        <v>39</v>
      </c>
      <c r="D8" s="42" t="s">
        <v>15</v>
      </c>
      <c r="E8" s="42" t="s">
        <v>37</v>
      </c>
      <c r="F8" s="16" t="s">
        <v>16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45">
        <f>SUM(G8:I8)</f>
        <v>95000</v>
      </c>
    </row>
    <row r="9" spans="1:23" s="11" customFormat="1" ht="16.5" hidden="1">
      <c r="A9" s="49" t="s">
        <v>22</v>
      </c>
      <c r="B9" s="18" t="s">
        <v>18</v>
      </c>
      <c r="C9" s="42" t="s">
        <v>40</v>
      </c>
      <c r="D9" s="42" t="s">
        <v>23</v>
      </c>
      <c r="E9" s="42" t="s">
        <v>38</v>
      </c>
      <c r="F9" s="18" t="s">
        <v>16</v>
      </c>
      <c r="G9" s="21">
        <v>141204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5">
        <f aca="true" t="shared" si="0" ref="W9:W31">SUM(G9:I9)</f>
        <v>141204</v>
      </c>
    </row>
    <row r="10" spans="1:23" s="11" customFormat="1" ht="16.5" hidden="1">
      <c r="A10" s="49" t="s">
        <v>114</v>
      </c>
      <c r="B10" s="18" t="s">
        <v>18</v>
      </c>
      <c r="C10" s="42" t="s">
        <v>40</v>
      </c>
      <c r="D10" s="42" t="s">
        <v>23</v>
      </c>
      <c r="E10" s="42" t="s">
        <v>38</v>
      </c>
      <c r="F10" s="18" t="s">
        <v>16</v>
      </c>
      <c r="G10" s="21"/>
      <c r="H10" s="21"/>
      <c r="I10" s="21"/>
      <c r="J10" s="21"/>
      <c r="K10" s="21"/>
      <c r="L10" s="21"/>
      <c r="M10" s="21"/>
      <c r="N10" s="21"/>
      <c r="O10" s="21"/>
      <c r="P10" s="21">
        <v>14280</v>
      </c>
      <c r="Q10" s="21"/>
      <c r="R10" s="21"/>
      <c r="S10" s="21"/>
      <c r="T10" s="21"/>
      <c r="U10" s="21"/>
      <c r="V10" s="21"/>
      <c r="W10" s="45">
        <f>SUM(O10:P10)</f>
        <v>14280</v>
      </c>
    </row>
    <row r="11" spans="1:23" s="11" customFormat="1" ht="16.5" hidden="1">
      <c r="A11" s="49"/>
      <c r="B11" s="18"/>
      <c r="C11" s="48"/>
      <c r="D11" s="48"/>
      <c r="E11" s="4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5">
        <f t="shared" si="0"/>
        <v>0</v>
      </c>
    </row>
    <row r="12" spans="1:23" s="27" customFormat="1" ht="16.5" hidden="1">
      <c r="A12" s="10" t="s">
        <v>8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5">
        <f t="shared" si="0"/>
        <v>0</v>
      </c>
    </row>
    <row r="13" spans="1:23" s="11" customFormat="1" ht="16.5" hidden="1">
      <c r="A13" s="16" t="s">
        <v>17</v>
      </c>
      <c r="B13" s="12"/>
      <c r="C13" s="20"/>
      <c r="D13" s="15"/>
      <c r="E13" s="12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5">
        <f t="shared" si="0"/>
        <v>0</v>
      </c>
    </row>
    <row r="14" spans="1:23" s="27" customFormat="1" ht="15" hidden="1">
      <c r="A14" s="10" t="s">
        <v>8</v>
      </c>
      <c r="B14" s="18"/>
      <c r="C14" s="42"/>
      <c r="D14" s="42"/>
      <c r="E14" s="44"/>
      <c r="F14" s="1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5">
        <f t="shared" si="0"/>
        <v>0</v>
      </c>
    </row>
    <row r="15" spans="1:23" s="27" customFormat="1" ht="15" hidden="1">
      <c r="A15" s="16" t="s">
        <v>98</v>
      </c>
      <c r="B15" s="18"/>
      <c r="C15" s="42"/>
      <c r="D15" s="42"/>
      <c r="E15" s="44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5">
        <f t="shared" si="0"/>
        <v>0</v>
      </c>
    </row>
    <row r="16" spans="1:23" s="11" customFormat="1" ht="16.5" hidden="1">
      <c r="A16" s="60" t="s">
        <v>99</v>
      </c>
      <c r="B16" s="18" t="s">
        <v>100</v>
      </c>
      <c r="C16" s="42" t="s">
        <v>101</v>
      </c>
      <c r="D16" s="42" t="s">
        <v>102</v>
      </c>
      <c r="E16" s="44" t="s">
        <v>103</v>
      </c>
      <c r="F16" s="61">
        <v>17.801</v>
      </c>
      <c r="G16" s="19"/>
      <c r="H16" s="19"/>
      <c r="I16" s="19"/>
      <c r="J16" s="19"/>
      <c r="K16" s="19"/>
      <c r="L16" s="19"/>
      <c r="M16" s="19"/>
      <c r="N16" s="19"/>
      <c r="O16" s="19">
        <f>6952.95-1</f>
        <v>6951.95</v>
      </c>
      <c r="P16" s="19"/>
      <c r="Q16" s="19"/>
      <c r="R16" s="19"/>
      <c r="S16" s="19"/>
      <c r="T16" s="19"/>
      <c r="U16" s="19"/>
      <c r="V16" s="19"/>
      <c r="W16" s="45">
        <f t="shared" si="0"/>
        <v>0</v>
      </c>
    </row>
    <row r="17" spans="1:23" s="11" customFormat="1" ht="16.5" hidden="1">
      <c r="A17" s="60" t="s">
        <v>99</v>
      </c>
      <c r="B17" s="18" t="s">
        <v>104</v>
      </c>
      <c r="C17" s="42" t="s">
        <v>101</v>
      </c>
      <c r="D17" s="42" t="s">
        <v>102</v>
      </c>
      <c r="E17" s="44" t="s">
        <v>103</v>
      </c>
      <c r="F17" s="61">
        <v>17.801</v>
      </c>
      <c r="G17" s="19"/>
      <c r="H17" s="19"/>
      <c r="I17" s="19"/>
      <c r="J17" s="19"/>
      <c r="K17" s="19"/>
      <c r="L17" s="19"/>
      <c r="M17" s="19"/>
      <c r="N17" s="19"/>
      <c r="O17" s="19">
        <v>1</v>
      </c>
      <c r="P17" s="19"/>
      <c r="Q17" s="19"/>
      <c r="R17" s="19"/>
      <c r="S17" s="19"/>
      <c r="T17" s="19"/>
      <c r="U17" s="19"/>
      <c r="V17" s="19"/>
      <c r="W17" s="45">
        <f t="shared" si="0"/>
        <v>0</v>
      </c>
    </row>
    <row r="18" spans="1:23" s="11" customFormat="1" ht="16.5" hidden="1">
      <c r="A18" s="60" t="s">
        <v>105</v>
      </c>
      <c r="B18" s="18" t="s">
        <v>106</v>
      </c>
      <c r="C18" s="42" t="s">
        <v>107</v>
      </c>
      <c r="D18" s="42" t="s">
        <v>102</v>
      </c>
      <c r="E18" s="44" t="s">
        <v>108</v>
      </c>
      <c r="F18" s="61">
        <v>17.801</v>
      </c>
      <c r="G18" s="19"/>
      <c r="H18" s="19"/>
      <c r="I18" s="19"/>
      <c r="J18" s="19"/>
      <c r="K18" s="19"/>
      <c r="L18" s="19"/>
      <c r="M18" s="19"/>
      <c r="N18" s="19"/>
      <c r="O18" s="19">
        <v>3476.48</v>
      </c>
      <c r="P18" s="19"/>
      <c r="Q18" s="19"/>
      <c r="R18" s="19"/>
      <c r="S18" s="19"/>
      <c r="T18" s="19"/>
      <c r="U18" s="19"/>
      <c r="V18" s="19"/>
      <c r="W18" s="45">
        <f t="shared" si="0"/>
        <v>0</v>
      </c>
    </row>
    <row r="19" spans="1:23" s="11" customFormat="1" ht="16.5" hidden="1">
      <c r="A19" s="53" t="s">
        <v>126</v>
      </c>
      <c r="B19" s="18" t="s">
        <v>127</v>
      </c>
      <c r="C19" s="62" t="s">
        <v>128</v>
      </c>
      <c r="D19" s="62" t="s">
        <v>27</v>
      </c>
      <c r="E19" s="62" t="s">
        <v>129</v>
      </c>
      <c r="F19" s="48">
        <v>17.225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96875</v>
      </c>
      <c r="T19" s="19"/>
      <c r="U19" s="19"/>
      <c r="V19" s="19"/>
      <c r="W19" s="45">
        <f>SUM(R19:S19)</f>
        <v>96875</v>
      </c>
    </row>
    <row r="20" spans="1:23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5">
        <f t="shared" si="0"/>
        <v>0</v>
      </c>
    </row>
    <row r="21" spans="1:23" s="11" customFormat="1" ht="16.5" hidden="1">
      <c r="A21" s="43"/>
      <c r="B21" s="18"/>
      <c r="C21" s="42"/>
      <c r="D21" s="42"/>
      <c r="E21" s="44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5">
        <f t="shared" si="0"/>
        <v>0</v>
      </c>
    </row>
    <row r="22" spans="1:23" s="11" customFormat="1" ht="16.5" hidden="1">
      <c r="A22" s="10" t="s">
        <v>8</v>
      </c>
      <c r="B22" s="12"/>
      <c r="C22" s="42"/>
      <c r="D22" s="42"/>
      <c r="E22" s="44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5">
        <f t="shared" si="0"/>
        <v>0</v>
      </c>
    </row>
    <row r="23" spans="1:23" s="11" customFormat="1" ht="16.5" hidden="1">
      <c r="A23" s="16" t="s">
        <v>141</v>
      </c>
      <c r="B23" s="12"/>
      <c r="C23" s="42"/>
      <c r="D23" s="42"/>
      <c r="E23" s="44"/>
      <c r="F23" s="1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5">
        <f t="shared" si="0"/>
        <v>0</v>
      </c>
    </row>
    <row r="24" spans="1:23" s="11" customFormat="1" ht="16.5" hidden="1">
      <c r="A24" s="53" t="s">
        <v>142</v>
      </c>
      <c r="B24" s="16" t="s">
        <v>143</v>
      </c>
      <c r="C24" s="16" t="s">
        <v>144</v>
      </c>
      <c r="D24" s="42" t="s">
        <v>27</v>
      </c>
      <c r="E24" s="44" t="s">
        <v>145</v>
      </c>
      <c r="F24" s="16">
        <v>17.225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f>70784.75-2</f>
        <v>70782.75</v>
      </c>
      <c r="V24" s="19"/>
      <c r="W24" s="45">
        <f aca="true" t="shared" si="1" ref="W24:W29">SUM(T24:U24)</f>
        <v>70782.75</v>
      </c>
    </row>
    <row r="25" spans="1:23" s="11" customFormat="1" ht="16.5" hidden="1">
      <c r="A25" s="53" t="s">
        <v>142</v>
      </c>
      <c r="B25" s="16" t="s">
        <v>146</v>
      </c>
      <c r="C25" s="16" t="s">
        <v>144</v>
      </c>
      <c r="D25" s="42" t="s">
        <v>27</v>
      </c>
      <c r="E25" s="44" t="s">
        <v>145</v>
      </c>
      <c r="F25" s="16">
        <v>17.225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1</v>
      </c>
      <c r="V25" s="19"/>
      <c r="W25" s="45">
        <f t="shared" si="1"/>
        <v>1</v>
      </c>
    </row>
    <row r="26" spans="1:23" s="11" customFormat="1" ht="16.5" hidden="1">
      <c r="A26" s="53" t="s">
        <v>142</v>
      </c>
      <c r="B26" s="16" t="s">
        <v>147</v>
      </c>
      <c r="C26" s="16" t="s">
        <v>144</v>
      </c>
      <c r="D26" s="42" t="s">
        <v>27</v>
      </c>
      <c r="E26" s="44" t="s">
        <v>145</v>
      </c>
      <c r="F26" s="16">
        <v>17.225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1</v>
      </c>
      <c r="V26" s="19"/>
      <c r="W26" s="45">
        <f t="shared" si="1"/>
        <v>1</v>
      </c>
    </row>
    <row r="27" spans="1:23" s="11" customFormat="1" ht="16.5">
      <c r="A27" s="25"/>
      <c r="B27" s="18"/>
      <c r="C27" s="16"/>
      <c r="D27" s="16"/>
      <c r="E27" s="16"/>
      <c r="F27" s="1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5">
        <f t="shared" si="1"/>
        <v>0</v>
      </c>
    </row>
    <row r="28" spans="1:23" s="11" customFormat="1" ht="16.5">
      <c r="A28" s="43"/>
      <c r="B28" s="18"/>
      <c r="C28" s="42"/>
      <c r="D28" s="42"/>
      <c r="E28" s="44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5">
        <f t="shared" si="1"/>
        <v>0</v>
      </c>
    </row>
    <row r="29" spans="1:23" s="11" customFormat="1" ht="16.5">
      <c r="A29" s="26"/>
      <c r="B29" s="12"/>
      <c r="C29" s="13"/>
      <c r="D29" s="13"/>
      <c r="E29" s="14"/>
      <c r="F29" s="1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5">
        <f t="shared" si="1"/>
        <v>0</v>
      </c>
    </row>
    <row r="30" spans="1:23" s="24" customFormat="1" ht="16.5">
      <c r="A30" s="10" t="s">
        <v>8</v>
      </c>
      <c r="B30" s="12"/>
      <c r="C30" s="13"/>
      <c r="D30" s="13"/>
      <c r="E30" s="14"/>
      <c r="F30" s="1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5">
        <f t="shared" si="0"/>
        <v>0</v>
      </c>
    </row>
    <row r="31" spans="1:23" s="24" customFormat="1" ht="16.5">
      <c r="A31" s="16" t="s">
        <v>53</v>
      </c>
      <c r="B31" s="12"/>
      <c r="C31" s="13"/>
      <c r="D31" s="13"/>
      <c r="E31" s="14"/>
      <c r="F31" s="1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5">
        <f t="shared" si="0"/>
        <v>0</v>
      </c>
    </row>
    <row r="32" spans="1:25" s="24" customFormat="1" ht="16.5" hidden="1">
      <c r="A32" s="43" t="s">
        <v>54</v>
      </c>
      <c r="B32" s="46" t="s">
        <v>18</v>
      </c>
      <c r="C32" s="47" t="s">
        <v>55</v>
      </c>
      <c r="D32" s="16" t="s">
        <v>19</v>
      </c>
      <c r="E32" s="40">
        <v>6401</v>
      </c>
      <c r="F32" s="18">
        <v>17.259</v>
      </c>
      <c r="G32" s="19"/>
      <c r="H32" s="19"/>
      <c r="I32" s="19">
        <f>560788-2</f>
        <v>560786</v>
      </c>
      <c r="J32" s="19"/>
      <c r="K32" s="19"/>
      <c r="L32" s="19">
        <v>-26287.168797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5">
        <f>SUM(G32:L32)</f>
        <v>534498.831203</v>
      </c>
      <c r="Y32" s="57"/>
    </row>
    <row r="33" spans="1:23" s="24" customFormat="1" ht="16.5" hidden="1">
      <c r="A33" s="43" t="s">
        <v>54</v>
      </c>
      <c r="B33" s="18" t="s">
        <v>49</v>
      </c>
      <c r="C33" s="47" t="s">
        <v>55</v>
      </c>
      <c r="D33" s="16" t="s">
        <v>19</v>
      </c>
      <c r="E33" s="40">
        <v>6401</v>
      </c>
      <c r="F33" s="18">
        <v>17.259</v>
      </c>
      <c r="G33" s="19"/>
      <c r="H33" s="19"/>
      <c r="I33" s="19">
        <v>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5">
        <f aca="true" t="shared" si="2" ref="W33:W68">SUM(G33:L33)</f>
        <v>1</v>
      </c>
    </row>
    <row r="34" spans="1:23" s="24" customFormat="1" ht="16.5" hidden="1">
      <c r="A34" s="43" t="s">
        <v>54</v>
      </c>
      <c r="B34" s="18" t="s">
        <v>50</v>
      </c>
      <c r="C34" s="47" t="s">
        <v>55</v>
      </c>
      <c r="D34" s="16" t="s">
        <v>19</v>
      </c>
      <c r="E34" s="40">
        <v>6401</v>
      </c>
      <c r="F34" s="18">
        <v>17.259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5">
        <f t="shared" si="2"/>
        <v>1</v>
      </c>
    </row>
    <row r="35" spans="1:23" s="27" customFormat="1" ht="15" hidden="1">
      <c r="A35" s="43" t="s">
        <v>56</v>
      </c>
      <c r="B35" s="46" t="s">
        <v>18</v>
      </c>
      <c r="C35" s="16" t="s">
        <v>57</v>
      </c>
      <c r="D35" s="48" t="s">
        <v>20</v>
      </c>
      <c r="E35" s="18" t="s">
        <v>58</v>
      </c>
      <c r="F35" s="48">
        <v>17.258</v>
      </c>
      <c r="G35" s="19"/>
      <c r="H35" s="19"/>
      <c r="I35" s="19">
        <f>76447-2</f>
        <v>76445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5">
        <f t="shared" si="2"/>
        <v>76445</v>
      </c>
    </row>
    <row r="36" spans="1:23" s="27" customFormat="1" ht="15" hidden="1">
      <c r="A36" s="43" t="s">
        <v>56</v>
      </c>
      <c r="B36" s="18" t="s">
        <v>49</v>
      </c>
      <c r="C36" s="16" t="s">
        <v>57</v>
      </c>
      <c r="D36" s="48" t="s">
        <v>20</v>
      </c>
      <c r="E36" s="18" t="s">
        <v>58</v>
      </c>
      <c r="F36" s="48">
        <v>17.258</v>
      </c>
      <c r="G36" s="19"/>
      <c r="H36" s="19"/>
      <c r="I36" s="19">
        <v>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5">
        <f t="shared" si="2"/>
        <v>1</v>
      </c>
    </row>
    <row r="37" spans="1:23" s="27" customFormat="1" ht="15" hidden="1">
      <c r="A37" s="43" t="s">
        <v>56</v>
      </c>
      <c r="B37" s="18" t="s">
        <v>50</v>
      </c>
      <c r="C37" s="16" t="s">
        <v>57</v>
      </c>
      <c r="D37" s="48" t="s">
        <v>20</v>
      </c>
      <c r="E37" s="18" t="s">
        <v>58</v>
      </c>
      <c r="F37" s="48">
        <v>17.258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5">
        <f t="shared" si="2"/>
        <v>1</v>
      </c>
    </row>
    <row r="38" spans="1:23" s="27" customFormat="1" ht="16.5" hidden="1">
      <c r="A38" s="43" t="s">
        <v>77</v>
      </c>
      <c r="B38" s="46" t="s">
        <v>18</v>
      </c>
      <c r="C38" s="55" t="s">
        <v>78</v>
      </c>
      <c r="D38" s="48" t="s">
        <v>20</v>
      </c>
      <c r="E38" s="18" t="s">
        <v>58</v>
      </c>
      <c r="F38" s="48">
        <v>17.258</v>
      </c>
      <c r="G38" s="19"/>
      <c r="H38" s="19"/>
      <c r="I38" s="19"/>
      <c r="J38" s="19"/>
      <c r="K38" s="19"/>
      <c r="L38" s="19">
        <f>395337.79-2</f>
        <v>395335.79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5">
        <f t="shared" si="2"/>
        <v>395335.79</v>
      </c>
    </row>
    <row r="39" spans="1:23" s="27" customFormat="1" ht="16.5" hidden="1">
      <c r="A39" s="43" t="s">
        <v>77</v>
      </c>
      <c r="B39" s="18" t="s">
        <v>49</v>
      </c>
      <c r="C39" s="55" t="s">
        <v>78</v>
      </c>
      <c r="D39" s="48" t="s">
        <v>20</v>
      </c>
      <c r="E39" s="18" t="s">
        <v>58</v>
      </c>
      <c r="F39" s="48">
        <v>17.258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5">
        <f t="shared" si="2"/>
        <v>1</v>
      </c>
    </row>
    <row r="40" spans="1:24" s="27" customFormat="1" ht="16.5" hidden="1">
      <c r="A40" s="43" t="s">
        <v>77</v>
      </c>
      <c r="B40" s="18" t="s">
        <v>50</v>
      </c>
      <c r="C40" s="55" t="s">
        <v>78</v>
      </c>
      <c r="D40" s="48" t="s">
        <v>20</v>
      </c>
      <c r="E40" s="18" t="s">
        <v>58</v>
      </c>
      <c r="F40" s="48">
        <v>17.258</v>
      </c>
      <c r="G40" s="19"/>
      <c r="H40" s="19"/>
      <c r="I40" s="19"/>
      <c r="J40" s="19"/>
      <c r="K40" s="19"/>
      <c r="L40" s="19">
        <v>1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5">
        <f t="shared" si="2"/>
        <v>1</v>
      </c>
      <c r="X40" s="56"/>
    </row>
    <row r="41" spans="1:23" s="11" customFormat="1" ht="16.5" hidden="1">
      <c r="A41" s="43" t="s">
        <v>59</v>
      </c>
      <c r="B41" s="46" t="s">
        <v>18</v>
      </c>
      <c r="C41" s="16" t="s">
        <v>60</v>
      </c>
      <c r="D41" s="48" t="s">
        <v>21</v>
      </c>
      <c r="E41" s="18" t="s">
        <v>61</v>
      </c>
      <c r="F41" s="48">
        <v>17.278</v>
      </c>
      <c r="G41" s="21"/>
      <c r="H41" s="21"/>
      <c r="I41" s="21">
        <f>90128-2</f>
        <v>90126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45">
        <f t="shared" si="2"/>
        <v>90126</v>
      </c>
    </row>
    <row r="42" spans="1:25" s="11" customFormat="1" ht="16.5" hidden="1">
      <c r="A42" s="43" t="s">
        <v>59</v>
      </c>
      <c r="B42" s="18" t="s">
        <v>49</v>
      </c>
      <c r="C42" s="16" t="s">
        <v>60</v>
      </c>
      <c r="D42" s="48" t="s">
        <v>21</v>
      </c>
      <c r="E42" s="18" t="s">
        <v>61</v>
      </c>
      <c r="F42" s="48">
        <v>17.278</v>
      </c>
      <c r="G42" s="21"/>
      <c r="H42" s="21"/>
      <c r="I42" s="21">
        <v>1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45">
        <f t="shared" si="2"/>
        <v>1</v>
      </c>
      <c r="Y42" s="11" t="s">
        <v>90</v>
      </c>
    </row>
    <row r="43" spans="1:26" s="24" customFormat="1" ht="16.5" hidden="1">
      <c r="A43" s="43" t="s">
        <v>59</v>
      </c>
      <c r="B43" s="18" t="s">
        <v>50</v>
      </c>
      <c r="C43" s="16" t="s">
        <v>60</v>
      </c>
      <c r="D43" s="48" t="s">
        <v>21</v>
      </c>
      <c r="E43" s="18" t="s">
        <v>61</v>
      </c>
      <c r="F43" s="48">
        <v>17.278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5">
        <f t="shared" si="2"/>
        <v>1</v>
      </c>
      <c r="X43" s="57">
        <f>+W41+W42+W43+W44+W45+W46</f>
        <v>460652.23</v>
      </c>
      <c r="Y43" s="58">
        <v>58504.77</v>
      </c>
      <c r="Z43" s="59">
        <f>+X43+Y43</f>
        <v>519157</v>
      </c>
    </row>
    <row r="44" spans="1:23" s="24" customFormat="1" ht="16.5" hidden="1">
      <c r="A44" s="43" t="s">
        <v>79</v>
      </c>
      <c r="B44" s="46" t="s">
        <v>18</v>
      </c>
      <c r="C44" s="55" t="s">
        <v>80</v>
      </c>
      <c r="D44" s="48" t="s">
        <v>21</v>
      </c>
      <c r="E44" s="18" t="s">
        <v>61</v>
      </c>
      <c r="F44" s="48">
        <v>17.278</v>
      </c>
      <c r="G44" s="19"/>
      <c r="H44" s="19"/>
      <c r="I44" s="19"/>
      <c r="J44" s="19"/>
      <c r="K44" s="19"/>
      <c r="L44" s="19">
        <f>368815.23-2</f>
        <v>368813.23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5">
        <f t="shared" si="2"/>
        <v>368813.23</v>
      </c>
    </row>
    <row r="45" spans="1:23" s="24" customFormat="1" ht="16.5">
      <c r="A45" s="43" t="s">
        <v>79</v>
      </c>
      <c r="B45" s="18" t="s">
        <v>49</v>
      </c>
      <c r="C45" s="55" t="s">
        <v>80</v>
      </c>
      <c r="D45" s="48" t="s">
        <v>21</v>
      </c>
      <c r="E45" s="18" t="s">
        <v>61</v>
      </c>
      <c r="F45" s="48">
        <v>17.278</v>
      </c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19"/>
      <c r="S45" s="19"/>
      <c r="T45" s="19"/>
      <c r="U45" s="19"/>
      <c r="V45" s="19">
        <v>1709</v>
      </c>
      <c r="W45" s="45">
        <f>SUM(L45:V45)</f>
        <v>1710</v>
      </c>
    </row>
    <row r="46" spans="1:24" s="24" customFormat="1" ht="16.5" hidden="1">
      <c r="A46" s="43" t="s">
        <v>79</v>
      </c>
      <c r="B46" s="18" t="s">
        <v>50</v>
      </c>
      <c r="C46" s="55" t="s">
        <v>80</v>
      </c>
      <c r="D46" s="48" t="s">
        <v>21</v>
      </c>
      <c r="E46" s="18" t="s">
        <v>61</v>
      </c>
      <c r="F46" s="48">
        <v>17.278</v>
      </c>
      <c r="G46" s="19"/>
      <c r="H46" s="19"/>
      <c r="I46" s="19"/>
      <c r="J46" s="19"/>
      <c r="K46" s="19"/>
      <c r="L46" s="19">
        <v>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5">
        <f t="shared" si="2"/>
        <v>1</v>
      </c>
      <c r="X46" s="57"/>
    </row>
    <row r="47" spans="1:23" s="27" customFormat="1" ht="15" hidden="1">
      <c r="A47" s="43" t="s">
        <v>133</v>
      </c>
      <c r="B47" s="18" t="s">
        <v>46</v>
      </c>
      <c r="C47" s="47" t="s">
        <v>136</v>
      </c>
      <c r="D47" s="16" t="s">
        <v>19</v>
      </c>
      <c r="E47" s="18">
        <v>6319</v>
      </c>
      <c r="F47" s="18">
        <v>17.259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15000</v>
      </c>
      <c r="U47" s="21"/>
      <c r="V47" s="21"/>
      <c r="W47" s="45">
        <f>SUM(G47:T47)</f>
        <v>15000</v>
      </c>
    </row>
    <row r="48" spans="1:23" s="27" customFormat="1" ht="15" hidden="1">
      <c r="A48" s="43" t="s">
        <v>134</v>
      </c>
      <c r="B48" s="18" t="s">
        <v>46</v>
      </c>
      <c r="C48" s="47" t="s">
        <v>136</v>
      </c>
      <c r="D48" s="16" t="s">
        <v>19</v>
      </c>
      <c r="E48" s="18">
        <v>6319</v>
      </c>
      <c r="F48" s="18">
        <v>17.259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>
        <v>11000</v>
      </c>
      <c r="U48" s="21"/>
      <c r="V48" s="21"/>
      <c r="W48" s="45">
        <f>SUM(G48:T48)</f>
        <v>11000</v>
      </c>
    </row>
    <row r="49" spans="1:23" s="27" customFormat="1" ht="15">
      <c r="A49" s="43"/>
      <c r="B49" s="18"/>
      <c r="C49" s="16"/>
      <c r="D49" s="48"/>
      <c r="E49" s="18"/>
      <c r="F49" s="48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45">
        <f t="shared" si="2"/>
        <v>0</v>
      </c>
    </row>
    <row r="50" spans="1:23" s="27" customFormat="1" ht="16.5">
      <c r="A50" s="22"/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45">
        <f t="shared" si="2"/>
        <v>0</v>
      </c>
    </row>
    <row r="51" spans="1:23" s="27" customFormat="1" ht="16.5">
      <c r="A51" s="10" t="s">
        <v>8</v>
      </c>
      <c r="B51" s="12"/>
      <c r="C51" s="20"/>
      <c r="D51" s="20"/>
      <c r="E51" s="15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45">
        <f t="shared" si="2"/>
        <v>0</v>
      </c>
    </row>
    <row r="52" spans="1:23" s="27" customFormat="1" ht="16.5">
      <c r="A52" s="16" t="s">
        <v>44</v>
      </c>
      <c r="B52" s="12"/>
      <c r="C52" s="20"/>
      <c r="D52" s="20"/>
      <c r="E52" s="15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45">
        <f t="shared" si="2"/>
        <v>0</v>
      </c>
    </row>
    <row r="53" spans="1:23" s="27" customFormat="1" ht="15" hidden="1">
      <c r="A53" s="25" t="s">
        <v>45</v>
      </c>
      <c r="B53" s="18" t="s">
        <v>46</v>
      </c>
      <c r="C53" s="42" t="s">
        <v>47</v>
      </c>
      <c r="D53" s="42" t="s">
        <v>24</v>
      </c>
      <c r="E53" s="44" t="s">
        <v>48</v>
      </c>
      <c r="F53" s="18">
        <v>17.207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984</v>
      </c>
      <c r="R53" s="21"/>
      <c r="S53" s="21"/>
      <c r="T53" s="21"/>
      <c r="U53" s="21"/>
      <c r="V53" s="21"/>
      <c r="W53" s="45">
        <f>SUM(J53:Q53)</f>
        <v>984</v>
      </c>
    </row>
    <row r="54" spans="1:23" s="27" customFormat="1" ht="15" hidden="1">
      <c r="A54" s="25" t="s">
        <v>45</v>
      </c>
      <c r="B54" s="18" t="s">
        <v>49</v>
      </c>
      <c r="C54" s="42" t="s">
        <v>47</v>
      </c>
      <c r="D54" s="42" t="s">
        <v>24</v>
      </c>
      <c r="E54" s="44" t="s">
        <v>48</v>
      </c>
      <c r="F54" s="18">
        <v>17.207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45">
        <f t="shared" si="2"/>
        <v>0</v>
      </c>
    </row>
    <row r="55" spans="1:23" s="27" customFormat="1" ht="15" hidden="1">
      <c r="A55" s="25" t="s">
        <v>45</v>
      </c>
      <c r="B55" s="18" t="s">
        <v>50</v>
      </c>
      <c r="C55" s="42" t="s">
        <v>47</v>
      </c>
      <c r="D55" s="42" t="s">
        <v>24</v>
      </c>
      <c r="E55" s="44" t="s">
        <v>48</v>
      </c>
      <c r="F55" s="18">
        <v>17.207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45">
        <f t="shared" si="2"/>
        <v>0</v>
      </c>
    </row>
    <row r="56" spans="1:23" s="11" customFormat="1" ht="16.5" hidden="1">
      <c r="A56" s="25" t="s">
        <v>25</v>
      </c>
      <c r="B56" s="18" t="s">
        <v>46</v>
      </c>
      <c r="C56" s="42" t="s">
        <v>47</v>
      </c>
      <c r="D56" s="42" t="s">
        <v>24</v>
      </c>
      <c r="E56" s="44" t="s">
        <v>51</v>
      </c>
      <c r="F56" s="18" t="s">
        <v>26</v>
      </c>
      <c r="G56" s="21"/>
      <c r="H56" s="21"/>
      <c r="I56" s="21"/>
      <c r="J56" s="21">
        <v>30032</v>
      </c>
      <c r="K56" s="21"/>
      <c r="L56" s="21"/>
      <c r="M56" s="21"/>
      <c r="N56" s="21"/>
      <c r="O56" s="21"/>
      <c r="P56" s="21"/>
      <c r="Q56" s="21">
        <v>85</v>
      </c>
      <c r="R56" s="21"/>
      <c r="S56" s="21"/>
      <c r="T56" s="21"/>
      <c r="U56" s="21"/>
      <c r="V56" s="21"/>
      <c r="W56" s="45">
        <f>SUM(J56:Q56)</f>
        <v>30117</v>
      </c>
    </row>
    <row r="57" spans="1:23" s="11" customFormat="1" ht="16.5" hidden="1">
      <c r="A57" s="25" t="s">
        <v>25</v>
      </c>
      <c r="B57" s="18" t="s">
        <v>49</v>
      </c>
      <c r="C57" s="42" t="s">
        <v>47</v>
      </c>
      <c r="D57" s="42" t="s">
        <v>24</v>
      </c>
      <c r="E57" s="44" t="s">
        <v>51</v>
      </c>
      <c r="F57" s="18" t="s">
        <v>26</v>
      </c>
      <c r="G57" s="21"/>
      <c r="H57" s="21"/>
      <c r="I57" s="21"/>
      <c r="J57" s="21">
        <v>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45">
        <f t="shared" si="2"/>
        <v>1</v>
      </c>
    </row>
    <row r="58" spans="1:23" s="11" customFormat="1" ht="16.5" hidden="1">
      <c r="A58" s="25" t="s">
        <v>25</v>
      </c>
      <c r="B58" s="18" t="s">
        <v>50</v>
      </c>
      <c r="C58" s="42" t="s">
        <v>47</v>
      </c>
      <c r="D58" s="42" t="s">
        <v>24</v>
      </c>
      <c r="E58" s="44" t="s">
        <v>51</v>
      </c>
      <c r="F58" s="18" t="s">
        <v>26</v>
      </c>
      <c r="G58" s="19"/>
      <c r="H58" s="21"/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45">
        <f t="shared" si="2"/>
        <v>1</v>
      </c>
    </row>
    <row r="59" spans="1:23" s="11" customFormat="1" ht="16.5" hidden="1">
      <c r="A59" s="50" t="s">
        <v>28</v>
      </c>
      <c r="B59" s="18" t="s">
        <v>86</v>
      </c>
      <c r="C59" s="42" t="s">
        <v>87</v>
      </c>
      <c r="D59" s="42" t="s">
        <v>88</v>
      </c>
      <c r="E59" s="52" t="s">
        <v>89</v>
      </c>
      <c r="F59" s="51" t="s">
        <v>29</v>
      </c>
      <c r="G59" s="19"/>
      <c r="H59" s="19"/>
      <c r="I59" s="19"/>
      <c r="J59" s="19"/>
      <c r="K59" s="19"/>
      <c r="L59" s="19"/>
      <c r="M59" s="19">
        <v>5825.92</v>
      </c>
      <c r="N59" s="19"/>
      <c r="O59" s="19"/>
      <c r="P59" s="19"/>
      <c r="Q59" s="19"/>
      <c r="R59" s="19"/>
      <c r="S59" s="19"/>
      <c r="T59" s="19">
        <v>-5825.92</v>
      </c>
      <c r="U59" s="19"/>
      <c r="V59" s="19"/>
      <c r="W59" s="45">
        <f>SUM(G59:T59)</f>
        <v>0</v>
      </c>
    </row>
    <row r="60" spans="1:23" s="11" customFormat="1" ht="16.5" hidden="1">
      <c r="A60" s="50" t="s">
        <v>119</v>
      </c>
      <c r="B60" s="18" t="s">
        <v>120</v>
      </c>
      <c r="C60" s="48" t="s">
        <v>121</v>
      </c>
      <c r="D60" s="48" t="s">
        <v>122</v>
      </c>
      <c r="E60" s="48" t="s">
        <v>123</v>
      </c>
      <c r="F60" s="51" t="s">
        <v>16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7767.9</v>
      </c>
      <c r="S60" s="19"/>
      <c r="T60" s="19"/>
      <c r="U60" s="19"/>
      <c r="V60" s="19"/>
      <c r="W60" s="45">
        <f>SUM(G60:T60)</f>
        <v>7767.9</v>
      </c>
    </row>
    <row r="61" spans="1:23" s="11" customFormat="1" ht="16.5" hidden="1">
      <c r="A61" s="50" t="s">
        <v>31</v>
      </c>
      <c r="B61" s="18" t="s">
        <v>46</v>
      </c>
      <c r="C61" s="54" t="s">
        <v>69</v>
      </c>
      <c r="D61" s="54" t="s">
        <v>70</v>
      </c>
      <c r="E61" s="54" t="s">
        <v>71</v>
      </c>
      <c r="F61" s="18" t="s">
        <v>16</v>
      </c>
      <c r="G61" s="19"/>
      <c r="H61" s="19"/>
      <c r="I61" s="19"/>
      <c r="J61" s="19"/>
      <c r="K61" s="19">
        <v>1943</v>
      </c>
      <c r="L61" s="19"/>
      <c r="M61" s="19"/>
      <c r="N61" s="19"/>
      <c r="O61" s="19"/>
      <c r="P61" s="19"/>
      <c r="Q61" s="19"/>
      <c r="R61" s="19"/>
      <c r="S61" s="19"/>
      <c r="T61" s="19">
        <v>-1943</v>
      </c>
      <c r="U61" s="19"/>
      <c r="V61" s="19"/>
      <c r="W61" s="45">
        <f>SUM(G61:T61)</f>
        <v>0</v>
      </c>
    </row>
    <row r="62" spans="1:23" s="11" customFormat="1" ht="16.5" hidden="1">
      <c r="A62" s="50" t="s">
        <v>32</v>
      </c>
      <c r="B62" s="18" t="s">
        <v>46</v>
      </c>
      <c r="C62" s="54" t="s">
        <v>72</v>
      </c>
      <c r="D62" s="64" t="s">
        <v>76</v>
      </c>
      <c r="E62" s="54" t="s">
        <v>73</v>
      </c>
      <c r="F62" s="18" t="s">
        <v>16</v>
      </c>
      <c r="G62" s="19"/>
      <c r="H62" s="19"/>
      <c r="I62" s="19"/>
      <c r="J62" s="19"/>
      <c r="K62" s="19">
        <v>10439.69</v>
      </c>
      <c r="L62" s="19"/>
      <c r="M62" s="19"/>
      <c r="N62" s="19"/>
      <c r="O62" s="19"/>
      <c r="P62" s="19"/>
      <c r="Q62" s="19"/>
      <c r="R62" s="19"/>
      <c r="S62" s="19"/>
      <c r="T62" s="19">
        <v>-6229.19</v>
      </c>
      <c r="U62" s="19"/>
      <c r="V62" s="19"/>
      <c r="W62" s="45">
        <f>SUM(G62:T62)</f>
        <v>4210.500000000001</v>
      </c>
    </row>
    <row r="63" spans="1:23" s="11" customFormat="1" ht="16.5" hidden="1">
      <c r="A63" s="50" t="s">
        <v>93</v>
      </c>
      <c r="B63" s="18" t="s">
        <v>46</v>
      </c>
      <c r="C63" s="48" t="s">
        <v>94</v>
      </c>
      <c r="D63" s="48" t="s">
        <v>30</v>
      </c>
      <c r="E63" s="48" t="s">
        <v>95</v>
      </c>
      <c r="F63" s="18" t="s">
        <v>16</v>
      </c>
      <c r="G63" s="19"/>
      <c r="H63" s="19"/>
      <c r="I63" s="19"/>
      <c r="J63" s="19"/>
      <c r="K63" s="19"/>
      <c r="L63" s="19"/>
      <c r="M63" s="19"/>
      <c r="N63" s="19">
        <v>36077.23</v>
      </c>
      <c r="O63" s="19"/>
      <c r="P63" s="19"/>
      <c r="Q63" s="19"/>
      <c r="R63" s="19"/>
      <c r="S63" s="19"/>
      <c r="T63" s="19"/>
      <c r="U63" s="19"/>
      <c r="V63" s="19"/>
      <c r="W63" s="45">
        <f>SUM(G63:T63)</f>
        <v>36077.23</v>
      </c>
    </row>
    <row r="64" spans="1:23" s="11" customFormat="1" ht="16.5">
      <c r="A64" s="50" t="s">
        <v>150</v>
      </c>
      <c r="B64" s="18" t="s">
        <v>151</v>
      </c>
      <c r="C64" s="40" t="s">
        <v>152</v>
      </c>
      <c r="D64" s="40" t="s">
        <v>153</v>
      </c>
      <c r="E64" s="40" t="s">
        <v>154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>
        <f>22177.7625-1</f>
        <v>22176.7625</v>
      </c>
      <c r="W64" s="45">
        <f>V64</f>
        <v>22176.7625</v>
      </c>
    </row>
    <row r="65" spans="1:23" s="11" customFormat="1" ht="16.5">
      <c r="A65" s="50" t="s">
        <v>150</v>
      </c>
      <c r="B65" s="18" t="s">
        <v>155</v>
      </c>
      <c r="C65" s="40" t="s">
        <v>152</v>
      </c>
      <c r="D65" s="40" t="s">
        <v>153</v>
      </c>
      <c r="E65" s="40" t="s">
        <v>154</v>
      </c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1</v>
      </c>
      <c r="W65" s="45">
        <f>V65</f>
        <v>1</v>
      </c>
    </row>
    <row r="66" spans="1:23" s="11" customFormat="1" ht="16.5">
      <c r="A66" s="50"/>
      <c r="B66" s="18"/>
      <c r="C66" s="54"/>
      <c r="D66" s="64"/>
      <c r="E66" s="54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5"/>
    </row>
    <row r="67" spans="1:23" s="11" customFormat="1" ht="16.5">
      <c r="A67" s="25"/>
      <c r="B67" s="18"/>
      <c r="C67" s="42"/>
      <c r="D67" s="42"/>
      <c r="E67" s="44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5">
        <f t="shared" si="2"/>
        <v>0</v>
      </c>
    </row>
    <row r="68" spans="1:23" s="11" customFormat="1" ht="16.5">
      <c r="A68" s="28" t="s">
        <v>0</v>
      </c>
      <c r="B68" s="28"/>
      <c r="C68" s="29"/>
      <c r="D68" s="29"/>
      <c r="E68" s="29"/>
      <c r="F68" s="30"/>
      <c r="G68" s="31">
        <f>SUM(G8:G56)</f>
        <v>236204</v>
      </c>
      <c r="H68" s="31">
        <f>SUM(H51:H67)</f>
        <v>0</v>
      </c>
      <c r="I68" s="31">
        <f>SUM(I32:I43)</f>
        <v>727363</v>
      </c>
      <c r="J68" s="31">
        <f>SUM(J50:J67)</f>
        <v>30034</v>
      </c>
      <c r="K68" s="31">
        <f>SUM(K50:K67)</f>
        <v>12382.69</v>
      </c>
      <c r="L68" s="31">
        <f>SUM(L29:L67)</f>
        <v>737865.8512029999</v>
      </c>
      <c r="M68" s="31">
        <f>SUM(M49:M67)</f>
        <v>5825.92</v>
      </c>
      <c r="N68" s="31">
        <f>SUM(N49:N67)</f>
        <v>36077.23</v>
      </c>
      <c r="O68" s="31">
        <f>SUM(O15:O67)</f>
        <v>10429.43</v>
      </c>
      <c r="P68" s="31">
        <f>SUM(P6:P67)</f>
        <v>14280</v>
      </c>
      <c r="Q68" s="31">
        <f>SUM(Q50:Q67)</f>
        <v>1069</v>
      </c>
      <c r="R68" s="31">
        <f>SUM(R48:R67)</f>
        <v>7767.9</v>
      </c>
      <c r="S68" s="31">
        <f>SUM(S14:S67)</f>
        <v>96875</v>
      </c>
      <c r="T68" s="31">
        <f>SUM(T30:T67)</f>
        <v>12001.890000000003</v>
      </c>
      <c r="U68" s="31">
        <f>SUM(U20:U67)</f>
        <v>70784.75</v>
      </c>
      <c r="V68" s="31">
        <f>SUM(V31:V66)</f>
        <v>23886.7625</v>
      </c>
      <c r="W68" s="45">
        <f t="shared" si="2"/>
        <v>1743849.541203</v>
      </c>
    </row>
    <row r="69" spans="1:23" s="11" customFormat="1" ht="16.5">
      <c r="A69" s="32"/>
      <c r="B69" s="32"/>
      <c r="C69" s="33"/>
      <c r="D69" s="33"/>
      <c r="E69" s="33"/>
      <c r="F69" s="34"/>
      <c r="G69" s="35"/>
      <c r="H69" s="35" t="s">
        <v>65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</row>
    <row r="70" spans="1:22" s="11" customFormat="1" ht="16.5">
      <c r="A70" s="27" t="s">
        <v>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11" customFormat="1" ht="16.5" hidden="1">
      <c r="A71" s="23" t="s">
        <v>41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s="11" customFormat="1" ht="16.5" hidden="1">
      <c r="A72" s="27" t="s">
        <v>34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16.5" hidden="1">
      <c r="A73" s="27" t="s">
        <v>33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ht="15" hidden="1">
      <c r="A74" s="27" t="s">
        <v>42</v>
      </c>
    </row>
    <row r="75" ht="15" hidden="1">
      <c r="A75" s="27" t="s">
        <v>43</v>
      </c>
    </row>
    <row r="76" ht="15" hidden="1">
      <c r="A76" s="27" t="s">
        <v>62</v>
      </c>
    </row>
    <row r="77" ht="15" hidden="1">
      <c r="A77" s="27" t="s">
        <v>63</v>
      </c>
    </row>
    <row r="78" ht="15" hidden="1">
      <c r="A78" s="27" t="s">
        <v>66</v>
      </c>
    </row>
    <row r="79" ht="15" hidden="1">
      <c r="A79" s="27" t="s">
        <v>67</v>
      </c>
    </row>
    <row r="80" ht="15" hidden="1">
      <c r="A80" s="27" t="s">
        <v>75</v>
      </c>
    </row>
    <row r="81" ht="15" hidden="1">
      <c r="A81" s="27" t="s">
        <v>74</v>
      </c>
    </row>
    <row r="82" ht="15" hidden="1">
      <c r="A82" s="27" t="s">
        <v>81</v>
      </c>
    </row>
    <row r="83" ht="15" hidden="1">
      <c r="A83" s="27" t="s">
        <v>82</v>
      </c>
    </row>
    <row r="84" ht="15" hidden="1">
      <c r="A84" s="27" t="s">
        <v>85</v>
      </c>
    </row>
    <row r="85" ht="15" hidden="1">
      <c r="A85" s="27" t="s">
        <v>74</v>
      </c>
    </row>
    <row r="86" ht="15" hidden="1">
      <c r="A86" s="27" t="s">
        <v>96</v>
      </c>
    </row>
    <row r="87" ht="15" hidden="1">
      <c r="A87" s="27" t="s">
        <v>92</v>
      </c>
    </row>
    <row r="88" ht="15" hidden="1">
      <c r="A88" s="27" t="s">
        <v>110</v>
      </c>
    </row>
    <row r="89" ht="15" hidden="1">
      <c r="A89" s="27" t="s">
        <v>109</v>
      </c>
    </row>
    <row r="90" ht="15" hidden="1">
      <c r="A90" s="27" t="s">
        <v>113</v>
      </c>
    </row>
    <row r="91" ht="15" hidden="1">
      <c r="A91" s="27" t="s">
        <v>112</v>
      </c>
    </row>
    <row r="92" ht="15" hidden="1">
      <c r="A92" s="27" t="s">
        <v>117</v>
      </c>
    </row>
    <row r="93" ht="15" hidden="1">
      <c r="A93" s="27" t="s">
        <v>116</v>
      </c>
    </row>
    <row r="94" ht="15" hidden="1">
      <c r="A94" s="27" t="s">
        <v>124</v>
      </c>
    </row>
    <row r="95" ht="15" hidden="1">
      <c r="A95" s="27" t="s">
        <v>74</v>
      </c>
    </row>
    <row r="96" ht="15" hidden="1">
      <c r="A96" s="27" t="s">
        <v>130</v>
      </c>
    </row>
    <row r="97" ht="15" hidden="1">
      <c r="A97" s="27" t="s">
        <v>131</v>
      </c>
    </row>
    <row r="98" ht="15" hidden="1">
      <c r="A98" s="27" t="s">
        <v>137</v>
      </c>
    </row>
    <row r="99" ht="30" hidden="1">
      <c r="A99" s="63" t="s">
        <v>135</v>
      </c>
    </row>
    <row r="100" ht="15" hidden="1">
      <c r="A100" s="27" t="s">
        <v>139</v>
      </c>
    </row>
    <row r="101" ht="15" hidden="1">
      <c r="A101" s="27" t="s">
        <v>140</v>
      </c>
    </row>
    <row r="102" ht="15">
      <c r="A102" s="27" t="s">
        <v>156</v>
      </c>
    </row>
    <row r="103" ht="15">
      <c r="A103" s="27" t="s">
        <v>149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2020-06-19T02:32:19Z</dcterms:modified>
  <cp:category/>
  <cp:version/>
  <cp:contentType/>
  <cp:contentStatus/>
</cp:coreProperties>
</file>