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ORTH CENTRAL WIB" sheetId="1" r:id="rId1"/>
  </sheets>
  <definedNames>
    <definedName name="_xlnm.Print_Area" localSheetId="0">'NORTH CENTRAL WIB'!$A$1:$G$80</definedName>
  </definedNames>
  <calcPr fullCalcOnLoad="1"/>
</workbook>
</file>

<file path=xl/sharedStrings.xml><?xml version="1.0" encoding="utf-8"?>
<sst xmlns="http://schemas.openxmlformats.org/spreadsheetml/2006/main" count="303" uniqueCount="165">
  <si>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</si>
  <si>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</si>
  <si>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</si>
  <si>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</si>
  <si>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</si>
  <si>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</si>
  <si>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</si>
  <si>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</si>
  <si>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</si>
  <si>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</si>
  <si>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</si>
  <si>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</si>
  <si>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</si>
  <si>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JULY 1, 2019- JUNE 30, 2020</t>
  </si>
  <si>
    <t>7003-1010</t>
  </si>
  <si>
    <t>7002-6624</t>
  </si>
  <si>
    <t>BUDGET SHEET #1</t>
  </si>
  <si>
    <t>WORKFORCE TRAINING FUND</t>
  </si>
  <si>
    <t>7003-0135</t>
  </si>
  <si>
    <t>N/A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</si>
  <si>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</si>
  <si>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</si>
  <si>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</si>
  <si>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</si>
  <si>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</si>
  <si>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</si>
  <si>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</si>
  <si>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</si>
  <si>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</si>
  <si>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INCENTIVE</t>
  </si>
  <si>
    <t>DOE -ELEMENTARY &amp; SECONDARY ED</t>
  </si>
  <si>
    <t>84.002A</t>
  </si>
  <si>
    <t>7002-6628</t>
  </si>
  <si>
    <t>RAPID RESPONSE</t>
  </si>
  <si>
    <t>ELDER AFFAIRS</t>
  </si>
  <si>
    <t xml:space="preserve">4400-1979 </t>
  </si>
  <si>
    <t>MA COMMISSION FOR THE BLIND</t>
  </si>
  <si>
    <t>MA REHAB COMMISSION</t>
  </si>
  <si>
    <t>J302</t>
  </si>
  <si>
    <t>TO ADD WTF &amp; SOS FUNDS</t>
  </si>
  <si>
    <t>BUDGET #1 FY20</t>
  </si>
  <si>
    <t>WTRUSTF20</t>
  </si>
  <si>
    <t>J464</t>
  </si>
  <si>
    <t>J484</t>
  </si>
  <si>
    <t>INITIAL AWARD FY20</t>
  </si>
  <si>
    <t>CT EOL 20CCNCENSOSWTF</t>
  </si>
  <si>
    <t>STOSCC2020</t>
  </si>
  <si>
    <t>INITIAL AWARD FY20 AUGUST 7, 2019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</si>
  <si>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</si>
  <si>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</si>
  <si>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</si>
  <si>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</si>
  <si>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</si>
  <si>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</si>
  <si>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</si>
  <si>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</si>
  <si>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20CCNCENWP</t>
  </si>
  <si>
    <t>BUDGET #2 FY20</t>
  </si>
  <si>
    <t>CT EOL 20CCNCENWIA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</si>
  <si>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</si>
  <si>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</si>
  <si>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</si>
  <si>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</si>
  <si>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</si>
  <si>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</si>
  <si>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</si>
  <si>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</si>
  <si>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</si>
  <si>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</si>
  <si>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VOID</t>
  </si>
  <si>
    <t>BUDGET #3 FY20</t>
  </si>
  <si>
    <t>BUDGET#3 FY20 SEPTEMBER 12, 2019</t>
  </si>
  <si>
    <t>TO ADD WP FUNDS LESS RETAINED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</si>
  <si>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</si>
  <si>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</si>
  <si>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</si>
  <si>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</si>
  <si>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</si>
  <si>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</si>
  <si>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</si>
  <si>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</si>
  <si>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</si>
  <si>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</si>
  <si>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</si>
  <si>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</si>
  <si>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</si>
  <si>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</si>
  <si>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TO ADD WIOA FUNDS (OCT ALLOCATION) less retained if applicable</t>
  </si>
  <si>
    <t>BUDGET#5 FY20 NOVEMBER 6, 2019</t>
  </si>
  <si>
    <t>BUDGET #6 FY20</t>
  </si>
  <si>
    <t>BUDGET#6 FY20 NOVEMBER 26, 2019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</si>
  <si>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</si>
  <si>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</si>
  <si>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</si>
  <si>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</si>
  <si>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</si>
  <si>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</si>
  <si>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</si>
  <si>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</si>
  <si>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 #7 FY20</t>
  </si>
  <si>
    <t>TO ADD DVOP  FUNDS</t>
  </si>
  <si>
    <t>DVOP (SERVICE DATE 10.1.19-12.31.20)</t>
  </si>
  <si>
    <t>OCT 1, 2019-JUNE 30, 2020</t>
  </si>
  <si>
    <t>FVETS2020</t>
  </si>
  <si>
    <t>J409</t>
  </si>
  <si>
    <t>JULY 1, 2020-DEC 31, 2020</t>
  </si>
  <si>
    <t>BUDGET#7 FY20 DECEMBER 3, 2019</t>
  </si>
  <si>
    <t>CT EOL 20CCNCENVETSUI</t>
  </si>
  <si>
    <t>BUDGET #8 FY20</t>
  </si>
  <si>
    <t>CT EOL 20CCNCENNEGREA</t>
  </si>
  <si>
    <t>5891</t>
  </si>
  <si>
    <t>FEMWEETABX</t>
  </si>
  <si>
    <t>7003-1777</t>
  </si>
  <si>
    <t>JULY 1, 2020-JUN 30, 2021</t>
  </si>
  <si>
    <t>WEETABIX (GRANT PERIOD 6.1.19-5.31.21)</t>
  </si>
  <si>
    <t>TO ADD NEG FUNDS</t>
  </si>
  <si>
    <t>JUNE 1, 2019-JUNE 30, 2020</t>
  </si>
  <si>
    <t>BUDGET#8 FY20 DECEMBER 10, 2019</t>
  </si>
  <si>
    <t>BUDGET #9 FY20</t>
  </si>
  <si>
    <t>DTA</t>
  </si>
  <si>
    <t>SPSS2020</t>
  </si>
  <si>
    <t>J427</t>
  </si>
  <si>
    <t>BUDGET#9 FY20 DECEMBER 16, 2019</t>
  </si>
  <si>
    <t>TO DTA &amp; RAPID RESPONSE FUNDS</t>
  </si>
  <si>
    <t>BUDGET #10 FY20</t>
  </si>
  <si>
    <t>DVOP (SERVICE DATE 7.1.19-12.31.19)</t>
  </si>
  <si>
    <t>JULY 1, 2019-DEC 31, 2019</t>
  </si>
  <si>
    <t>FVETS2019</t>
  </si>
  <si>
    <t>J309</t>
  </si>
  <si>
    <t>TO ADD DVOP FUNDS</t>
  </si>
  <si>
    <t>BUDGET#10 FY20 DECEMBER 18, 2019</t>
  </si>
  <si>
    <t>BUDGET #11 FY20</t>
  </si>
  <si>
    <t>ADDITIONAL STATE ONE STOP</t>
  </si>
  <si>
    <t>TO ADD ADDITIONAL SOS FUNDS</t>
  </si>
  <si>
    <t>BUDGET#11 FY20 JANUARY 15, 2020</t>
  </si>
  <si>
    <t>BUDGET #12 FY20</t>
  </si>
  <si>
    <t>TO ADD ADDITIONAL WP FUNDS</t>
  </si>
  <si>
    <t>BUDGET#12 FY20 JANUARY 17, 2020</t>
  </si>
  <si>
    <t>BUDGET #13 FY20</t>
  </si>
  <si>
    <t>BUDGET#13 FY20 JANUARY 23, 2020</t>
  </si>
  <si>
    <t>ADULT EDUCATION CAREER PATHWAYS</t>
  </si>
  <si>
    <t>OCT 24, 2019 - JUNE 30, 2020</t>
  </si>
  <si>
    <t>DOE2020B</t>
  </si>
  <si>
    <t>7035-0002</t>
  </si>
  <si>
    <t>J428</t>
  </si>
  <si>
    <t>BUDGET #14 FY20</t>
  </si>
  <si>
    <t>UI</t>
  </si>
  <si>
    <t>JULY 1, 2019--JUNE 30, 2020</t>
  </si>
  <si>
    <t>FUI2020</t>
  </si>
  <si>
    <t>J430</t>
  </si>
  <si>
    <t>TO ADD UI FUNDS</t>
  </si>
  <si>
    <t>BUDGET#14 FY20 FEBRUARY 13, 2020</t>
  </si>
  <si>
    <t>BUDGET #15 FY20</t>
  </si>
  <si>
    <t>TO ADD  RESEA &amp; TRADE FUNDS</t>
  </si>
  <si>
    <t>CT EOL 20CCNCENTRADE</t>
  </si>
  <si>
    <t>TRADE SERVICE DATE October 1, 2019-September 30, 2021</t>
  </si>
  <si>
    <t>October 1, 2019-June 30, 2020</t>
  </si>
  <si>
    <t>TRADE ADJUSTMENT ASSISTANCE</t>
  </si>
  <si>
    <t>July 1, 2020-June 30, 2021</t>
  </si>
  <si>
    <t>July 1, 2021-June 30, 2022</t>
  </si>
  <si>
    <t>RESEA SERVICE DATE (January 1, 2020-September 30, 2021)</t>
  </si>
  <si>
    <t>January 1, 2020-June 30, 2020</t>
  </si>
  <si>
    <t>FUIREA20</t>
  </si>
  <si>
    <t>RE20</t>
  </si>
  <si>
    <t>BUDGET#15 FY20 MAY 13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</si>
</sst>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/>
    </xf>
    <xf numFmtId="44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7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7" fontId="12" fillId="0" borderId="14" xfId="0" applyNumberFormat="1" applyFont="1" applyFill="1" applyBorder="1" applyAlignment="1">
      <alignment horizontal="center" wrapText="1"/>
    </xf>
    <xf numFmtId="7" fontId="12" fillId="0" borderId="10" xfId="0" applyNumberFormat="1" applyFont="1" applyFill="1" applyBorder="1" applyAlignment="1">
      <alignment horizontal="center" wrapText="1"/>
    </xf>
    <xf numFmtId="7" fontId="12" fillId="0" borderId="15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7" fontId="12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43" fontId="12" fillId="0" borderId="10" xfId="0" applyNumberFormat="1" applyFont="1" applyBorder="1" applyAlignment="1">
      <alignment horizontal="center"/>
    </xf>
    <xf numFmtId="43" fontId="12" fillId="0" borderId="10" xfId="0" applyNumberFormat="1" applyFont="1" applyFill="1" applyBorder="1" applyAlignment="1">
      <alignment horizontal="center"/>
    </xf>
    <xf numFmtId="7" fontId="12" fillId="0" borderId="10" xfId="44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2" fillId="0" borderId="14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 quotePrefix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/>
    </xf>
    <xf numFmtId="0" fontId="11" fillId="0" borderId="16" xfId="0" applyFont="1" applyFill="1" applyBorder="1" applyAlignment="1" quotePrefix="1">
      <alignment horizontal="center"/>
    </xf>
    <xf numFmtId="0" fontId="11" fillId="33" borderId="16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7" fontId="12" fillId="0" borderId="16" xfId="0" applyNumberFormat="1" applyFont="1" applyFill="1" applyBorder="1" applyAlignment="1">
      <alignment horizontal="center"/>
    </xf>
    <xf numFmtId="44" fontId="12" fillId="0" borderId="16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16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2" fillId="0" borderId="16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7" fontId="12" fillId="0" borderId="14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77.42187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7109375" style="4" hidden="1" customWidth="1"/>
    <col min="8" max="21" width="13.7109375" style="4" hidden="1" customWidth="1"/>
    <col min="22" max="22" width="13.7109375" style="4" customWidth="1"/>
    <col min="23" max="23" width="15.00390625" style="3" hidden="1" customWidth="1"/>
    <col min="24" max="24" width="10.8515625" style="3" bestFit="1" customWidth="1"/>
    <col min="25" max="16384" width="9.140625" style="3" customWidth="1"/>
  </cols>
  <sheetData>
    <row r="1" spans="2:22" ht="29.25" customHeight="1">
      <c r="B1" s="78" t="s">
        <v>10</v>
      </c>
      <c r="C1" s="79"/>
      <c r="D1" s="79"/>
      <c r="E1" s="79"/>
      <c r="F1" s="79"/>
      <c r="G1" s="7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3" ht="22.5" customHeight="1">
      <c r="A2" s="11" t="s">
        <v>11</v>
      </c>
      <c r="B2" s="10" t="s">
        <v>7</v>
      </c>
      <c r="C2" s="1"/>
    </row>
    <row r="3" spans="1:3" ht="21" thickBot="1">
      <c r="A3" s="5"/>
      <c r="B3" s="6"/>
      <c r="C3" s="1"/>
    </row>
    <row r="4" spans="1:23" s="15" customFormat="1" ht="30.75" thickBo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1</v>
      </c>
      <c r="G4" s="13" t="s">
        <v>44</v>
      </c>
      <c r="H4" s="64" t="s">
        <v>40</v>
      </c>
      <c r="I4" s="64" t="s">
        <v>57</v>
      </c>
      <c r="J4" s="64" t="s">
        <v>70</v>
      </c>
      <c r="K4" s="64" t="s">
        <v>73</v>
      </c>
      <c r="L4" s="64" t="s">
        <v>82</v>
      </c>
      <c r="M4" s="64" t="s">
        <v>89</v>
      </c>
      <c r="N4" s="64" t="s">
        <v>99</v>
      </c>
      <c r="O4" s="64" t="s">
        <v>108</v>
      </c>
      <c r="P4" s="64" t="s">
        <v>118</v>
      </c>
      <c r="Q4" s="64" t="s">
        <v>124</v>
      </c>
      <c r="R4" s="64" t="s">
        <v>131</v>
      </c>
      <c r="S4" s="64" t="s">
        <v>135</v>
      </c>
      <c r="T4" s="64" t="s">
        <v>138</v>
      </c>
      <c r="U4" s="64" t="s">
        <v>145</v>
      </c>
      <c r="V4" s="64" t="s">
        <v>152</v>
      </c>
      <c r="W4" s="14" t="s">
        <v>6</v>
      </c>
    </row>
    <row r="5" spans="1:23" s="9" customFormat="1" ht="15" customHeight="1">
      <c r="A5" s="58"/>
      <c r="B5" s="59"/>
      <c r="C5" s="60"/>
      <c r="D5" s="60"/>
      <c r="E5" s="60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3"/>
    </row>
    <row r="6" spans="1:23" s="7" customFormat="1" ht="16.5">
      <c r="A6" s="24" t="s">
        <v>8</v>
      </c>
      <c r="B6" s="16"/>
      <c r="C6" s="22"/>
      <c r="D6" s="22"/>
      <c r="E6" s="23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18" t="s">
        <v>12</v>
      </c>
    </row>
    <row r="7" spans="1:23" s="30" customFormat="1" ht="19.5" customHeight="1">
      <c r="A7" s="17" t="s">
        <v>154</v>
      </c>
      <c r="B7" s="16"/>
      <c r="C7" s="22"/>
      <c r="D7" s="22"/>
      <c r="E7" s="23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8" t="s">
        <v>12</v>
      </c>
    </row>
    <row r="8" spans="1:23" s="15" customFormat="1" ht="45.75">
      <c r="A8" s="77" t="s">
        <v>155</v>
      </c>
      <c r="B8" s="17" t="s">
        <v>156</v>
      </c>
      <c r="C8" s="39" t="s">
        <v>157</v>
      </c>
      <c r="D8" s="17" t="s">
        <v>14</v>
      </c>
      <c r="E8" s="17" t="s">
        <v>38</v>
      </c>
      <c r="F8" s="17">
        <v>17.245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>
        <f>22297.03-2</f>
        <v>22295.03</v>
      </c>
      <c r="W8" s="37">
        <f>SUM(U8:V8)</f>
        <v>22295.03</v>
      </c>
    </row>
    <row r="9" spans="1:23" s="15" customFormat="1" ht="45.75">
      <c r="A9" s="29" t="s">
        <v>155</v>
      </c>
      <c r="B9" s="17" t="s">
        <v>158</v>
      </c>
      <c r="C9" s="39" t="s">
        <v>157</v>
      </c>
      <c r="D9" s="17" t="s">
        <v>14</v>
      </c>
      <c r="E9" s="17" t="s">
        <v>38</v>
      </c>
      <c r="F9" s="17">
        <v>17.245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>
        <v>1</v>
      </c>
      <c r="W9" s="37">
        <f>SUM(U9:V9)</f>
        <v>1</v>
      </c>
    </row>
    <row r="10" spans="1:23" s="15" customFormat="1" ht="45.75">
      <c r="A10" s="29" t="s">
        <v>155</v>
      </c>
      <c r="B10" s="17" t="s">
        <v>159</v>
      </c>
      <c r="C10" s="39" t="s">
        <v>157</v>
      </c>
      <c r="D10" s="17" t="s">
        <v>14</v>
      </c>
      <c r="E10" s="17" t="s">
        <v>38</v>
      </c>
      <c r="F10" s="17">
        <v>17.245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>
        <v>1</v>
      </c>
      <c r="W10" s="37">
        <f>SUM(U10:V10)</f>
        <v>1</v>
      </c>
    </row>
    <row r="11" spans="1:23" s="15" customFormat="1" ht="16.5">
      <c r="A11" s="69"/>
      <c r="B11" s="70"/>
      <c r="C11" s="56"/>
      <c r="D11" s="56"/>
      <c r="E11" s="17"/>
      <c r="F11" s="56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37">
        <f aca="true" t="shared" si="0" ref="W11:W27">SUM(G11:I11)</f>
        <v>0</v>
      </c>
    </row>
    <row r="12" spans="1:23" s="15" customFormat="1" ht="16.5">
      <c r="A12" s="69"/>
      <c r="B12" s="28"/>
      <c r="C12" s="56"/>
      <c r="D12" s="56"/>
      <c r="E12" s="17"/>
      <c r="F12" s="56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37">
        <f t="shared" si="0"/>
        <v>0</v>
      </c>
    </row>
    <row r="13" spans="1:23" s="15" customFormat="1" ht="16.5">
      <c r="A13" s="69"/>
      <c r="B13" s="28"/>
      <c r="C13" s="56"/>
      <c r="D13" s="56"/>
      <c r="E13" s="17"/>
      <c r="F13" s="56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37">
        <f t="shared" si="0"/>
        <v>0</v>
      </c>
    </row>
    <row r="14" spans="1:23" s="15" customFormat="1" ht="16.5">
      <c r="A14" s="8"/>
      <c r="B14" s="16"/>
      <c r="C14" s="19"/>
      <c r="D14" s="20"/>
      <c r="E14" s="16"/>
      <c r="F14" s="16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37">
        <f t="shared" si="0"/>
        <v>0</v>
      </c>
    </row>
    <row r="15" spans="1:23" s="15" customFormat="1" ht="16.5">
      <c r="A15" s="24" t="s">
        <v>8</v>
      </c>
      <c r="B15" s="28"/>
      <c r="C15" s="36"/>
      <c r="D15" s="36"/>
      <c r="E15" s="36"/>
      <c r="F15" s="36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37">
        <f t="shared" si="0"/>
        <v>0</v>
      </c>
    </row>
    <row r="16" spans="1:23" s="15" customFormat="1" ht="16.5">
      <c r="A16" s="17" t="s">
        <v>109</v>
      </c>
      <c r="B16" s="28"/>
      <c r="C16" s="36"/>
      <c r="D16" s="36"/>
      <c r="E16" s="36"/>
      <c r="F16" s="36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37">
        <f t="shared" si="0"/>
        <v>0</v>
      </c>
    </row>
    <row r="17" spans="1:23" s="15" customFormat="1" ht="16.5" hidden="1">
      <c r="A17" s="35" t="s">
        <v>114</v>
      </c>
      <c r="B17" s="28" t="s">
        <v>116</v>
      </c>
      <c r="C17" s="56" t="s">
        <v>111</v>
      </c>
      <c r="D17" s="39" t="s">
        <v>112</v>
      </c>
      <c r="E17" s="40" t="s">
        <v>110</v>
      </c>
      <c r="F17" s="17">
        <v>17.277</v>
      </c>
      <c r="G17" s="26"/>
      <c r="H17" s="26"/>
      <c r="I17" s="26"/>
      <c r="J17" s="26"/>
      <c r="K17" s="26"/>
      <c r="L17" s="26"/>
      <c r="M17" s="26"/>
      <c r="N17" s="26"/>
      <c r="O17" s="26">
        <f>292947-1</f>
        <v>292946</v>
      </c>
      <c r="P17" s="26"/>
      <c r="Q17" s="26"/>
      <c r="R17" s="26"/>
      <c r="S17" s="26"/>
      <c r="T17" s="26"/>
      <c r="U17" s="26"/>
      <c r="V17" s="26"/>
      <c r="W17" s="37">
        <f>SUM(N17:O17)</f>
        <v>292946</v>
      </c>
    </row>
    <row r="18" spans="1:23" s="15" customFormat="1" ht="15" customHeight="1" hidden="1">
      <c r="A18" s="35" t="s">
        <v>114</v>
      </c>
      <c r="B18" s="28" t="s">
        <v>113</v>
      </c>
      <c r="C18" s="56" t="s">
        <v>111</v>
      </c>
      <c r="D18" s="39" t="s">
        <v>112</v>
      </c>
      <c r="E18" s="40" t="s">
        <v>110</v>
      </c>
      <c r="F18" s="17">
        <v>17.277</v>
      </c>
      <c r="G18" s="26"/>
      <c r="H18" s="26"/>
      <c r="I18" s="26"/>
      <c r="J18" s="26"/>
      <c r="K18" s="26"/>
      <c r="L18" s="26"/>
      <c r="M18" s="26"/>
      <c r="N18" s="26"/>
      <c r="O18" s="26">
        <v>1</v>
      </c>
      <c r="P18" s="26"/>
      <c r="Q18" s="26"/>
      <c r="R18" s="26"/>
      <c r="S18" s="26"/>
      <c r="T18" s="26"/>
      <c r="U18" s="26"/>
      <c r="V18" s="26"/>
      <c r="W18" s="37">
        <f>SUM(N18:O18)</f>
        <v>1</v>
      </c>
    </row>
    <row r="19" spans="1:23" s="15" customFormat="1" ht="15" customHeight="1">
      <c r="A19" s="69" t="s">
        <v>160</v>
      </c>
      <c r="B19" s="17" t="s">
        <v>161</v>
      </c>
      <c r="C19" s="17" t="s">
        <v>162</v>
      </c>
      <c r="D19" s="39" t="s">
        <v>15</v>
      </c>
      <c r="E19" s="40" t="s">
        <v>163</v>
      </c>
      <c r="F19" s="17">
        <v>17.225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>
        <f>65661.09-2</f>
        <v>65659.09</v>
      </c>
      <c r="W19" s="37">
        <f>SUM(U19:V19)</f>
        <v>65659.09</v>
      </c>
    </row>
    <row r="20" spans="1:23" s="15" customFormat="1" ht="15" customHeight="1">
      <c r="A20" s="69" t="s">
        <v>160</v>
      </c>
      <c r="B20" s="17" t="s">
        <v>158</v>
      </c>
      <c r="C20" s="17" t="s">
        <v>162</v>
      </c>
      <c r="D20" s="39" t="s">
        <v>15</v>
      </c>
      <c r="E20" s="40" t="s">
        <v>163</v>
      </c>
      <c r="F20" s="17">
        <v>17.225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>
        <v>1</v>
      </c>
      <c r="W20" s="37">
        <f>SUM(U20:V20)</f>
        <v>1</v>
      </c>
    </row>
    <row r="21" spans="1:23" s="15" customFormat="1" ht="15" customHeight="1">
      <c r="A21" s="69" t="s">
        <v>160</v>
      </c>
      <c r="B21" s="17" t="s">
        <v>159</v>
      </c>
      <c r="C21" s="17" t="s">
        <v>162</v>
      </c>
      <c r="D21" s="39" t="s">
        <v>15</v>
      </c>
      <c r="E21" s="40" t="s">
        <v>163</v>
      </c>
      <c r="F21" s="17">
        <v>17.225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>
        <v>1</v>
      </c>
      <c r="W21" s="37">
        <f>SUM(U21:V21)</f>
        <v>1</v>
      </c>
    </row>
    <row r="22" spans="1:23" s="15" customFormat="1" ht="16.5">
      <c r="A22" s="29"/>
      <c r="B22" s="28"/>
      <c r="C22" s="17"/>
      <c r="D22" s="17"/>
      <c r="E22" s="17"/>
      <c r="F22" s="17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37">
        <f>SUM(U22:V22)</f>
        <v>0</v>
      </c>
    </row>
    <row r="23" spans="1:23" s="15" customFormat="1" ht="15" customHeight="1">
      <c r="A23" s="35"/>
      <c r="B23" s="28"/>
      <c r="C23" s="39"/>
      <c r="D23" s="39"/>
      <c r="E23" s="40"/>
      <c r="F23" s="17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37">
        <f t="shared" si="0"/>
        <v>0</v>
      </c>
    </row>
    <row r="24" spans="1:23" s="15" customFormat="1" ht="14.25" customHeight="1" hidden="1">
      <c r="A24" s="24" t="s">
        <v>8</v>
      </c>
      <c r="B24" s="28"/>
      <c r="C24" s="36"/>
      <c r="D24" s="36"/>
      <c r="E24" s="36"/>
      <c r="F24" s="3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37">
        <f t="shared" si="0"/>
        <v>0</v>
      </c>
    </row>
    <row r="25" spans="1:23" s="31" customFormat="1" ht="15.75" customHeight="1" hidden="1">
      <c r="A25" s="17" t="s">
        <v>45</v>
      </c>
      <c r="B25" s="28"/>
      <c r="C25" s="36"/>
      <c r="D25" s="36"/>
      <c r="E25" s="36"/>
      <c r="F25" s="3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37">
        <f t="shared" si="0"/>
        <v>0</v>
      </c>
    </row>
    <row r="26" spans="1:23" s="31" customFormat="1" ht="14.25" customHeight="1" hidden="1">
      <c r="A26" s="48" t="s">
        <v>17</v>
      </c>
      <c r="B26" s="28" t="s">
        <v>13</v>
      </c>
      <c r="C26" s="39" t="s">
        <v>41</v>
      </c>
      <c r="D26" s="39" t="s">
        <v>18</v>
      </c>
      <c r="E26" s="39" t="s">
        <v>42</v>
      </c>
      <c r="F26" s="17" t="s">
        <v>19</v>
      </c>
      <c r="G26" s="25">
        <v>71033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37">
        <f t="shared" si="0"/>
        <v>71033</v>
      </c>
    </row>
    <row r="27" spans="1:23" s="31" customFormat="1" ht="14.25" customHeight="1" hidden="1">
      <c r="A27" s="57" t="s">
        <v>23</v>
      </c>
      <c r="B27" s="28" t="s">
        <v>13</v>
      </c>
      <c r="C27" s="39" t="s">
        <v>46</v>
      </c>
      <c r="D27" s="39" t="s">
        <v>24</v>
      </c>
      <c r="E27" s="39" t="s">
        <v>43</v>
      </c>
      <c r="F27" s="28" t="s">
        <v>19</v>
      </c>
      <c r="G27" s="25">
        <v>147395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37">
        <f t="shared" si="0"/>
        <v>147395</v>
      </c>
    </row>
    <row r="28" spans="1:23" s="31" customFormat="1" ht="14.25" customHeight="1" hidden="1">
      <c r="A28" s="57" t="s">
        <v>132</v>
      </c>
      <c r="B28" s="28" t="s">
        <v>13</v>
      </c>
      <c r="C28" s="39" t="s">
        <v>46</v>
      </c>
      <c r="D28" s="39" t="s">
        <v>24</v>
      </c>
      <c r="E28" s="39" t="s">
        <v>43</v>
      </c>
      <c r="F28" s="28" t="s">
        <v>19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>
        <v>14880</v>
      </c>
      <c r="S28" s="25"/>
      <c r="T28" s="25"/>
      <c r="U28" s="25"/>
      <c r="V28" s="25"/>
      <c r="W28" s="37">
        <f>SUM(Q28:R28)</f>
        <v>14880</v>
      </c>
    </row>
    <row r="29" spans="1:23" s="31" customFormat="1" ht="14.25" customHeight="1" hidden="1">
      <c r="A29" s="57"/>
      <c r="B29" s="50"/>
      <c r="C29" s="51"/>
      <c r="D29" s="51"/>
      <c r="E29" s="51"/>
      <c r="F29" s="50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37"/>
    </row>
    <row r="30" spans="1:23" s="31" customFormat="1" ht="14.25" customHeight="1" hidden="1">
      <c r="A30" s="24" t="s">
        <v>8</v>
      </c>
      <c r="B30" s="50"/>
      <c r="C30" s="51"/>
      <c r="D30" s="51"/>
      <c r="E30" s="51"/>
      <c r="F30" s="50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37"/>
    </row>
    <row r="31" spans="1:23" s="31" customFormat="1" ht="14.25" customHeight="1" hidden="1">
      <c r="A31" s="17" t="s">
        <v>56</v>
      </c>
      <c r="B31" s="50"/>
      <c r="C31" s="51"/>
      <c r="D31" s="51"/>
      <c r="E31" s="51"/>
      <c r="F31" s="50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37"/>
    </row>
    <row r="32" spans="1:23" s="31" customFormat="1" ht="14.25" customHeight="1" hidden="1">
      <c r="A32" s="29" t="s">
        <v>25</v>
      </c>
      <c r="B32" s="28" t="s">
        <v>50</v>
      </c>
      <c r="C32" s="39" t="s">
        <v>51</v>
      </c>
      <c r="D32" s="39" t="s">
        <v>26</v>
      </c>
      <c r="E32" s="40" t="s">
        <v>52</v>
      </c>
      <c r="F32" s="28">
        <v>17.207</v>
      </c>
      <c r="G32" s="25"/>
      <c r="H32" s="25"/>
      <c r="I32" s="25"/>
      <c r="J32" s="25">
        <v>92400</v>
      </c>
      <c r="K32" s="25"/>
      <c r="L32" s="25"/>
      <c r="M32" s="25"/>
      <c r="N32" s="25"/>
      <c r="O32" s="25"/>
      <c r="P32" s="25"/>
      <c r="Q32" s="25"/>
      <c r="R32" s="25"/>
      <c r="S32" s="25">
        <v>1065</v>
      </c>
      <c r="T32" s="25"/>
      <c r="U32" s="25"/>
      <c r="V32" s="25"/>
      <c r="W32" s="37">
        <f>SUM(J32:S32)</f>
        <v>93465</v>
      </c>
    </row>
    <row r="33" spans="1:23" s="31" customFormat="1" ht="14.25" customHeight="1" hidden="1">
      <c r="A33" s="29" t="s">
        <v>25</v>
      </c>
      <c r="B33" s="28" t="s">
        <v>53</v>
      </c>
      <c r="C33" s="39" t="s">
        <v>51</v>
      </c>
      <c r="D33" s="39" t="s">
        <v>26</v>
      </c>
      <c r="E33" s="40" t="s">
        <v>52</v>
      </c>
      <c r="F33" s="28">
        <v>17.207</v>
      </c>
      <c r="G33" s="25"/>
      <c r="H33" s="25"/>
      <c r="I33" s="25"/>
      <c r="J33" s="25">
        <v>1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37">
        <f>SUM(G33:J33)</f>
        <v>1</v>
      </c>
    </row>
    <row r="34" spans="1:23" s="31" customFormat="1" ht="14.25" customHeight="1" hidden="1">
      <c r="A34" s="29" t="s">
        <v>25</v>
      </c>
      <c r="B34" s="28" t="s">
        <v>54</v>
      </c>
      <c r="C34" s="39" t="s">
        <v>51</v>
      </c>
      <c r="D34" s="39" t="s">
        <v>26</v>
      </c>
      <c r="E34" s="40" t="s">
        <v>52</v>
      </c>
      <c r="F34" s="28">
        <v>17.207</v>
      </c>
      <c r="G34" s="25"/>
      <c r="H34" s="25"/>
      <c r="I34" s="25"/>
      <c r="J34" s="25">
        <v>1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37">
        <f>SUM(G34:J34)</f>
        <v>1</v>
      </c>
    </row>
    <row r="35" spans="1:23" s="31" customFormat="1" ht="14.25" customHeight="1" hidden="1">
      <c r="A35" s="29" t="s">
        <v>27</v>
      </c>
      <c r="B35" s="28" t="s">
        <v>50</v>
      </c>
      <c r="C35" s="39" t="s">
        <v>51</v>
      </c>
      <c r="D35" s="39" t="s">
        <v>26</v>
      </c>
      <c r="E35" s="40" t="s">
        <v>55</v>
      </c>
      <c r="F35" s="28" t="s">
        <v>28</v>
      </c>
      <c r="G35" s="25"/>
      <c r="H35" s="25"/>
      <c r="I35" s="25"/>
      <c r="J35" s="25">
        <v>32507</v>
      </c>
      <c r="K35" s="25"/>
      <c r="L35" s="25"/>
      <c r="M35" s="25"/>
      <c r="N35" s="25"/>
      <c r="O35" s="25"/>
      <c r="P35" s="25"/>
      <c r="Q35" s="25"/>
      <c r="R35" s="25"/>
      <c r="S35" s="25">
        <v>91</v>
      </c>
      <c r="T35" s="25"/>
      <c r="U35" s="25"/>
      <c r="V35" s="25"/>
      <c r="W35" s="37">
        <f>SUM(J35:S35)</f>
        <v>32598</v>
      </c>
    </row>
    <row r="36" spans="1:23" s="31" customFormat="1" ht="14.25" customHeight="1" hidden="1">
      <c r="A36" s="29" t="s">
        <v>27</v>
      </c>
      <c r="B36" s="28" t="s">
        <v>53</v>
      </c>
      <c r="C36" s="39" t="s">
        <v>51</v>
      </c>
      <c r="D36" s="39" t="s">
        <v>26</v>
      </c>
      <c r="E36" s="40" t="s">
        <v>55</v>
      </c>
      <c r="F36" s="28" t="s">
        <v>28</v>
      </c>
      <c r="G36" s="25"/>
      <c r="H36" s="25"/>
      <c r="I36" s="25"/>
      <c r="J36" s="25">
        <v>1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37">
        <f>SUM(G36:J36)</f>
        <v>1</v>
      </c>
    </row>
    <row r="37" spans="1:23" s="31" customFormat="1" ht="14.25" customHeight="1" hidden="1">
      <c r="A37" s="29" t="s">
        <v>27</v>
      </c>
      <c r="B37" s="28" t="s">
        <v>54</v>
      </c>
      <c r="C37" s="39" t="s">
        <v>51</v>
      </c>
      <c r="D37" s="39" t="s">
        <v>26</v>
      </c>
      <c r="E37" s="40" t="s">
        <v>55</v>
      </c>
      <c r="F37" s="28" t="s">
        <v>28</v>
      </c>
      <c r="G37" s="25"/>
      <c r="H37" s="25"/>
      <c r="I37" s="25"/>
      <c r="J37" s="25">
        <v>1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37">
        <f>SUM(G37:J37)</f>
        <v>1</v>
      </c>
    </row>
    <row r="38" spans="1:23" s="31" customFormat="1" ht="14.25" customHeight="1" hidden="1">
      <c r="A38" s="65" t="s">
        <v>30</v>
      </c>
      <c r="B38" s="28" t="s">
        <v>91</v>
      </c>
      <c r="C38" s="39" t="s">
        <v>92</v>
      </c>
      <c r="D38" s="51" t="s">
        <v>93</v>
      </c>
      <c r="E38" s="66" t="s">
        <v>94</v>
      </c>
      <c r="F38" s="50" t="s">
        <v>31</v>
      </c>
      <c r="G38" s="25"/>
      <c r="H38" s="25"/>
      <c r="I38" s="25"/>
      <c r="J38" s="25"/>
      <c r="K38" s="25"/>
      <c r="L38" s="25"/>
      <c r="M38" s="25">
        <v>3751.37</v>
      </c>
      <c r="N38" s="25"/>
      <c r="O38" s="25"/>
      <c r="P38" s="25"/>
      <c r="Q38" s="25"/>
      <c r="R38" s="25"/>
      <c r="S38" s="25"/>
      <c r="T38" s="25"/>
      <c r="U38" s="25"/>
      <c r="V38" s="25"/>
      <c r="W38" s="37">
        <f>SUM(L38:M38)</f>
        <v>3751.37</v>
      </c>
    </row>
    <row r="39" spans="1:23" s="31" customFormat="1" ht="14.25" customHeight="1" hidden="1">
      <c r="A39" s="65" t="s">
        <v>34</v>
      </c>
      <c r="B39" s="28" t="s">
        <v>95</v>
      </c>
      <c r="C39" s="56" t="s">
        <v>96</v>
      </c>
      <c r="D39" s="56" t="s">
        <v>97</v>
      </c>
      <c r="E39" s="56" t="s">
        <v>98</v>
      </c>
      <c r="F39" s="28" t="s">
        <v>19</v>
      </c>
      <c r="G39" s="25"/>
      <c r="H39" s="25"/>
      <c r="I39" s="25"/>
      <c r="J39" s="25"/>
      <c r="K39" s="25"/>
      <c r="L39" s="25"/>
      <c r="M39" s="25">
        <v>1334.86</v>
      </c>
      <c r="N39" s="25"/>
      <c r="O39" s="25"/>
      <c r="P39" s="25"/>
      <c r="Q39" s="25"/>
      <c r="R39" s="25"/>
      <c r="S39" s="25"/>
      <c r="T39" s="25"/>
      <c r="U39" s="25"/>
      <c r="V39" s="25"/>
      <c r="W39" s="37">
        <f>SUM(L39:M39)</f>
        <v>1334.86</v>
      </c>
    </row>
    <row r="40" spans="1:23" s="31" customFormat="1" ht="14.25" customHeight="1" hidden="1">
      <c r="A40" s="65" t="s">
        <v>140</v>
      </c>
      <c r="B40" s="28" t="s">
        <v>141</v>
      </c>
      <c r="C40" s="56" t="s">
        <v>142</v>
      </c>
      <c r="D40" s="56" t="s">
        <v>143</v>
      </c>
      <c r="E40" s="56" t="s">
        <v>144</v>
      </c>
      <c r="F40" s="50" t="s">
        <v>19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>
        <v>5001.82</v>
      </c>
      <c r="U40" s="25"/>
      <c r="V40" s="25"/>
      <c r="W40" s="37">
        <f>SUM(S40:T40)</f>
        <v>5001.82</v>
      </c>
    </row>
    <row r="41" spans="1:23" s="31" customFormat="1" ht="14.25" customHeight="1" hidden="1">
      <c r="A41" s="65" t="s">
        <v>36</v>
      </c>
      <c r="B41" s="28" t="s">
        <v>50</v>
      </c>
      <c r="C41" s="72" t="s">
        <v>74</v>
      </c>
      <c r="D41" s="72" t="s">
        <v>75</v>
      </c>
      <c r="E41" s="72" t="s">
        <v>76</v>
      </c>
      <c r="F41" s="28" t="s">
        <v>19</v>
      </c>
      <c r="G41" s="25"/>
      <c r="H41" s="25"/>
      <c r="I41" s="25"/>
      <c r="J41" s="25"/>
      <c r="K41" s="25">
        <v>2000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37">
        <f>SUM(J41:K41)</f>
        <v>2000</v>
      </c>
    </row>
    <row r="42" spans="1:23" s="31" customFormat="1" ht="14.25" customHeight="1" hidden="1">
      <c r="A42" s="65" t="s">
        <v>37</v>
      </c>
      <c r="B42" s="28" t="s">
        <v>50</v>
      </c>
      <c r="C42" s="72" t="s">
        <v>77</v>
      </c>
      <c r="D42" s="73" t="s">
        <v>81</v>
      </c>
      <c r="E42" s="72" t="s">
        <v>78</v>
      </c>
      <c r="F42" s="28" t="s">
        <v>19</v>
      </c>
      <c r="G42" s="25"/>
      <c r="H42" s="25"/>
      <c r="I42" s="25"/>
      <c r="J42" s="25"/>
      <c r="K42" s="25">
        <v>5494.58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37">
        <f aca="true" t="shared" si="1" ref="W42:W55">SUM(J42:K42)</f>
        <v>5494.58</v>
      </c>
    </row>
    <row r="43" spans="1:23" s="31" customFormat="1" ht="14.25" customHeight="1" hidden="1">
      <c r="A43" s="65" t="s">
        <v>119</v>
      </c>
      <c r="B43" s="28" t="s">
        <v>50</v>
      </c>
      <c r="C43" s="56" t="s">
        <v>120</v>
      </c>
      <c r="D43" s="56" t="s">
        <v>35</v>
      </c>
      <c r="E43" s="56" t="s">
        <v>121</v>
      </c>
      <c r="F43" s="28" t="s">
        <v>19</v>
      </c>
      <c r="G43" s="25"/>
      <c r="H43" s="25"/>
      <c r="I43" s="25"/>
      <c r="J43" s="25"/>
      <c r="K43" s="25"/>
      <c r="L43" s="25"/>
      <c r="M43" s="25"/>
      <c r="N43" s="25"/>
      <c r="O43" s="25"/>
      <c r="P43" s="25">
        <v>57363.61</v>
      </c>
      <c r="Q43" s="25"/>
      <c r="R43" s="25"/>
      <c r="S43" s="25"/>
      <c r="T43" s="25"/>
      <c r="U43" s="25"/>
      <c r="V43" s="25"/>
      <c r="W43" s="37">
        <f>SUM(P43)</f>
        <v>57363.61</v>
      </c>
    </row>
    <row r="44" spans="1:23" s="31" customFormat="1" ht="14.25" customHeight="1" hidden="1">
      <c r="A44" s="65"/>
      <c r="B44" s="50"/>
      <c r="C44" s="67"/>
      <c r="D44" s="67"/>
      <c r="E44" s="67"/>
      <c r="F44" s="50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37">
        <f t="shared" si="1"/>
        <v>0</v>
      </c>
    </row>
    <row r="45" spans="1:23" s="31" customFormat="1" ht="14.25" customHeight="1" hidden="1">
      <c r="A45" s="65"/>
      <c r="B45" s="50"/>
      <c r="C45" s="51"/>
      <c r="D45" s="51"/>
      <c r="E45" s="66"/>
      <c r="F45" s="50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37">
        <f t="shared" si="1"/>
        <v>0</v>
      </c>
    </row>
    <row r="46" spans="1:23" s="31" customFormat="1" ht="14.25" customHeight="1" hidden="1">
      <c r="A46" s="24" t="s">
        <v>8</v>
      </c>
      <c r="B46" s="50"/>
      <c r="C46" s="51"/>
      <c r="D46" s="51"/>
      <c r="E46" s="66"/>
      <c r="F46" s="50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37">
        <f t="shared" si="1"/>
        <v>0</v>
      </c>
    </row>
    <row r="47" spans="1:23" s="31" customFormat="1" ht="14.25" customHeight="1" hidden="1">
      <c r="A47" s="17" t="s">
        <v>107</v>
      </c>
      <c r="B47" s="50"/>
      <c r="C47" s="51"/>
      <c r="D47" s="51"/>
      <c r="E47" s="66"/>
      <c r="F47" s="50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37">
        <f t="shared" si="1"/>
        <v>0</v>
      </c>
    </row>
    <row r="48" spans="1:23" s="31" customFormat="1" ht="14.25" customHeight="1" hidden="1">
      <c r="A48" s="68" t="s">
        <v>101</v>
      </c>
      <c r="B48" s="28" t="s">
        <v>102</v>
      </c>
      <c r="C48" s="39" t="s">
        <v>103</v>
      </c>
      <c r="D48" s="39" t="s">
        <v>32</v>
      </c>
      <c r="E48" s="40" t="s">
        <v>104</v>
      </c>
      <c r="F48" s="74">
        <v>17.801</v>
      </c>
      <c r="G48" s="25"/>
      <c r="H48" s="25"/>
      <c r="I48" s="25"/>
      <c r="J48" s="25"/>
      <c r="K48" s="25"/>
      <c r="L48" s="25"/>
      <c r="M48" s="25"/>
      <c r="N48" s="25">
        <f>26276-1</f>
        <v>26275</v>
      </c>
      <c r="O48" s="25"/>
      <c r="P48" s="25"/>
      <c r="Q48" s="25">
        <f>17517.55-1</f>
        <v>17516.55</v>
      </c>
      <c r="R48" s="25"/>
      <c r="S48" s="25"/>
      <c r="T48" s="25"/>
      <c r="U48" s="25"/>
      <c r="V48" s="25"/>
      <c r="W48" s="37">
        <f>SUM(P48:Q48)</f>
        <v>17516.55</v>
      </c>
    </row>
    <row r="49" spans="1:23" s="31" customFormat="1" ht="14.25" customHeight="1" hidden="1">
      <c r="A49" s="68" t="s">
        <v>101</v>
      </c>
      <c r="B49" s="28" t="s">
        <v>105</v>
      </c>
      <c r="C49" s="39" t="s">
        <v>103</v>
      </c>
      <c r="D49" s="39" t="s">
        <v>32</v>
      </c>
      <c r="E49" s="40" t="s">
        <v>104</v>
      </c>
      <c r="F49" s="74">
        <v>17.801</v>
      </c>
      <c r="G49" s="25"/>
      <c r="H49" s="25"/>
      <c r="I49" s="25"/>
      <c r="J49" s="25"/>
      <c r="K49" s="25"/>
      <c r="L49" s="25"/>
      <c r="M49" s="25"/>
      <c r="N49" s="25">
        <v>1</v>
      </c>
      <c r="O49" s="25"/>
      <c r="P49" s="25"/>
      <c r="Q49" s="25">
        <v>1</v>
      </c>
      <c r="R49" s="25"/>
      <c r="S49" s="25"/>
      <c r="T49" s="25"/>
      <c r="U49" s="25"/>
      <c r="V49" s="25"/>
      <c r="W49" s="37">
        <f>SUM(P49:Q49)</f>
        <v>1</v>
      </c>
    </row>
    <row r="50" spans="1:23" s="31" customFormat="1" ht="15" hidden="1">
      <c r="A50" s="68" t="s">
        <v>125</v>
      </c>
      <c r="B50" s="28" t="s">
        <v>126</v>
      </c>
      <c r="C50" s="39" t="s">
        <v>127</v>
      </c>
      <c r="D50" s="39" t="s">
        <v>32</v>
      </c>
      <c r="E50" s="40" t="s">
        <v>128</v>
      </c>
      <c r="F50" s="74">
        <v>17.801</v>
      </c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>
        <v>8758.77</v>
      </c>
      <c r="R50" s="75"/>
      <c r="S50" s="75"/>
      <c r="T50" s="75"/>
      <c r="U50" s="75"/>
      <c r="V50" s="75"/>
      <c r="W50" s="37">
        <f>SUM(P50:Q50)</f>
        <v>8758.77</v>
      </c>
    </row>
    <row r="51" spans="1:23" s="31" customFormat="1" ht="15" hidden="1">
      <c r="A51" s="69" t="s">
        <v>146</v>
      </c>
      <c r="B51" s="28" t="s">
        <v>147</v>
      </c>
      <c r="C51" s="76" t="s">
        <v>148</v>
      </c>
      <c r="D51" s="76" t="s">
        <v>15</v>
      </c>
      <c r="E51" s="76" t="s">
        <v>149</v>
      </c>
      <c r="F51" s="56">
        <v>17.225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>
        <v>10625</v>
      </c>
      <c r="V51" s="25"/>
      <c r="W51" s="37">
        <f>SUM(T51:U51)</f>
        <v>10625</v>
      </c>
    </row>
    <row r="52" spans="1:23" s="31" customFormat="1" ht="14.25" customHeight="1" hidden="1">
      <c r="A52" s="49"/>
      <c r="B52" s="50"/>
      <c r="C52" s="51"/>
      <c r="D52" s="51"/>
      <c r="E52" s="51"/>
      <c r="F52" s="52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37">
        <f t="shared" si="1"/>
        <v>0</v>
      </c>
    </row>
    <row r="53" spans="1:23" s="31" customFormat="1" ht="14.25" customHeight="1" hidden="1">
      <c r="A53" s="49"/>
      <c r="B53" s="50"/>
      <c r="C53" s="51"/>
      <c r="D53" s="51"/>
      <c r="E53" s="51"/>
      <c r="F53" s="52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37">
        <f t="shared" si="1"/>
        <v>0</v>
      </c>
    </row>
    <row r="54" spans="1:23" s="31" customFormat="1" ht="14.25" customHeight="1" hidden="1">
      <c r="A54" s="24" t="s">
        <v>8</v>
      </c>
      <c r="B54" s="50"/>
      <c r="C54" s="51"/>
      <c r="D54" s="51"/>
      <c r="E54" s="51"/>
      <c r="F54" s="52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37">
        <f t="shared" si="1"/>
        <v>0</v>
      </c>
    </row>
    <row r="55" spans="1:23" s="31" customFormat="1" ht="14.25" customHeight="1" hidden="1">
      <c r="A55" s="17" t="s">
        <v>58</v>
      </c>
      <c r="B55" s="50"/>
      <c r="C55" s="51"/>
      <c r="D55" s="51"/>
      <c r="E55" s="51"/>
      <c r="F55" s="52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37">
        <f t="shared" si="1"/>
        <v>0</v>
      </c>
    </row>
    <row r="56" spans="1:23" s="31" customFormat="1" ht="14.25" customHeight="1" hidden="1">
      <c r="A56" s="35" t="s">
        <v>59</v>
      </c>
      <c r="B56" s="53" t="s">
        <v>13</v>
      </c>
      <c r="C56" s="54" t="s">
        <v>60</v>
      </c>
      <c r="D56" s="17" t="s">
        <v>20</v>
      </c>
      <c r="E56" s="55">
        <v>6401</v>
      </c>
      <c r="F56" s="28">
        <v>17.259</v>
      </c>
      <c r="G56" s="25"/>
      <c r="H56" s="25"/>
      <c r="I56" s="25">
        <f>341304-2</f>
        <v>341302</v>
      </c>
      <c r="J56" s="25"/>
      <c r="K56" s="25"/>
      <c r="L56" s="25">
        <v>-21199.6036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37">
        <f>SUM(G56:L56)</f>
        <v>320102.3964</v>
      </c>
    </row>
    <row r="57" spans="1:23" s="31" customFormat="1" ht="14.25" customHeight="1" hidden="1">
      <c r="A57" s="35" t="s">
        <v>59</v>
      </c>
      <c r="B57" s="28" t="s">
        <v>53</v>
      </c>
      <c r="C57" s="54" t="s">
        <v>60</v>
      </c>
      <c r="D57" s="17" t="s">
        <v>20</v>
      </c>
      <c r="E57" s="55">
        <v>6401</v>
      </c>
      <c r="F57" s="28">
        <v>17.259</v>
      </c>
      <c r="G57" s="25"/>
      <c r="H57" s="25"/>
      <c r="I57" s="25">
        <v>1</v>
      </c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37">
        <f aca="true" t="shared" si="2" ref="W57:W75">SUM(G57:L57)</f>
        <v>1</v>
      </c>
    </row>
    <row r="58" spans="1:23" s="31" customFormat="1" ht="14.25" customHeight="1" hidden="1">
      <c r="A58" s="35" t="s">
        <v>59</v>
      </c>
      <c r="B58" s="28" t="s">
        <v>54</v>
      </c>
      <c r="C58" s="54" t="s">
        <v>60</v>
      </c>
      <c r="D58" s="17" t="s">
        <v>20</v>
      </c>
      <c r="E58" s="55">
        <v>6401</v>
      </c>
      <c r="F58" s="28">
        <v>17.259</v>
      </c>
      <c r="G58" s="25"/>
      <c r="H58" s="25"/>
      <c r="I58" s="25">
        <v>1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37">
        <f t="shared" si="2"/>
        <v>1</v>
      </c>
    </row>
    <row r="59" spans="1:23" s="31" customFormat="1" ht="14.25" customHeight="1" hidden="1">
      <c r="A59" s="35" t="s">
        <v>61</v>
      </c>
      <c r="B59" s="53" t="s">
        <v>13</v>
      </c>
      <c r="C59" s="17" t="s">
        <v>62</v>
      </c>
      <c r="D59" s="56" t="s">
        <v>21</v>
      </c>
      <c r="E59" s="28" t="s">
        <v>63</v>
      </c>
      <c r="F59" s="56">
        <v>17.258</v>
      </c>
      <c r="G59" s="25"/>
      <c r="H59" s="25"/>
      <c r="I59" s="25">
        <f>51390-2</f>
        <v>51388</v>
      </c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37">
        <f t="shared" si="2"/>
        <v>51388</v>
      </c>
    </row>
    <row r="60" spans="1:23" s="31" customFormat="1" ht="14.25" customHeight="1" hidden="1">
      <c r="A60" s="35" t="s">
        <v>61</v>
      </c>
      <c r="B60" s="28" t="s">
        <v>53</v>
      </c>
      <c r="C60" s="17" t="s">
        <v>62</v>
      </c>
      <c r="D60" s="56" t="s">
        <v>21</v>
      </c>
      <c r="E60" s="28" t="s">
        <v>63</v>
      </c>
      <c r="F60" s="56">
        <v>17.258</v>
      </c>
      <c r="G60" s="25"/>
      <c r="H60" s="25"/>
      <c r="I60" s="25">
        <v>1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37">
        <f t="shared" si="2"/>
        <v>1</v>
      </c>
    </row>
    <row r="61" spans="1:23" s="31" customFormat="1" ht="14.25" customHeight="1" hidden="1">
      <c r="A61" s="35" t="s">
        <v>61</v>
      </c>
      <c r="B61" s="28" t="s">
        <v>54</v>
      </c>
      <c r="C61" s="17" t="s">
        <v>62</v>
      </c>
      <c r="D61" s="56" t="s">
        <v>21</v>
      </c>
      <c r="E61" s="28" t="s">
        <v>63</v>
      </c>
      <c r="F61" s="56">
        <v>17.258</v>
      </c>
      <c r="G61" s="25"/>
      <c r="H61" s="25"/>
      <c r="I61" s="25">
        <v>1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37">
        <f t="shared" si="2"/>
        <v>1</v>
      </c>
    </row>
    <row r="62" spans="1:23" s="31" customFormat="1" ht="16.5" hidden="1">
      <c r="A62" s="35" t="s">
        <v>83</v>
      </c>
      <c r="B62" s="53" t="s">
        <v>13</v>
      </c>
      <c r="C62" s="36" t="s">
        <v>84</v>
      </c>
      <c r="D62" s="56" t="s">
        <v>21</v>
      </c>
      <c r="E62" s="28" t="s">
        <v>63</v>
      </c>
      <c r="F62" s="56">
        <v>17.258</v>
      </c>
      <c r="G62" s="25"/>
      <c r="H62" s="25"/>
      <c r="I62" s="25"/>
      <c r="J62" s="25"/>
      <c r="K62" s="25"/>
      <c r="L62" s="25">
        <f>198568.88-2</f>
        <v>198566.88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37">
        <f t="shared" si="2"/>
        <v>198566.88</v>
      </c>
    </row>
    <row r="63" spans="1:23" s="31" customFormat="1" ht="14.25" customHeight="1" hidden="1">
      <c r="A63" s="35" t="s">
        <v>83</v>
      </c>
      <c r="B63" s="28" t="s">
        <v>53</v>
      </c>
      <c r="C63" s="36" t="s">
        <v>84</v>
      </c>
      <c r="D63" s="56" t="s">
        <v>21</v>
      </c>
      <c r="E63" s="28" t="s">
        <v>63</v>
      </c>
      <c r="F63" s="56">
        <v>17.258</v>
      </c>
      <c r="G63" s="25"/>
      <c r="H63" s="25"/>
      <c r="I63" s="25"/>
      <c r="J63" s="25"/>
      <c r="K63" s="25"/>
      <c r="L63" s="25">
        <v>1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37">
        <f t="shared" si="2"/>
        <v>1</v>
      </c>
    </row>
    <row r="64" spans="1:23" s="31" customFormat="1" ht="14.25" customHeight="1" hidden="1">
      <c r="A64" s="35" t="s">
        <v>83</v>
      </c>
      <c r="B64" s="28" t="s">
        <v>54</v>
      </c>
      <c r="C64" s="36" t="s">
        <v>84</v>
      </c>
      <c r="D64" s="56" t="s">
        <v>21</v>
      </c>
      <c r="E64" s="28" t="s">
        <v>63</v>
      </c>
      <c r="F64" s="56">
        <v>17.258</v>
      </c>
      <c r="G64" s="25"/>
      <c r="H64" s="25"/>
      <c r="I64" s="25"/>
      <c r="J64" s="25"/>
      <c r="K64" s="25"/>
      <c r="L64" s="25">
        <v>1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37">
        <f t="shared" si="2"/>
        <v>1</v>
      </c>
    </row>
    <row r="65" spans="1:23" s="31" customFormat="1" ht="14.25" customHeight="1" hidden="1">
      <c r="A65" s="35" t="s">
        <v>64</v>
      </c>
      <c r="B65" s="53" t="s">
        <v>13</v>
      </c>
      <c r="C65" s="17" t="s">
        <v>65</v>
      </c>
      <c r="D65" s="56" t="s">
        <v>22</v>
      </c>
      <c r="E65" s="28" t="s">
        <v>66</v>
      </c>
      <c r="F65" s="56">
        <v>17.278</v>
      </c>
      <c r="G65" s="25"/>
      <c r="H65" s="25"/>
      <c r="I65" s="25">
        <f>69697-2</f>
        <v>69695</v>
      </c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37">
        <f t="shared" si="2"/>
        <v>69695</v>
      </c>
    </row>
    <row r="66" spans="1:23" s="31" customFormat="1" ht="14.25" customHeight="1" hidden="1">
      <c r="A66" s="35" t="s">
        <v>64</v>
      </c>
      <c r="B66" s="28" t="s">
        <v>53</v>
      </c>
      <c r="C66" s="17" t="s">
        <v>65</v>
      </c>
      <c r="D66" s="56" t="s">
        <v>22</v>
      </c>
      <c r="E66" s="28" t="s">
        <v>66</v>
      </c>
      <c r="F66" s="56">
        <v>17.278</v>
      </c>
      <c r="G66" s="25"/>
      <c r="H66" s="25"/>
      <c r="I66" s="25">
        <v>1</v>
      </c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37">
        <f t="shared" si="2"/>
        <v>1</v>
      </c>
    </row>
    <row r="67" spans="1:23" s="31" customFormat="1" ht="14.25" customHeight="1" hidden="1">
      <c r="A67" s="35" t="s">
        <v>64</v>
      </c>
      <c r="B67" s="28" t="s">
        <v>54</v>
      </c>
      <c r="C67" s="17" t="s">
        <v>65</v>
      </c>
      <c r="D67" s="56" t="s">
        <v>22</v>
      </c>
      <c r="E67" s="28" t="s">
        <v>66</v>
      </c>
      <c r="F67" s="56">
        <v>17.278</v>
      </c>
      <c r="G67" s="25"/>
      <c r="H67" s="25"/>
      <c r="I67" s="25">
        <v>1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37">
        <f t="shared" si="2"/>
        <v>1</v>
      </c>
    </row>
    <row r="68" spans="1:23" s="31" customFormat="1" ht="14.25" customHeight="1" hidden="1">
      <c r="A68" s="35" t="s">
        <v>85</v>
      </c>
      <c r="B68" s="53" t="s">
        <v>13</v>
      </c>
      <c r="C68" s="36" t="s">
        <v>86</v>
      </c>
      <c r="D68" s="56" t="s">
        <v>22</v>
      </c>
      <c r="E68" s="28" t="s">
        <v>66</v>
      </c>
      <c r="F68" s="56">
        <v>17.278</v>
      </c>
      <c r="G68" s="25"/>
      <c r="H68" s="25"/>
      <c r="I68" s="25"/>
      <c r="J68" s="25"/>
      <c r="K68" s="25"/>
      <c r="L68" s="25">
        <f>244457.08-2</f>
        <v>244455.08</v>
      </c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37">
        <f t="shared" si="2"/>
        <v>244455.08</v>
      </c>
    </row>
    <row r="69" spans="1:23" s="31" customFormat="1" ht="14.25" customHeight="1" hidden="1">
      <c r="A69" s="35" t="s">
        <v>85</v>
      </c>
      <c r="B69" s="28" t="s">
        <v>53</v>
      </c>
      <c r="C69" s="36" t="s">
        <v>86</v>
      </c>
      <c r="D69" s="56" t="s">
        <v>22</v>
      </c>
      <c r="E69" s="28" t="s">
        <v>66</v>
      </c>
      <c r="F69" s="56">
        <v>17.278</v>
      </c>
      <c r="G69" s="25"/>
      <c r="H69" s="25"/>
      <c r="I69" s="25"/>
      <c r="J69" s="25"/>
      <c r="K69" s="25"/>
      <c r="L69" s="25">
        <v>1</v>
      </c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37">
        <f t="shared" si="2"/>
        <v>1</v>
      </c>
    </row>
    <row r="70" spans="1:23" s="31" customFormat="1" ht="14.25" customHeight="1" hidden="1">
      <c r="A70" s="35" t="s">
        <v>85</v>
      </c>
      <c r="B70" s="28" t="s">
        <v>54</v>
      </c>
      <c r="C70" s="36" t="s">
        <v>86</v>
      </c>
      <c r="D70" s="56" t="s">
        <v>22</v>
      </c>
      <c r="E70" s="28" t="s">
        <v>66</v>
      </c>
      <c r="F70" s="56">
        <v>17.278</v>
      </c>
      <c r="G70" s="25"/>
      <c r="H70" s="25"/>
      <c r="I70" s="25"/>
      <c r="J70" s="25"/>
      <c r="K70" s="25"/>
      <c r="L70" s="25">
        <v>1</v>
      </c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37">
        <f t="shared" si="2"/>
        <v>1</v>
      </c>
    </row>
    <row r="71" spans="1:23" s="31" customFormat="1" ht="14.25" customHeight="1" hidden="1">
      <c r="A71" s="35" t="s">
        <v>29</v>
      </c>
      <c r="B71" s="28"/>
      <c r="C71" s="17"/>
      <c r="D71" s="56" t="s">
        <v>21</v>
      </c>
      <c r="E71" s="28">
        <v>6318</v>
      </c>
      <c r="F71" s="56">
        <v>17.258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37">
        <f t="shared" si="2"/>
        <v>0</v>
      </c>
    </row>
    <row r="72" spans="1:23" s="31" customFormat="1" ht="14.25" customHeight="1" hidden="1">
      <c r="A72" s="35" t="s">
        <v>29</v>
      </c>
      <c r="B72" s="28"/>
      <c r="C72" s="17"/>
      <c r="D72" s="56" t="s">
        <v>21</v>
      </c>
      <c r="E72" s="28">
        <v>6319</v>
      </c>
      <c r="F72" s="56">
        <v>17.258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37">
        <f t="shared" si="2"/>
        <v>0</v>
      </c>
    </row>
    <row r="73" spans="1:23" s="31" customFormat="1" ht="15" hidden="1">
      <c r="A73" s="35" t="s">
        <v>33</v>
      </c>
      <c r="B73" s="53" t="s">
        <v>13</v>
      </c>
      <c r="C73" s="17" t="s">
        <v>65</v>
      </c>
      <c r="D73" s="56" t="s">
        <v>22</v>
      </c>
      <c r="E73" s="28">
        <v>6423</v>
      </c>
      <c r="F73" s="56">
        <v>17.278</v>
      </c>
      <c r="G73" s="25"/>
      <c r="H73" s="25"/>
      <c r="I73" s="25"/>
      <c r="J73" s="25"/>
      <c r="K73" s="25"/>
      <c r="L73" s="25"/>
      <c r="M73" s="25"/>
      <c r="N73" s="25"/>
      <c r="O73" s="25"/>
      <c r="P73" s="25">
        <v>10600</v>
      </c>
      <c r="Q73" s="25"/>
      <c r="R73" s="25"/>
      <c r="S73" s="25"/>
      <c r="T73" s="25"/>
      <c r="U73" s="25"/>
      <c r="V73" s="25"/>
      <c r="W73" s="37">
        <f>SUM(P73)</f>
        <v>10600</v>
      </c>
    </row>
    <row r="74" spans="1:23" s="31" customFormat="1" ht="14.25" customHeight="1" hidden="1">
      <c r="A74" s="29"/>
      <c r="B74" s="50"/>
      <c r="C74" s="52"/>
      <c r="D74" s="67"/>
      <c r="E74" s="50"/>
      <c r="F74" s="67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37">
        <f t="shared" si="2"/>
        <v>0</v>
      </c>
    </row>
    <row r="75" spans="1:23" s="15" customFormat="1" ht="17.25" customHeight="1">
      <c r="A75" s="41" t="s">
        <v>12</v>
      </c>
      <c r="B75" s="42"/>
      <c r="C75" s="43"/>
      <c r="D75" s="42"/>
      <c r="E75" s="43"/>
      <c r="F75" s="42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37">
        <f t="shared" si="2"/>
        <v>0</v>
      </c>
    </row>
    <row r="76" spans="1:23" s="15" customFormat="1" ht="18.75" customHeight="1">
      <c r="A76" s="44" t="s">
        <v>0</v>
      </c>
      <c r="B76" s="44"/>
      <c r="C76" s="45"/>
      <c r="D76" s="45"/>
      <c r="E76" s="45"/>
      <c r="F76" s="46"/>
      <c r="G76" s="47">
        <f>SUM(G6:G75)</f>
        <v>218428</v>
      </c>
      <c r="H76" s="47">
        <f>SUM(H5:H75)</f>
        <v>0</v>
      </c>
      <c r="I76" s="47">
        <f>SUM(I5:I74)</f>
        <v>462391</v>
      </c>
      <c r="J76" s="47">
        <f>SUM(J31:J37)</f>
        <v>124911</v>
      </c>
      <c r="K76" s="47">
        <f>SUM(K29:K42)</f>
        <v>7494.58</v>
      </c>
      <c r="L76" s="47">
        <f>SUM(L52:L75)</f>
        <v>421826.3564</v>
      </c>
      <c r="M76" s="47">
        <f>SUM(M28:M75)</f>
        <v>5086.23</v>
      </c>
      <c r="N76" s="47">
        <f>SUM(N5:N75)</f>
        <v>26276</v>
      </c>
      <c r="O76" s="47">
        <f>SUM(O5:O75)</f>
        <v>292947</v>
      </c>
      <c r="P76" s="47">
        <f>SUM(P29:P75)</f>
        <v>67963.61</v>
      </c>
      <c r="Q76" s="47">
        <f>SUM(Q45:Q75)</f>
        <v>26276.32</v>
      </c>
      <c r="R76" s="47">
        <f>SUM(R5:R75)</f>
        <v>14880</v>
      </c>
      <c r="S76" s="47">
        <f>SUM(S29:S35)</f>
        <v>1156</v>
      </c>
      <c r="T76" s="47">
        <f>SUM(T29:T75)</f>
        <v>5001.82</v>
      </c>
      <c r="U76" s="47">
        <f>SUM(U29:U75)</f>
        <v>10625</v>
      </c>
      <c r="V76" s="47">
        <f>SUM(V5:V23)</f>
        <v>87958.12</v>
      </c>
      <c r="W76" s="37">
        <f>SUM(W8:W75)</f>
        <v>1746945.0364</v>
      </c>
    </row>
    <row r="77" spans="1:22" s="34" customFormat="1" ht="16.5">
      <c r="A77" s="15"/>
      <c r="B77" s="15"/>
      <c r="C77" s="32"/>
      <c r="D77" s="32"/>
      <c r="E77" s="32"/>
      <c r="F77" s="33"/>
      <c r="G77" s="33"/>
      <c r="H77" s="33" t="s">
        <v>69</v>
      </c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</row>
    <row r="78" spans="1:22" s="15" customFormat="1" ht="16.5">
      <c r="A78" s="34" t="s">
        <v>9</v>
      </c>
      <c r="C78" s="32"/>
      <c r="D78" s="32"/>
      <c r="E78" s="32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s="15" customFormat="1" ht="15" customHeight="1" hidden="1">
      <c r="A79" s="71" t="s">
        <v>47</v>
      </c>
      <c r="C79" s="32"/>
      <c r="D79" s="32"/>
      <c r="E79" s="32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</row>
    <row r="80" spans="1:22" s="15" customFormat="1" ht="17.25" customHeight="1" hidden="1">
      <c r="A80" s="34" t="s">
        <v>39</v>
      </c>
      <c r="C80" s="32"/>
      <c r="D80" s="32"/>
      <c r="E80" s="32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  <row r="81" spans="1:22" s="15" customFormat="1" ht="16.5" hidden="1">
      <c r="A81" s="34" t="s">
        <v>16</v>
      </c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</row>
    <row r="82" ht="15" hidden="1">
      <c r="A82" s="34" t="s">
        <v>48</v>
      </c>
    </row>
    <row r="83" ht="15" hidden="1">
      <c r="A83" s="34" t="s">
        <v>49</v>
      </c>
    </row>
    <row r="84" ht="15" hidden="1">
      <c r="A84" s="34" t="s">
        <v>67</v>
      </c>
    </row>
    <row r="85" ht="15" hidden="1">
      <c r="A85" s="34" t="s">
        <v>68</v>
      </c>
    </row>
    <row r="86" ht="15" hidden="1">
      <c r="A86" s="34" t="s">
        <v>71</v>
      </c>
    </row>
    <row r="87" ht="15" hidden="1">
      <c r="A87" s="34" t="s">
        <v>72</v>
      </c>
    </row>
    <row r="88" ht="15" hidden="1">
      <c r="A88" s="34" t="s">
        <v>80</v>
      </c>
    </row>
    <row r="89" ht="15" hidden="1">
      <c r="A89" s="34" t="s">
        <v>79</v>
      </c>
    </row>
    <row r="90" ht="15" hidden="1">
      <c r="A90" s="34" t="s">
        <v>88</v>
      </c>
    </row>
    <row r="91" ht="15" hidden="1">
      <c r="A91" s="34" t="s">
        <v>87</v>
      </c>
    </row>
    <row r="92" ht="15" hidden="1">
      <c r="A92" s="34" t="s">
        <v>90</v>
      </c>
    </row>
    <row r="93" ht="15" hidden="1">
      <c r="A93" s="34" t="s">
        <v>79</v>
      </c>
    </row>
    <row r="94" ht="15" hidden="1">
      <c r="A94" s="34" t="s">
        <v>106</v>
      </c>
    </row>
    <row r="95" ht="15" hidden="1">
      <c r="A95" s="34" t="s">
        <v>100</v>
      </c>
    </row>
    <row r="96" ht="15" hidden="1">
      <c r="A96" s="34" t="s">
        <v>117</v>
      </c>
    </row>
    <row r="97" ht="15" hidden="1">
      <c r="A97" s="34" t="s">
        <v>115</v>
      </c>
    </row>
    <row r="98" ht="15" hidden="1">
      <c r="A98" s="34" t="s">
        <v>122</v>
      </c>
    </row>
    <row r="99" ht="15" hidden="1">
      <c r="A99" s="34" t="s">
        <v>123</v>
      </c>
    </row>
    <row r="100" ht="15" hidden="1">
      <c r="A100" s="34" t="s">
        <v>130</v>
      </c>
    </row>
    <row r="101" ht="15" hidden="1">
      <c r="A101" s="34" t="s">
        <v>129</v>
      </c>
    </row>
    <row r="102" ht="15" hidden="1">
      <c r="A102" s="34" t="s">
        <v>134</v>
      </c>
    </row>
    <row r="103" ht="15" hidden="1">
      <c r="A103" s="34" t="s">
        <v>133</v>
      </c>
    </row>
    <row r="104" ht="15" hidden="1">
      <c r="A104" s="34" t="s">
        <v>137</v>
      </c>
    </row>
    <row r="105" ht="15" hidden="1">
      <c r="A105" s="34" t="s">
        <v>136</v>
      </c>
    </row>
    <row r="106" ht="15" hidden="1">
      <c r="A106" s="34" t="s">
        <v>139</v>
      </c>
    </row>
    <row r="107" ht="15" hidden="1">
      <c r="A107" s="34" t="s">
        <v>79</v>
      </c>
    </row>
    <row r="108" ht="15" hidden="1">
      <c r="A108" s="34" t="s">
        <v>151</v>
      </c>
    </row>
    <row r="109" ht="15" hidden="1">
      <c r="A109" s="34" t="s">
        <v>150</v>
      </c>
    </row>
    <row r="110" ht="15">
      <c r="A110" s="34" t="s">
        <v>164</v>
      </c>
    </row>
    <row r="111" ht="15">
      <c r="A111" s="34" t="s">
        <v>153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2019-01-09T17:35:39Z</cp:lastPrinted>
  <dcterms:created xsi:type="dcterms:W3CDTF">2000-04-13T13:33:42Z</dcterms:created>
  <dcterms:modified xsi:type="dcterms:W3CDTF">2020-11-09T16:47:03Z</dcterms:modified>
  <cp:category/>
  <cp:version/>
  <cp:contentType/>
  <cp:contentStatus/>
</cp:coreProperties>
</file>