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7280" windowHeight="9105" activeTab="0"/>
  </bookViews>
  <sheets>
    <sheet name="NORTH SHORE" sheetId="1" r:id="rId1"/>
  </sheets>
  <definedNames>
    <definedName name="_xlnm.Print_Area" localSheetId="0">'NORTH SHORE'!$A$1:$G$94</definedName>
  </definedNames>
  <calcPr calcMode="manual" fullCalcOnLoad="1"/>
</workbook>
</file>

<file path=xl/sharedStrings.xml><?xml version="1.0" encoding="utf-8"?>
<sst xmlns="http://schemas.openxmlformats.org/spreadsheetml/2006/main" count="329" uniqueCount="184">
  <si>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</si>
  <si>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</si>
  <si>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</si>
  <si>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</si>
  <si>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</si>
  <si>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</si>
  <si>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</si>
  <si>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</si>
  <si>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</si>
  <si>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</si>
  <si>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</si>
  <si>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</si>
  <si>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</si>
  <si>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</si>
  <si>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</si>
  <si>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</si>
  <si>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</si>
  <si>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</si>
  <si>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</si>
  <si>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</si>
  <si>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</si>
  <si>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</si>
  <si>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7003-1631</t>
  </si>
  <si>
    <t>JULY 1, 2018 - JUNE 30, 2019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</si>
  <si>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</si>
  <si>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</si>
  <si>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</si>
  <si>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</si>
  <si>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</si>
  <si>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</si>
  <si>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</si>
  <si>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</si>
  <si>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</si>
  <si>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</si>
  <si>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7002-6624</t>
  </si>
  <si>
    <t>DUA UI WALK IN</t>
  </si>
  <si>
    <t>RAPID RESPONSE</t>
  </si>
  <si>
    <t xml:space="preserve">4400-1979 </t>
  </si>
  <si>
    <t>ELDER AFFAIRS</t>
  </si>
  <si>
    <t>MA COMMISSION FOR THE BLIND</t>
  </si>
  <si>
    <t>MA REHAB COMMISSION</t>
  </si>
  <si>
    <t>JULY 1, 2019-JUNE 30, 2020</t>
  </si>
  <si>
    <t>CT EOL 20CCSALEWIA</t>
  </si>
  <si>
    <t>INITIAL AWARD AUGUST 5, 2019</t>
  </si>
  <si>
    <t>TO ADD MassHire COLLABORATION AWARD</t>
  </si>
  <si>
    <t>MassHire COLLABORATION AWARD</t>
  </si>
  <si>
    <t>TO ADD WTF &amp; SOS FUNDS</t>
  </si>
  <si>
    <t>CT EOL 20CCSALESOSWTF</t>
  </si>
  <si>
    <t>J464</t>
  </si>
  <si>
    <t>J484</t>
  </si>
  <si>
    <t>BUDGET #1 FY20</t>
  </si>
  <si>
    <t>WTRUSTF20</t>
  </si>
  <si>
    <t>STOSCC2020</t>
  </si>
  <si>
    <t>BUDGET #1 FY20 AUGUST 7, 2019</t>
  </si>
  <si>
    <t>FES2020</t>
  </si>
  <si>
    <t>J405</t>
  </si>
  <si>
    <t>JULY 1, 2020-JUNE 30, 2021</t>
  </si>
  <si>
    <t>JULY 1, 2021-JUNE 30, 2022</t>
  </si>
  <si>
    <t>J407</t>
  </si>
  <si>
    <t>BUDGET #2 FY20</t>
  </si>
  <si>
    <t>TO ADD WP FUNDS</t>
  </si>
  <si>
    <t>BUDGET#2 FY20 AUGUST 9, 2019</t>
  </si>
  <si>
    <t>CT EOL 20CCSALEWP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</si>
  <si>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</si>
  <si>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</si>
  <si>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</si>
  <si>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</si>
  <si>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</si>
  <si>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</si>
  <si>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</si>
  <si>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</si>
  <si>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</si>
  <si>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</si>
  <si>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</si>
  <si>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</si>
  <si>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</si>
  <si>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</si>
  <si>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</si>
  <si>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CT EOL 20CCSALEVETSUI</t>
  </si>
  <si>
    <t>VETERANS CONFERENCE</t>
  </si>
  <si>
    <t>AUG 7, 2019-AUG 9, 2019</t>
  </si>
  <si>
    <t>J310</t>
  </si>
  <si>
    <t>FVETS2019</t>
  </si>
  <si>
    <t>BUDGET #5 FY20</t>
  </si>
  <si>
    <t>BUDGET#5 FY20 OCTOBER 1, 2019</t>
  </si>
  <si>
    <t>TO ADD FUNDS FOR VETS CONFERENCE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</si>
  <si>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</si>
  <si>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</si>
  <si>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</si>
  <si>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</si>
  <si>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</si>
  <si>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</si>
  <si>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 #6 FY20</t>
  </si>
  <si>
    <t>BUDGET#6 FY20 OCTOBER 9, 2019</t>
  </si>
  <si>
    <t xml:space="preserve"> 4120-0029</t>
  </si>
  <si>
    <t>BUDGET #7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</si>
  <si>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</si>
  <si>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</si>
  <si>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</si>
  <si>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</si>
  <si>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</si>
  <si>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BUDGET#7 FY20 NOVEMBER 5, 2019</t>
  </si>
  <si>
    <t>BUDGET #8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</si>
  <si>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</si>
  <si>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</si>
  <si>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</si>
  <si>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</si>
  <si>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</si>
  <si>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</si>
  <si>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</si>
  <si>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</si>
  <si>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BUDGET#8 FY20 NOVEMBER 26, 2019</t>
  </si>
  <si>
    <t>84.002A</t>
  </si>
  <si>
    <t>TO ADD DVOP  FUNDS</t>
  </si>
  <si>
    <t>BUDGET #9 FY20</t>
  </si>
  <si>
    <t>DVOP (SERVICE DATE 10.1.19-12.31.20)</t>
  </si>
  <si>
    <t>OCT 1, 2019-JUNE 30, 2020</t>
  </si>
  <si>
    <t>FVETS2020</t>
  </si>
  <si>
    <t>J409</t>
  </si>
  <si>
    <t>JULY 1, 2020-DEC 31, 2020</t>
  </si>
  <si>
    <t>BUDGET#9 FY20 DECEMBER 3, 2019</t>
  </si>
  <si>
    <t>BUDGET #10 FY20</t>
  </si>
  <si>
    <t>OPERATION ABLE</t>
  </si>
  <si>
    <t>DCSSCSEP20</t>
  </si>
  <si>
    <t>7003-0006</t>
  </si>
  <si>
    <t>J446</t>
  </si>
  <si>
    <t>BUDGET#10 FY20 DECEMBER 4, 2019</t>
  </si>
  <si>
    <t>BUDGET #11 FY20</t>
  </si>
  <si>
    <t>TO DTA FUNDS</t>
  </si>
  <si>
    <t>DTA</t>
  </si>
  <si>
    <t>SPSS2020</t>
  </si>
  <si>
    <t>J427</t>
  </si>
  <si>
    <t>BUDGET#11 FY20 DECEMBER 16, 2019</t>
  </si>
  <si>
    <t>BUDGET #12 FY20</t>
  </si>
  <si>
    <t>TO ADD DVOP FUNDS</t>
  </si>
  <si>
    <t>BUDGET#12 FY20 DECEMBER 18, 2019</t>
  </si>
  <si>
    <t>DVOP (SERVICE DATE 7.1.19-12.31.19)</t>
  </si>
  <si>
    <t>JULY 1, 2019-DEC 31, 2019</t>
  </si>
  <si>
    <t>J309</t>
  </si>
  <si>
    <t>BUDGET #13 FY20</t>
  </si>
  <si>
    <t>ADDITIONAL STATE ONE STOP</t>
  </si>
  <si>
    <t>TO ADD ADDITIONAL SOS FUNDS</t>
  </si>
  <si>
    <t>BUDGET#13 FY20 JANUARY 15, 2020</t>
  </si>
  <si>
    <t>BUDGET #14 FY20</t>
  </si>
  <si>
    <t>TO ADD ADDITIONAL WP FUNDS</t>
  </si>
  <si>
    <t>BUDGET#14 FY20 JANUARY 17, 2020</t>
  </si>
  <si>
    <t>BUDGET #15 FY20</t>
  </si>
  <si>
    <t>ADULT EDUCATION CAREER PATHWAYS</t>
  </si>
  <si>
    <t>OCT 24, 2019 - JUNE 30, 2020</t>
  </si>
  <si>
    <t>DOE2020B</t>
  </si>
  <si>
    <t>7035-0002</t>
  </si>
  <si>
    <t>J428</t>
  </si>
  <si>
    <t>BUDGET#15 FY20 JANUARY 23, 2020</t>
  </si>
  <si>
    <t>UI</t>
  </si>
  <si>
    <t>JULY 1, 2019--JUNE 30, 2020</t>
  </si>
  <si>
    <t>FUI2020</t>
  </si>
  <si>
    <t>J430</t>
  </si>
  <si>
    <t>BUDGET #16 FY20</t>
  </si>
  <si>
    <t>TO ADD UI FUNDS</t>
  </si>
  <si>
    <t>BUDGET#16 FY20 FEBRUARY 13, 2020</t>
  </si>
  <si>
    <t>15% OVERHEAD</t>
  </si>
  <si>
    <t>FWIAADT18B</t>
  </si>
  <si>
    <t>15% STAFF ALLOCATION FOR UI SERVICES</t>
  </si>
  <si>
    <t>BUDGET #17 FY20</t>
  </si>
  <si>
    <t>BUDGET#17 FY20 FEBRUARY 24, 2020</t>
  </si>
  <si>
    <t xml:space="preserve">TO ADD 15% FUNDS (OVERHEAD) FUNDS </t>
  </si>
  <si>
    <t>BUDGET #18 FY20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</si>
  <si>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</si>
  <si>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</si>
  <si>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</si>
  <si>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</si>
  <si>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</si>
  <si>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</si>
  <si>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TO ADD  RESEA  FUNDS</t>
  </si>
  <si>
    <t>BUDGET#18 FY20 MAY 13, 2020</t>
  </si>
  <si>
    <t>BUDGET #19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</si>
  <si>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</si>
  <si>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</si>
  <si>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</si>
  <si>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</si>
  <si>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</si>
  <si>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</si>
  <si>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</si>
  <si>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BUDGET#19 FY20 JUNE 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</si>
</sst>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zoomScalePageLayoutView="0" workbookViewId="0" topLeftCell="A1">
      <selection activeCell="Z93" sqref="Z93"/>
    </sheetView>
  </sheetViews>
  <sheetFormatPr defaultColWidth="9.140625" defaultRowHeight="12.75"/>
  <cols>
    <col min="1" max="1" width="71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20" width="15.00390625" style="4" hidden="1" customWidth="1"/>
    <col min="21" max="25" width="14.8515625" style="4" hidden="1" customWidth="1"/>
    <col min="26" max="26" width="14.8515625" style="4" customWidth="1"/>
    <col min="27" max="27" width="15.00390625" style="3" hidden="1" customWidth="1"/>
    <col min="28" max="28" width="13.28125" style="3" bestFit="1" customWidth="1"/>
    <col min="29" max="16384" width="9.140625" style="3" customWidth="1"/>
  </cols>
  <sheetData>
    <row r="1" spans="1:26" ht="20.25">
      <c r="A1" s="3" t="s">
        <v>11</v>
      </c>
      <c r="B1" s="79" t="s">
        <v>10</v>
      </c>
      <c r="C1" s="80"/>
      <c r="D1" s="80"/>
      <c r="E1" s="80"/>
      <c r="F1" s="80"/>
      <c r="G1" s="8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7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50</v>
      </c>
      <c r="I5" s="18" t="s">
        <v>59</v>
      </c>
      <c r="J5" s="18" t="s">
        <v>63</v>
      </c>
      <c r="K5" s="18" t="s">
        <v>74</v>
      </c>
      <c r="L5" s="18" t="s">
        <v>83</v>
      </c>
      <c r="M5" s="18" t="s">
        <v>92</v>
      </c>
      <c r="N5" s="18" t="s">
        <v>95</v>
      </c>
      <c r="O5" s="18" t="s">
        <v>102</v>
      </c>
      <c r="P5" s="18" t="s">
        <v>114</v>
      </c>
      <c r="Q5" s="18" t="s">
        <v>121</v>
      </c>
      <c r="R5" s="18" t="s">
        <v>127</v>
      </c>
      <c r="S5" s="18" t="s">
        <v>133</v>
      </c>
      <c r="T5" s="18" t="s">
        <v>139</v>
      </c>
      <c r="U5" s="18" t="s">
        <v>143</v>
      </c>
      <c r="V5" s="18" t="s">
        <v>146</v>
      </c>
      <c r="W5" s="18" t="s">
        <v>157</v>
      </c>
      <c r="X5" s="18" t="s">
        <v>163</v>
      </c>
      <c r="Y5" s="18" t="s">
        <v>166</v>
      </c>
      <c r="Z5" s="18" t="s">
        <v>175</v>
      </c>
      <c r="AA5" s="46" t="s">
        <v>6</v>
      </c>
    </row>
    <row r="6" spans="1:27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5"/>
    </row>
    <row r="7" spans="1:27" s="9" customFormat="1" ht="16.5" hidden="1">
      <c r="A7" s="24" t="s">
        <v>47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1:27" s="10" customFormat="1" ht="16.5" hidden="1">
      <c r="A8" s="48" t="s">
        <v>14</v>
      </c>
      <c r="B8" s="26" t="s">
        <v>17</v>
      </c>
      <c r="C8" s="49" t="s">
        <v>51</v>
      </c>
      <c r="D8" s="49" t="s">
        <v>15</v>
      </c>
      <c r="E8" s="49" t="s">
        <v>48</v>
      </c>
      <c r="F8" s="24" t="s">
        <v>16</v>
      </c>
      <c r="G8" s="30"/>
      <c r="H8" s="30">
        <v>95000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50">
        <f aca="true" t="shared" si="0" ref="AA8:AA13">SUM(G8:J8)</f>
        <v>95000</v>
      </c>
    </row>
    <row r="9" spans="1:27" s="10" customFormat="1" ht="16.5" hidden="1">
      <c r="A9" s="58" t="s">
        <v>26</v>
      </c>
      <c r="B9" s="26" t="s">
        <v>17</v>
      </c>
      <c r="C9" s="49" t="s">
        <v>52</v>
      </c>
      <c r="D9" s="49" t="s">
        <v>27</v>
      </c>
      <c r="E9" s="49" t="s">
        <v>49</v>
      </c>
      <c r="F9" s="26" t="s">
        <v>16</v>
      </c>
      <c r="G9" s="27"/>
      <c r="H9" s="27">
        <v>244596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50">
        <f t="shared" si="0"/>
        <v>244596</v>
      </c>
    </row>
    <row r="10" spans="1:27" s="10" customFormat="1" ht="16.5" hidden="1">
      <c r="A10" s="58" t="s">
        <v>140</v>
      </c>
      <c r="B10" s="26" t="s">
        <v>17</v>
      </c>
      <c r="C10" s="49" t="s">
        <v>52</v>
      </c>
      <c r="D10" s="49" t="s">
        <v>27</v>
      </c>
      <c r="E10" s="49" t="s">
        <v>49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24720</v>
      </c>
      <c r="U10" s="27"/>
      <c r="V10" s="27"/>
      <c r="W10" s="27"/>
      <c r="X10" s="27"/>
      <c r="Y10" s="27"/>
      <c r="Z10" s="27"/>
      <c r="AA10" s="50">
        <f>SUM(S10:T10)</f>
        <v>24720</v>
      </c>
    </row>
    <row r="11" spans="1:27" s="10" customFormat="1" ht="16.5">
      <c r="A11" s="58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0">
        <f t="shared" si="0"/>
        <v>0</v>
      </c>
    </row>
    <row r="12" spans="1:27" s="10" customFormat="1" ht="16.5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50">
        <f t="shared" si="0"/>
        <v>0</v>
      </c>
    </row>
    <row r="13" spans="1:27" s="10" customFormat="1" ht="16.5">
      <c r="A13" s="24" t="s">
        <v>62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50">
        <f t="shared" si="0"/>
        <v>0</v>
      </c>
    </row>
    <row r="14" spans="1:27" s="10" customFormat="1" ht="16.5" hidden="1">
      <c r="A14" s="44" t="s">
        <v>28</v>
      </c>
      <c r="B14" s="26" t="s">
        <v>41</v>
      </c>
      <c r="C14" s="49" t="s">
        <v>54</v>
      </c>
      <c r="D14" s="49" t="s">
        <v>29</v>
      </c>
      <c r="E14" s="52" t="s">
        <v>55</v>
      </c>
      <c r="F14" s="26">
        <v>17.207</v>
      </c>
      <c r="G14" s="27"/>
      <c r="H14" s="27"/>
      <c r="I14" s="27"/>
      <c r="J14" s="27"/>
      <c r="K14" s="27">
        <f>1561-2</f>
        <v>1559</v>
      </c>
      <c r="L14" s="27"/>
      <c r="M14" s="27"/>
      <c r="N14" s="27"/>
      <c r="O14" s="27"/>
      <c r="P14" s="27"/>
      <c r="Q14" s="27"/>
      <c r="R14" s="27"/>
      <c r="S14" s="27"/>
      <c r="T14" s="27"/>
      <c r="U14" s="27">
        <v>1725</v>
      </c>
      <c r="V14" s="27"/>
      <c r="W14" s="27"/>
      <c r="X14" s="27"/>
      <c r="Y14" s="27"/>
      <c r="Z14" s="27"/>
      <c r="AA14" s="50">
        <f>SUM(K14:U14)</f>
        <v>3284</v>
      </c>
    </row>
    <row r="15" spans="1:27" s="10" customFormat="1" ht="16.5" hidden="1">
      <c r="A15" s="44" t="s">
        <v>28</v>
      </c>
      <c r="B15" s="26" t="s">
        <v>56</v>
      </c>
      <c r="C15" s="49" t="s">
        <v>54</v>
      </c>
      <c r="D15" s="49" t="s">
        <v>29</v>
      </c>
      <c r="E15" s="52" t="s">
        <v>55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50">
        <f aca="true" t="shared" si="1" ref="AA15:AA61">SUM(G15:K15)</f>
        <v>1</v>
      </c>
    </row>
    <row r="16" spans="1:27" s="10" customFormat="1" ht="16.5" hidden="1">
      <c r="A16" s="44" t="s">
        <v>28</v>
      </c>
      <c r="B16" s="26" t="s">
        <v>57</v>
      </c>
      <c r="C16" s="49" t="s">
        <v>54</v>
      </c>
      <c r="D16" s="49" t="s">
        <v>29</v>
      </c>
      <c r="E16" s="52" t="s">
        <v>55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50">
        <f t="shared" si="1"/>
        <v>1</v>
      </c>
    </row>
    <row r="17" spans="1:27" s="10" customFormat="1" ht="16.5" hidden="1">
      <c r="A17" s="44" t="s">
        <v>30</v>
      </c>
      <c r="B17" s="26" t="s">
        <v>41</v>
      </c>
      <c r="C17" s="49" t="s">
        <v>54</v>
      </c>
      <c r="D17" s="49" t="s">
        <v>29</v>
      </c>
      <c r="E17" s="52" t="s">
        <v>58</v>
      </c>
      <c r="F17" s="26" t="s">
        <v>31</v>
      </c>
      <c r="G17" s="27"/>
      <c r="H17" s="27"/>
      <c r="I17" s="27"/>
      <c r="J17" s="27"/>
      <c r="K17" s="27">
        <f>52646-2</f>
        <v>52644</v>
      </c>
      <c r="L17" s="27"/>
      <c r="M17" s="27"/>
      <c r="N17" s="27"/>
      <c r="O17" s="27"/>
      <c r="P17" s="27"/>
      <c r="Q17" s="27"/>
      <c r="R17" s="27"/>
      <c r="S17" s="27"/>
      <c r="T17" s="27"/>
      <c r="U17" s="27">
        <v>148</v>
      </c>
      <c r="V17" s="27"/>
      <c r="W17" s="27"/>
      <c r="X17" s="27"/>
      <c r="Y17" s="27"/>
      <c r="Z17" s="27"/>
      <c r="AA17" s="50">
        <f>SUM(K17:U17)</f>
        <v>52792</v>
      </c>
    </row>
    <row r="18" spans="1:27" s="10" customFormat="1" ht="16.5" hidden="1">
      <c r="A18" s="44" t="s">
        <v>30</v>
      </c>
      <c r="B18" s="26" t="s">
        <v>56</v>
      </c>
      <c r="C18" s="49" t="s">
        <v>54</v>
      </c>
      <c r="D18" s="49" t="s">
        <v>29</v>
      </c>
      <c r="E18" s="52" t="s">
        <v>58</v>
      </c>
      <c r="F18" s="26" t="s">
        <v>31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50">
        <f t="shared" si="1"/>
        <v>1</v>
      </c>
    </row>
    <row r="19" spans="1:27" s="10" customFormat="1" ht="16.5" hidden="1">
      <c r="A19" s="44" t="s">
        <v>30</v>
      </c>
      <c r="B19" s="26" t="s">
        <v>57</v>
      </c>
      <c r="C19" s="49" t="s">
        <v>54</v>
      </c>
      <c r="D19" s="49" t="s">
        <v>29</v>
      </c>
      <c r="E19" s="52" t="s">
        <v>58</v>
      </c>
      <c r="F19" s="26" t="s">
        <v>31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50">
        <f t="shared" si="1"/>
        <v>1</v>
      </c>
    </row>
    <row r="20" spans="1:27" s="10" customFormat="1" ht="16.5" hidden="1">
      <c r="A20" s="59" t="s">
        <v>33</v>
      </c>
      <c r="B20" s="26" t="s">
        <v>103</v>
      </c>
      <c r="C20" s="49" t="s">
        <v>104</v>
      </c>
      <c r="D20" s="61" t="s">
        <v>105</v>
      </c>
      <c r="E20" s="62" t="s">
        <v>106</v>
      </c>
      <c r="F20" s="60" t="s">
        <v>112</v>
      </c>
      <c r="G20" s="27"/>
      <c r="H20" s="27"/>
      <c r="I20" s="27"/>
      <c r="J20" s="27"/>
      <c r="K20" s="27"/>
      <c r="L20" s="27"/>
      <c r="M20" s="27"/>
      <c r="N20" s="27"/>
      <c r="O20" s="27">
        <v>4866.64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50">
        <f>SUM(N20:O20)</f>
        <v>4866.64</v>
      </c>
    </row>
    <row r="21" spans="1:27" s="10" customFormat="1" ht="16.5" hidden="1">
      <c r="A21" s="59" t="s">
        <v>38</v>
      </c>
      <c r="B21" s="26" t="s">
        <v>107</v>
      </c>
      <c r="C21" s="54" t="s">
        <v>108</v>
      </c>
      <c r="D21" s="54" t="s">
        <v>109</v>
      </c>
      <c r="E21" s="54" t="s">
        <v>110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>
        <v>1334.86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50">
        <f>SUM(N21:O21)</f>
        <v>1334.86</v>
      </c>
    </row>
    <row r="22" spans="1:27" s="10" customFormat="1" ht="16.5" hidden="1">
      <c r="A22" s="59" t="s">
        <v>147</v>
      </c>
      <c r="B22" s="26" t="s">
        <v>148</v>
      </c>
      <c r="C22" s="54" t="s">
        <v>149</v>
      </c>
      <c r="D22" s="54" t="s">
        <v>150</v>
      </c>
      <c r="E22" s="54" t="s">
        <v>151</v>
      </c>
      <c r="F22" s="60" t="s">
        <v>16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v>6488.85</v>
      </c>
      <c r="W22" s="27"/>
      <c r="X22" s="27"/>
      <c r="Y22" s="27"/>
      <c r="Z22" s="27"/>
      <c r="AA22" s="50">
        <f>SUM(U22:V22)</f>
        <v>6488.85</v>
      </c>
    </row>
    <row r="23" spans="1:27" s="10" customFormat="1" ht="16.5" hidden="1">
      <c r="A23" s="59" t="s">
        <v>39</v>
      </c>
      <c r="B23" s="26" t="s">
        <v>41</v>
      </c>
      <c r="C23" s="71" t="s">
        <v>86</v>
      </c>
      <c r="D23" s="71" t="s">
        <v>87</v>
      </c>
      <c r="E23" s="71" t="s">
        <v>88</v>
      </c>
      <c r="F23" s="26" t="s">
        <v>16</v>
      </c>
      <c r="G23" s="27"/>
      <c r="H23" s="27"/>
      <c r="I23" s="27"/>
      <c r="J23" s="27"/>
      <c r="K23" s="27"/>
      <c r="L23" s="27"/>
      <c r="M23" s="27">
        <v>3000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50">
        <f>SUM(L23:M23)</f>
        <v>3000</v>
      </c>
    </row>
    <row r="24" spans="1:27" s="10" customFormat="1" ht="16.5" hidden="1">
      <c r="A24" s="59" t="s">
        <v>40</v>
      </c>
      <c r="B24" s="26" t="s">
        <v>41</v>
      </c>
      <c r="C24" s="71" t="s">
        <v>89</v>
      </c>
      <c r="D24" s="72" t="s">
        <v>94</v>
      </c>
      <c r="E24" s="71" t="s">
        <v>90</v>
      </c>
      <c r="F24" s="26" t="s">
        <v>16</v>
      </c>
      <c r="G24" s="27"/>
      <c r="H24" s="27"/>
      <c r="I24" s="27"/>
      <c r="J24" s="27"/>
      <c r="K24" s="27"/>
      <c r="L24" s="27"/>
      <c r="M24" s="27">
        <v>7142.95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50">
        <f>SUM(L24:M24)</f>
        <v>7142.95</v>
      </c>
    </row>
    <row r="25" spans="1:27" s="10" customFormat="1" ht="16.5" hidden="1">
      <c r="A25" s="75" t="s">
        <v>122</v>
      </c>
      <c r="B25" s="26" t="s">
        <v>41</v>
      </c>
      <c r="C25" s="54" t="s">
        <v>123</v>
      </c>
      <c r="D25" s="54" t="s">
        <v>124</v>
      </c>
      <c r="E25" s="24" t="s">
        <v>125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1926.67</v>
      </c>
      <c r="R25" s="27"/>
      <c r="S25" s="27"/>
      <c r="T25" s="27"/>
      <c r="U25" s="27"/>
      <c r="V25" s="27"/>
      <c r="W25" s="27"/>
      <c r="X25" s="27"/>
      <c r="Y25" s="27"/>
      <c r="Z25" s="27"/>
      <c r="AA25" s="50">
        <f>SUM(P25:Q25)</f>
        <v>1926.67</v>
      </c>
    </row>
    <row r="26" spans="1:27" s="10" customFormat="1" ht="16.5" hidden="1">
      <c r="A26" s="59" t="s">
        <v>129</v>
      </c>
      <c r="B26" s="26" t="s">
        <v>41</v>
      </c>
      <c r="C26" s="54" t="s">
        <v>130</v>
      </c>
      <c r="D26" s="54" t="s">
        <v>37</v>
      </c>
      <c r="E26" s="54" t="s">
        <v>131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51570.44</v>
      </c>
      <c r="S26" s="27"/>
      <c r="T26" s="27"/>
      <c r="U26" s="27"/>
      <c r="V26" s="27"/>
      <c r="W26" s="27"/>
      <c r="X26" s="27"/>
      <c r="Y26" s="27"/>
      <c r="Z26" s="27"/>
      <c r="AA26" s="50">
        <f>SUM(Q26:R26)</f>
        <v>51570.44</v>
      </c>
    </row>
    <row r="27" spans="1:27" s="10" customFormat="1" ht="16.5">
      <c r="A27" s="59" t="s">
        <v>176</v>
      </c>
      <c r="B27" s="26" t="s">
        <v>177</v>
      </c>
      <c r="C27" s="46" t="s">
        <v>178</v>
      </c>
      <c r="D27" s="46" t="s">
        <v>179</v>
      </c>
      <c r="E27" s="46" t="s">
        <v>180</v>
      </c>
      <c r="F27" s="78">
        <v>10.561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f>36856.6125-1</f>
        <v>36855.6125</v>
      </c>
      <c r="AA27" s="50">
        <f>Z27</f>
        <v>36855.6125</v>
      </c>
    </row>
    <row r="28" spans="1:27" s="10" customFormat="1" ht="16.5">
      <c r="A28" s="59" t="s">
        <v>176</v>
      </c>
      <c r="B28" s="26" t="s">
        <v>181</v>
      </c>
      <c r="C28" s="46" t="s">
        <v>178</v>
      </c>
      <c r="D28" s="46" t="s">
        <v>179</v>
      </c>
      <c r="E28" s="46" t="s">
        <v>180</v>
      </c>
      <c r="F28" s="78">
        <v>10.561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v>1</v>
      </c>
      <c r="AA28" s="50">
        <f>Z28</f>
        <v>1</v>
      </c>
    </row>
    <row r="29" spans="1:27" s="10" customFormat="1" ht="16.5">
      <c r="A29" s="75"/>
      <c r="B29" s="26"/>
      <c r="C29" s="54"/>
      <c r="D29" s="54"/>
      <c r="E29" s="24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50">
        <f>SUM(Q29:R29)</f>
        <v>0</v>
      </c>
    </row>
    <row r="30" spans="1:27" s="10" customFormat="1" ht="16.5">
      <c r="A30" s="44"/>
      <c r="B30" s="26"/>
      <c r="C30" s="45"/>
      <c r="D30" s="24"/>
      <c r="E30" s="45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50">
        <f t="shared" si="1"/>
        <v>0</v>
      </c>
    </row>
    <row r="31" spans="1:27" s="11" customFormat="1" ht="16.5" hidden="1">
      <c r="A31" s="18" t="s">
        <v>8</v>
      </c>
      <c r="B31" s="20"/>
      <c r="C31" s="28"/>
      <c r="D31" s="23"/>
      <c r="E31" s="20"/>
      <c r="F31" s="20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50">
        <f t="shared" si="1"/>
        <v>0</v>
      </c>
    </row>
    <row r="32" spans="1:27" s="10" customFormat="1" ht="16.5" hidden="1">
      <c r="A32" s="24" t="s">
        <v>18</v>
      </c>
      <c r="B32" s="20"/>
      <c r="C32" s="28"/>
      <c r="D32" s="23"/>
      <c r="E32" s="20"/>
      <c r="F32" s="20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50">
        <f t="shared" si="1"/>
        <v>0</v>
      </c>
    </row>
    <row r="33" spans="1:27" s="11" customFormat="1" ht="15" hidden="1">
      <c r="A33" s="51"/>
      <c r="B33" s="26"/>
      <c r="C33" s="49"/>
      <c r="D33" s="49"/>
      <c r="E33" s="52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50">
        <f t="shared" si="1"/>
        <v>0</v>
      </c>
    </row>
    <row r="34" spans="1:27" s="11" customFormat="1" ht="15" hidden="1">
      <c r="A34" s="51"/>
      <c r="B34" s="26"/>
      <c r="C34" s="49"/>
      <c r="D34" s="49"/>
      <c r="E34" s="52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50">
        <f t="shared" si="1"/>
        <v>0</v>
      </c>
    </row>
    <row r="35" spans="1:27" s="10" customFormat="1" ht="16.5" hidden="1">
      <c r="A35" s="51"/>
      <c r="B35" s="26"/>
      <c r="C35" s="49"/>
      <c r="D35" s="49"/>
      <c r="E35" s="52"/>
      <c r="F35" s="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50">
        <f t="shared" si="1"/>
        <v>0</v>
      </c>
    </row>
    <row r="36" spans="1:27" s="10" customFormat="1" ht="16.5" hidden="1">
      <c r="A36" s="53"/>
      <c r="B36" s="68"/>
      <c r="C36" s="54"/>
      <c r="D36" s="54"/>
      <c r="E36" s="24"/>
      <c r="F36" s="5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50">
        <f t="shared" si="1"/>
        <v>0</v>
      </c>
    </row>
    <row r="37" spans="1:27" s="10" customFormat="1" ht="16.5" hidden="1">
      <c r="A37" s="53"/>
      <c r="B37" s="26"/>
      <c r="C37" s="54"/>
      <c r="D37" s="54"/>
      <c r="E37" s="24"/>
      <c r="F37" s="5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50">
        <f t="shared" si="1"/>
        <v>0</v>
      </c>
    </row>
    <row r="38" spans="1:27" s="8" customFormat="1" ht="15" hidden="1">
      <c r="A38" s="53"/>
      <c r="B38" s="26"/>
      <c r="C38" s="54"/>
      <c r="D38" s="54"/>
      <c r="E38" s="24"/>
      <c r="F38" s="5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50">
        <f t="shared" si="1"/>
        <v>0</v>
      </c>
    </row>
    <row r="39" spans="1:27" s="7" customFormat="1" ht="16.5" hidden="1">
      <c r="A39" s="12"/>
      <c r="B39" s="20"/>
      <c r="C39" s="21"/>
      <c r="D39" s="21"/>
      <c r="E39" s="22"/>
      <c r="F39" s="23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50">
        <f t="shared" si="1"/>
        <v>0</v>
      </c>
    </row>
    <row r="40" spans="1:27" s="9" customFormat="1" ht="16.5" hidden="1">
      <c r="A40" s="18" t="s">
        <v>8</v>
      </c>
      <c r="B40" s="20"/>
      <c r="C40" s="21"/>
      <c r="D40" s="21"/>
      <c r="E40" s="22"/>
      <c r="F40" s="23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50">
        <f t="shared" si="1"/>
        <v>0</v>
      </c>
    </row>
    <row r="41" spans="1:27" s="11" customFormat="1" ht="16.5" hidden="1">
      <c r="A41" s="24" t="s">
        <v>19</v>
      </c>
      <c r="B41" s="20"/>
      <c r="C41" s="29"/>
      <c r="D41" s="29"/>
      <c r="E41" s="29"/>
      <c r="F41" s="2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50">
        <f t="shared" si="1"/>
        <v>0</v>
      </c>
    </row>
    <row r="42" spans="1:27" s="11" customFormat="1" ht="15" hidden="1">
      <c r="A42" s="53" t="s">
        <v>167</v>
      </c>
      <c r="B42" s="24" t="s">
        <v>168</v>
      </c>
      <c r="C42" s="24" t="s">
        <v>169</v>
      </c>
      <c r="D42" s="49" t="s">
        <v>34</v>
      </c>
      <c r="E42" s="52" t="s">
        <v>170</v>
      </c>
      <c r="F42" s="24">
        <v>17.225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>
        <f>13448.61-2</f>
        <v>13446.61</v>
      </c>
      <c r="Z42" s="27"/>
      <c r="AA42" s="50">
        <f>SUM(X42:Y42)</f>
        <v>13446.61</v>
      </c>
    </row>
    <row r="43" spans="1:27" s="11" customFormat="1" ht="15" hidden="1">
      <c r="A43" s="53" t="s">
        <v>167</v>
      </c>
      <c r="B43" s="24" t="s">
        <v>171</v>
      </c>
      <c r="C43" s="24" t="s">
        <v>169</v>
      </c>
      <c r="D43" s="49" t="s">
        <v>34</v>
      </c>
      <c r="E43" s="52" t="s">
        <v>170</v>
      </c>
      <c r="F43" s="24">
        <v>17.225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>
        <v>1</v>
      </c>
      <c r="Z43" s="27"/>
      <c r="AA43" s="50">
        <f>SUM(X43:Y43)</f>
        <v>1</v>
      </c>
    </row>
    <row r="44" spans="1:27" s="10" customFormat="1" ht="16.5" hidden="1">
      <c r="A44" s="53" t="s">
        <v>167</v>
      </c>
      <c r="B44" s="24" t="s">
        <v>172</v>
      </c>
      <c r="C44" s="24" t="s">
        <v>169</v>
      </c>
      <c r="D44" s="49" t="s">
        <v>34</v>
      </c>
      <c r="E44" s="52" t="s">
        <v>170</v>
      </c>
      <c r="F44" s="24">
        <v>17.225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1</v>
      </c>
      <c r="Z44" s="30"/>
      <c r="AA44" s="50">
        <f>SUM(X44:Y44)</f>
        <v>1</v>
      </c>
    </row>
    <row r="45" spans="1:27" s="10" customFormat="1" ht="16.5" hidden="1">
      <c r="A45" s="44"/>
      <c r="B45" s="26"/>
      <c r="C45" s="67"/>
      <c r="D45" s="67"/>
      <c r="E45" s="67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0">
        <f>SUM(X45:Y45)</f>
        <v>0</v>
      </c>
    </row>
    <row r="46" spans="1:27" s="10" customFormat="1" ht="16.5" hidden="1">
      <c r="A46" s="44"/>
      <c r="B46" s="26"/>
      <c r="C46" s="67"/>
      <c r="D46" s="67"/>
      <c r="E46" s="67"/>
      <c r="F46" s="2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50">
        <f>SUM(X46:Y46)</f>
        <v>0</v>
      </c>
    </row>
    <row r="47" spans="1:27" s="10" customFormat="1" ht="16.5" hidden="1">
      <c r="A47" s="44"/>
      <c r="B47" s="26"/>
      <c r="C47" s="67"/>
      <c r="D47" s="67"/>
      <c r="E47" s="67"/>
      <c r="F47" s="26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50">
        <f t="shared" si="1"/>
        <v>0</v>
      </c>
    </row>
    <row r="48" spans="1:27" s="10" customFormat="1" ht="16.5" hidden="1">
      <c r="A48" s="66"/>
      <c r="B48" s="66"/>
      <c r="C48" s="66"/>
      <c r="D48" s="66"/>
      <c r="E48" s="66"/>
      <c r="F48" s="6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50">
        <f t="shared" si="1"/>
        <v>0</v>
      </c>
    </row>
    <row r="49" spans="1:27" s="10" customFormat="1" ht="16.5" hidden="1">
      <c r="A49" s="66"/>
      <c r="B49" s="66"/>
      <c r="C49" s="66"/>
      <c r="D49" s="66"/>
      <c r="E49" s="66"/>
      <c r="F49" s="66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50">
        <f t="shared" si="1"/>
        <v>0</v>
      </c>
    </row>
    <row r="50" spans="1:27" s="10" customFormat="1" ht="16.5" hidden="1">
      <c r="A50" s="44"/>
      <c r="B50" s="26"/>
      <c r="C50" s="24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50">
        <f t="shared" si="1"/>
        <v>0</v>
      </c>
    </row>
    <row r="51" spans="1:27" s="10" customFormat="1" ht="16.5" hidden="1">
      <c r="A51" s="44"/>
      <c r="B51" s="26"/>
      <c r="C51" s="24"/>
      <c r="D51" s="24"/>
      <c r="E51" s="24"/>
      <c r="F51" s="2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50">
        <f t="shared" si="1"/>
        <v>0</v>
      </c>
    </row>
    <row r="52" spans="1:27" s="10" customFormat="1" ht="16.5" hidden="1">
      <c r="A52" s="44"/>
      <c r="B52" s="26"/>
      <c r="C52" s="54"/>
      <c r="D52" s="54"/>
      <c r="E52" s="54"/>
      <c r="F52" s="2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50">
        <f t="shared" si="1"/>
        <v>0</v>
      </c>
    </row>
    <row r="53" spans="1:27" s="7" customFormat="1" ht="18.75" customHeight="1" hidden="1">
      <c r="A53" s="18" t="s">
        <v>8</v>
      </c>
      <c r="B53" s="20"/>
      <c r="C53" s="21"/>
      <c r="D53" s="21"/>
      <c r="E53" s="22"/>
      <c r="F53" s="23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50">
        <f t="shared" si="1"/>
        <v>0</v>
      </c>
    </row>
    <row r="54" spans="1:27" s="9" customFormat="1" ht="16.5" hidden="1">
      <c r="A54" s="24" t="s">
        <v>78</v>
      </c>
      <c r="B54" s="20"/>
      <c r="C54" s="21"/>
      <c r="D54" s="21"/>
      <c r="E54" s="22"/>
      <c r="F54" s="23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50">
        <f>SUM(R56:S56)</f>
        <v>15758.57</v>
      </c>
    </row>
    <row r="55" spans="1:27" s="47" customFormat="1" ht="15" hidden="1">
      <c r="A55" s="53" t="s">
        <v>20</v>
      </c>
      <c r="B55" s="26"/>
      <c r="C55" s="54"/>
      <c r="D55" s="54" t="s">
        <v>21</v>
      </c>
      <c r="E55" s="24"/>
      <c r="F55" s="5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50">
        <f t="shared" si="1"/>
        <v>0</v>
      </c>
    </row>
    <row r="56" spans="1:27" s="47" customFormat="1" ht="15" hidden="1">
      <c r="A56" s="63" t="s">
        <v>115</v>
      </c>
      <c r="B56" s="26" t="s">
        <v>116</v>
      </c>
      <c r="C56" s="49" t="s">
        <v>117</v>
      </c>
      <c r="D56" s="49" t="s">
        <v>21</v>
      </c>
      <c r="E56" s="52" t="s">
        <v>118</v>
      </c>
      <c r="F56" s="74">
        <v>17.801</v>
      </c>
      <c r="G56" s="30"/>
      <c r="H56" s="30"/>
      <c r="I56" s="30"/>
      <c r="J56" s="30"/>
      <c r="K56" s="30"/>
      <c r="L56" s="30"/>
      <c r="M56" s="30"/>
      <c r="N56" s="30"/>
      <c r="O56" s="30"/>
      <c r="P56" s="30">
        <f>23639-1</f>
        <v>23638</v>
      </c>
      <c r="Q56" s="30"/>
      <c r="R56" s="30"/>
      <c r="S56" s="30">
        <f>15759.57-1</f>
        <v>15758.57</v>
      </c>
      <c r="T56" s="30"/>
      <c r="U56" s="30"/>
      <c r="V56" s="30"/>
      <c r="W56" s="30"/>
      <c r="X56" s="30"/>
      <c r="Y56" s="30"/>
      <c r="Z56" s="30"/>
      <c r="AA56" s="50">
        <f>SUM(R56:S56)</f>
        <v>15758.57</v>
      </c>
    </row>
    <row r="57" spans="1:27" s="47" customFormat="1" ht="15" hidden="1">
      <c r="A57" s="63" t="s">
        <v>115</v>
      </c>
      <c r="B57" s="26" t="s">
        <v>119</v>
      </c>
      <c r="C57" s="49" t="s">
        <v>117</v>
      </c>
      <c r="D57" s="49" t="s">
        <v>21</v>
      </c>
      <c r="E57" s="52" t="s">
        <v>118</v>
      </c>
      <c r="F57" s="74">
        <v>17.801</v>
      </c>
      <c r="G57" s="30"/>
      <c r="H57" s="30"/>
      <c r="I57" s="30"/>
      <c r="J57" s="30"/>
      <c r="K57" s="30"/>
      <c r="L57" s="30"/>
      <c r="M57" s="30"/>
      <c r="N57" s="30"/>
      <c r="O57" s="30"/>
      <c r="P57" s="30">
        <v>1</v>
      </c>
      <c r="Q57" s="30"/>
      <c r="R57" s="30"/>
      <c r="S57" s="30">
        <v>1</v>
      </c>
      <c r="T57" s="30"/>
      <c r="U57" s="30"/>
      <c r="V57" s="30"/>
      <c r="W57" s="30"/>
      <c r="X57" s="30"/>
      <c r="Y57" s="30"/>
      <c r="Z57" s="30"/>
      <c r="AA57" s="50">
        <f>SUM(R57:S57)</f>
        <v>1</v>
      </c>
    </row>
    <row r="58" spans="1:27" s="47" customFormat="1" ht="15" hidden="1">
      <c r="A58" s="63" t="s">
        <v>136</v>
      </c>
      <c r="B58" s="26" t="s">
        <v>137</v>
      </c>
      <c r="C58" s="49" t="s">
        <v>82</v>
      </c>
      <c r="D58" s="49" t="s">
        <v>21</v>
      </c>
      <c r="E58" s="52" t="s">
        <v>138</v>
      </c>
      <c r="F58" s="74">
        <v>17.801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>
        <v>7879.79</v>
      </c>
      <c r="T58" s="30"/>
      <c r="U58" s="30"/>
      <c r="V58" s="30"/>
      <c r="W58" s="30"/>
      <c r="X58" s="30"/>
      <c r="Y58" s="30"/>
      <c r="Z58" s="30"/>
      <c r="AA58" s="50">
        <f>SUM(R58:S58)</f>
        <v>7879.79</v>
      </c>
    </row>
    <row r="59" spans="1:27" s="47" customFormat="1" ht="15" hidden="1">
      <c r="A59" s="53" t="s">
        <v>153</v>
      </c>
      <c r="B59" s="26" t="s">
        <v>154</v>
      </c>
      <c r="C59" s="67" t="s">
        <v>155</v>
      </c>
      <c r="D59" s="67" t="s">
        <v>34</v>
      </c>
      <c r="E59" s="67" t="s">
        <v>156</v>
      </c>
      <c r="F59" s="54">
        <v>17.225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19000</v>
      </c>
      <c r="X59" s="30"/>
      <c r="Y59" s="30"/>
      <c r="Z59" s="30"/>
      <c r="AA59" s="50">
        <f>SUM(V59:W59)</f>
        <v>19000</v>
      </c>
    </row>
    <row r="60" spans="1:28" s="47" customFormat="1" ht="15" hidden="1">
      <c r="A60" s="63"/>
      <c r="B60" s="26"/>
      <c r="C60" s="49"/>
      <c r="D60" s="49"/>
      <c r="E60" s="52"/>
      <c r="F60" s="4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50"/>
      <c r="AB60" s="64"/>
    </row>
    <row r="61" spans="1:27" s="47" customFormat="1" ht="15" hidden="1">
      <c r="A61" s="51" t="s">
        <v>35</v>
      </c>
      <c r="B61" s="26"/>
      <c r="C61" s="61"/>
      <c r="D61" s="61" t="s">
        <v>34</v>
      </c>
      <c r="E61" s="61"/>
      <c r="F61" s="2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50">
        <f t="shared" si="1"/>
        <v>0</v>
      </c>
    </row>
    <row r="62" spans="1:27" s="47" customFormat="1" ht="15" hidden="1">
      <c r="A62" s="53" t="s">
        <v>79</v>
      </c>
      <c r="B62" s="26" t="s">
        <v>80</v>
      </c>
      <c r="C62" s="54" t="s">
        <v>82</v>
      </c>
      <c r="D62" s="49" t="s">
        <v>21</v>
      </c>
      <c r="E62" s="52" t="s">
        <v>81</v>
      </c>
      <c r="F62" s="46">
        <v>17.801</v>
      </c>
      <c r="G62" s="30"/>
      <c r="H62" s="30"/>
      <c r="I62" s="30"/>
      <c r="J62" s="30"/>
      <c r="K62" s="30"/>
      <c r="L62" s="30">
        <v>751.21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50">
        <f>SUM(G62:L62)</f>
        <v>751.21</v>
      </c>
    </row>
    <row r="63" spans="1:27" s="47" customFormat="1" ht="15">
      <c r="A63" s="53"/>
      <c r="B63" s="26"/>
      <c r="C63" s="54"/>
      <c r="D63" s="54"/>
      <c r="E63" s="24"/>
      <c r="F63" s="55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50">
        <f>SUM(G63:K63)</f>
        <v>0</v>
      </c>
    </row>
    <row r="64" spans="1:27" s="47" customFormat="1" ht="15">
      <c r="A64" s="18" t="s">
        <v>8</v>
      </c>
      <c r="B64" s="26"/>
      <c r="C64" s="54"/>
      <c r="D64" s="54"/>
      <c r="E64" s="24"/>
      <c r="F64" s="55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50">
        <f>SUM(G64:K64)</f>
        <v>0</v>
      </c>
    </row>
    <row r="65" spans="1:27" s="47" customFormat="1" ht="15">
      <c r="A65" s="24" t="s">
        <v>42</v>
      </c>
      <c r="B65" s="26"/>
      <c r="C65" s="54"/>
      <c r="D65" s="54"/>
      <c r="E65" s="24"/>
      <c r="F65" s="55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50">
        <f>SUM(G65:K65)</f>
        <v>0</v>
      </c>
    </row>
    <row r="66" spans="1:27" s="47" customFormat="1" ht="15" hidden="1">
      <c r="A66" s="51" t="s">
        <v>64</v>
      </c>
      <c r="B66" s="56" t="s">
        <v>17</v>
      </c>
      <c r="C66" s="57" t="s">
        <v>65</v>
      </c>
      <c r="D66" s="24" t="s">
        <v>22</v>
      </c>
      <c r="E66" s="46">
        <v>6401</v>
      </c>
      <c r="F66" s="26">
        <v>17.259</v>
      </c>
      <c r="G66" s="30"/>
      <c r="H66" s="30"/>
      <c r="I66" s="30"/>
      <c r="J66" s="30">
        <f>405364-2</f>
        <v>405362</v>
      </c>
      <c r="K66" s="30"/>
      <c r="L66" s="30"/>
      <c r="M66" s="30"/>
      <c r="N66" s="30">
        <v>1199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50">
        <f>SUM(G66:N66)</f>
        <v>406561</v>
      </c>
    </row>
    <row r="67" spans="1:27" s="47" customFormat="1" ht="15" hidden="1">
      <c r="A67" s="51" t="s">
        <v>64</v>
      </c>
      <c r="B67" s="26" t="s">
        <v>56</v>
      </c>
      <c r="C67" s="57" t="s">
        <v>65</v>
      </c>
      <c r="D67" s="24" t="s">
        <v>22</v>
      </c>
      <c r="E67" s="46">
        <v>6401</v>
      </c>
      <c r="F67" s="26">
        <v>17.259</v>
      </c>
      <c r="G67" s="30"/>
      <c r="H67" s="30"/>
      <c r="I67" s="30"/>
      <c r="J67" s="30">
        <v>1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50">
        <f aca="true" t="shared" si="2" ref="AA67:AA92">SUM(G67:N67)</f>
        <v>1</v>
      </c>
    </row>
    <row r="68" spans="1:27" s="47" customFormat="1" ht="15" hidden="1">
      <c r="A68" s="51" t="s">
        <v>64</v>
      </c>
      <c r="B68" s="26" t="s">
        <v>57</v>
      </c>
      <c r="C68" s="57" t="s">
        <v>65</v>
      </c>
      <c r="D68" s="24" t="s">
        <v>22</v>
      </c>
      <c r="E68" s="46">
        <v>6401</v>
      </c>
      <c r="F68" s="26">
        <v>17.259</v>
      </c>
      <c r="G68" s="30"/>
      <c r="H68" s="30"/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50">
        <f t="shared" si="2"/>
        <v>1</v>
      </c>
    </row>
    <row r="69" spans="1:27" s="47" customFormat="1" ht="15" hidden="1">
      <c r="A69" s="51" t="s">
        <v>66</v>
      </c>
      <c r="B69" s="56" t="s">
        <v>17</v>
      </c>
      <c r="C69" s="24" t="s">
        <v>67</v>
      </c>
      <c r="D69" s="54" t="s">
        <v>24</v>
      </c>
      <c r="E69" s="26" t="s">
        <v>68</v>
      </c>
      <c r="F69" s="54">
        <v>17.258</v>
      </c>
      <c r="G69" s="30"/>
      <c r="H69" s="30"/>
      <c r="I69" s="30"/>
      <c r="J69" s="30">
        <f>61866-2</f>
        <v>61864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50">
        <f t="shared" si="2"/>
        <v>61864</v>
      </c>
    </row>
    <row r="70" spans="1:27" s="47" customFormat="1" ht="15" hidden="1">
      <c r="A70" s="51" t="s">
        <v>66</v>
      </c>
      <c r="B70" s="26" t="s">
        <v>56</v>
      </c>
      <c r="C70" s="24" t="s">
        <v>67</v>
      </c>
      <c r="D70" s="54" t="s">
        <v>24</v>
      </c>
      <c r="E70" s="26" t="s">
        <v>68</v>
      </c>
      <c r="F70" s="54">
        <v>17.258</v>
      </c>
      <c r="G70" s="30"/>
      <c r="H70" s="30"/>
      <c r="I70" s="30"/>
      <c r="J70" s="30">
        <v>1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50">
        <f t="shared" si="2"/>
        <v>1</v>
      </c>
    </row>
    <row r="71" spans="1:27" s="47" customFormat="1" ht="15" hidden="1">
      <c r="A71" s="51" t="s">
        <v>66</v>
      </c>
      <c r="B71" s="26" t="s">
        <v>57</v>
      </c>
      <c r="C71" s="24" t="s">
        <v>67</v>
      </c>
      <c r="D71" s="54" t="s">
        <v>24</v>
      </c>
      <c r="E71" s="26" t="s">
        <v>68</v>
      </c>
      <c r="F71" s="54">
        <v>17.258</v>
      </c>
      <c r="G71" s="30"/>
      <c r="H71" s="30"/>
      <c r="I71" s="30"/>
      <c r="J71" s="30">
        <v>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50">
        <f t="shared" si="2"/>
        <v>1</v>
      </c>
    </row>
    <row r="72" spans="1:27" s="47" customFormat="1" ht="16.5" hidden="1">
      <c r="A72" s="51" t="s">
        <v>96</v>
      </c>
      <c r="B72" s="56" t="s">
        <v>17</v>
      </c>
      <c r="C72" s="45" t="s">
        <v>97</v>
      </c>
      <c r="D72" s="54" t="s">
        <v>24</v>
      </c>
      <c r="E72" s="26" t="s">
        <v>68</v>
      </c>
      <c r="F72" s="54">
        <v>17.258</v>
      </c>
      <c r="G72" s="30"/>
      <c r="H72" s="30"/>
      <c r="I72" s="30"/>
      <c r="J72" s="30"/>
      <c r="K72" s="30"/>
      <c r="L72" s="30"/>
      <c r="M72" s="30"/>
      <c r="N72" s="30">
        <f>329811-2</f>
        <v>329809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50">
        <f t="shared" si="2"/>
        <v>329809</v>
      </c>
    </row>
    <row r="73" spans="1:27" s="47" customFormat="1" ht="16.5" hidden="1">
      <c r="A73" s="51" t="s">
        <v>96</v>
      </c>
      <c r="B73" s="26" t="s">
        <v>56</v>
      </c>
      <c r="C73" s="45" t="s">
        <v>97</v>
      </c>
      <c r="D73" s="54" t="s">
        <v>24</v>
      </c>
      <c r="E73" s="26" t="s">
        <v>68</v>
      </c>
      <c r="F73" s="54">
        <v>17.258</v>
      </c>
      <c r="G73" s="30"/>
      <c r="H73" s="30"/>
      <c r="I73" s="30"/>
      <c r="J73" s="30"/>
      <c r="K73" s="30"/>
      <c r="L73" s="30"/>
      <c r="M73" s="30"/>
      <c r="N73" s="30">
        <v>1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50">
        <f t="shared" si="2"/>
        <v>1</v>
      </c>
    </row>
    <row r="74" spans="1:28" s="47" customFormat="1" ht="16.5" hidden="1">
      <c r="A74" s="51" t="s">
        <v>96</v>
      </c>
      <c r="B74" s="26" t="s">
        <v>57</v>
      </c>
      <c r="C74" s="45" t="s">
        <v>97</v>
      </c>
      <c r="D74" s="54" t="s">
        <v>24</v>
      </c>
      <c r="E74" s="26" t="s">
        <v>68</v>
      </c>
      <c r="F74" s="54">
        <v>17.258</v>
      </c>
      <c r="G74" s="30"/>
      <c r="H74" s="30"/>
      <c r="I74" s="30"/>
      <c r="J74" s="30"/>
      <c r="K74" s="30"/>
      <c r="L74" s="30"/>
      <c r="M74" s="30"/>
      <c r="N74" s="30">
        <v>1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50">
        <f t="shared" si="2"/>
        <v>1</v>
      </c>
      <c r="AB74" s="64"/>
    </row>
    <row r="75" spans="1:27" s="11" customFormat="1" ht="15" hidden="1">
      <c r="A75" s="51" t="s">
        <v>69</v>
      </c>
      <c r="B75" s="56" t="s">
        <v>17</v>
      </c>
      <c r="C75" s="24" t="s">
        <v>70</v>
      </c>
      <c r="D75" s="54" t="s">
        <v>25</v>
      </c>
      <c r="E75" s="26" t="s">
        <v>71</v>
      </c>
      <c r="F75" s="54">
        <v>17.278</v>
      </c>
      <c r="G75" s="30"/>
      <c r="H75" s="30"/>
      <c r="I75" s="30"/>
      <c r="J75" s="30">
        <f>96884-2</f>
        <v>96882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50">
        <f t="shared" si="2"/>
        <v>96882</v>
      </c>
    </row>
    <row r="76" spans="1:27" s="10" customFormat="1" ht="16.5" hidden="1">
      <c r="A76" s="51" t="s">
        <v>69</v>
      </c>
      <c r="B76" s="26" t="s">
        <v>56</v>
      </c>
      <c r="C76" s="24" t="s">
        <v>70</v>
      </c>
      <c r="D76" s="54" t="s">
        <v>25</v>
      </c>
      <c r="E76" s="26" t="s">
        <v>71</v>
      </c>
      <c r="F76" s="54">
        <v>17.278</v>
      </c>
      <c r="G76" s="30"/>
      <c r="H76" s="30"/>
      <c r="I76" s="30"/>
      <c r="J76" s="30">
        <v>1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50">
        <f t="shared" si="2"/>
        <v>1</v>
      </c>
    </row>
    <row r="77" spans="1:27" s="10" customFormat="1" ht="16.5" hidden="1">
      <c r="A77" s="51" t="s">
        <v>69</v>
      </c>
      <c r="B77" s="26" t="s">
        <v>57</v>
      </c>
      <c r="C77" s="24" t="s">
        <v>70</v>
      </c>
      <c r="D77" s="54" t="s">
        <v>25</v>
      </c>
      <c r="E77" s="26" t="s">
        <v>71</v>
      </c>
      <c r="F77" s="54">
        <v>17.278</v>
      </c>
      <c r="G77" s="30"/>
      <c r="H77" s="30"/>
      <c r="I77" s="30"/>
      <c r="J77" s="30">
        <v>1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50">
        <f t="shared" si="2"/>
        <v>1</v>
      </c>
    </row>
    <row r="78" spans="1:27" s="10" customFormat="1" ht="16.5" hidden="1">
      <c r="A78" s="51" t="s">
        <v>98</v>
      </c>
      <c r="B78" s="56" t="s">
        <v>17</v>
      </c>
      <c r="C78" s="45" t="s">
        <v>99</v>
      </c>
      <c r="D78" s="54" t="s">
        <v>25</v>
      </c>
      <c r="E78" s="26" t="s">
        <v>71</v>
      </c>
      <c r="F78" s="54">
        <v>17.278</v>
      </c>
      <c r="G78" s="30"/>
      <c r="H78" s="30"/>
      <c r="I78" s="30"/>
      <c r="J78" s="30"/>
      <c r="K78" s="30"/>
      <c r="L78" s="30"/>
      <c r="M78" s="30"/>
      <c r="N78" s="30">
        <f>459349-2</f>
        <v>459347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50">
        <f t="shared" si="2"/>
        <v>459347</v>
      </c>
    </row>
    <row r="79" spans="1:27" s="10" customFormat="1" ht="16.5">
      <c r="A79" s="51" t="s">
        <v>98</v>
      </c>
      <c r="B79" s="26" t="s">
        <v>56</v>
      </c>
      <c r="C79" s="45" t="s">
        <v>99</v>
      </c>
      <c r="D79" s="54" t="s">
        <v>25</v>
      </c>
      <c r="E79" s="26" t="s">
        <v>71</v>
      </c>
      <c r="F79" s="54">
        <v>17.278</v>
      </c>
      <c r="G79" s="30"/>
      <c r="H79" s="30"/>
      <c r="I79" s="30"/>
      <c r="J79" s="30"/>
      <c r="K79" s="30"/>
      <c r="L79" s="30"/>
      <c r="M79" s="30"/>
      <c r="N79" s="30">
        <v>1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>
        <v>1837</v>
      </c>
      <c r="AA79" s="50">
        <f>SUM(N79:Z79)</f>
        <v>1838</v>
      </c>
    </row>
    <row r="80" spans="1:28" s="10" customFormat="1" ht="16.5" hidden="1">
      <c r="A80" s="51" t="s">
        <v>98</v>
      </c>
      <c r="B80" s="26" t="s">
        <v>57</v>
      </c>
      <c r="C80" s="45" t="s">
        <v>99</v>
      </c>
      <c r="D80" s="54" t="s">
        <v>25</v>
      </c>
      <c r="E80" s="26" t="s">
        <v>71</v>
      </c>
      <c r="F80" s="54">
        <v>17.278</v>
      </c>
      <c r="G80" s="30"/>
      <c r="H80" s="30"/>
      <c r="I80" s="30"/>
      <c r="J80" s="30"/>
      <c r="K80" s="30"/>
      <c r="L80" s="30"/>
      <c r="M80" s="30"/>
      <c r="N80" s="30">
        <v>1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50">
        <f t="shared" si="2"/>
        <v>1</v>
      </c>
      <c r="AB80" s="73"/>
    </row>
    <row r="81" spans="1:27" s="10" customFormat="1" ht="16.5" hidden="1">
      <c r="A81" s="51" t="s">
        <v>36</v>
      </c>
      <c r="B81" s="26" t="s">
        <v>23</v>
      </c>
      <c r="C81" s="24"/>
      <c r="D81" s="54" t="s">
        <v>25</v>
      </c>
      <c r="E81" s="26"/>
      <c r="F81" s="54">
        <v>17.278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50">
        <f t="shared" si="2"/>
        <v>0</v>
      </c>
    </row>
    <row r="82" spans="1:27" s="10" customFormat="1" ht="16.5" hidden="1">
      <c r="A82" s="65"/>
      <c r="B82" s="26" t="s">
        <v>41</v>
      </c>
      <c r="C82" s="24" t="s">
        <v>32</v>
      </c>
      <c r="D82" s="54" t="s">
        <v>24</v>
      </c>
      <c r="E82" s="26">
        <v>6218</v>
      </c>
      <c r="F82" s="54">
        <v>17.258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50">
        <f t="shared" si="2"/>
        <v>0</v>
      </c>
    </row>
    <row r="83" spans="1:27" s="10" customFormat="1" ht="16.5" hidden="1">
      <c r="A83" s="65"/>
      <c r="B83" s="26" t="s">
        <v>41</v>
      </c>
      <c r="C83" s="24" t="s">
        <v>32</v>
      </c>
      <c r="D83" s="54" t="s">
        <v>24</v>
      </c>
      <c r="E83" s="26">
        <v>6219</v>
      </c>
      <c r="F83" s="54">
        <v>17.258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50">
        <f t="shared" si="2"/>
        <v>0</v>
      </c>
    </row>
    <row r="84" spans="1:27" s="10" customFormat="1" ht="16.5" hidden="1">
      <c r="A84" s="70" t="s">
        <v>45</v>
      </c>
      <c r="B84" s="26" t="s">
        <v>41</v>
      </c>
      <c r="C84" s="24" t="s">
        <v>32</v>
      </c>
      <c r="D84" s="54" t="s">
        <v>24</v>
      </c>
      <c r="E84" s="26">
        <v>6218</v>
      </c>
      <c r="F84" s="54">
        <v>17.258</v>
      </c>
      <c r="G84" s="27">
        <f>10000*0.34</f>
        <v>3400.0000000000005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50">
        <f t="shared" si="2"/>
        <v>3400.0000000000005</v>
      </c>
    </row>
    <row r="85" spans="1:27" s="10" customFormat="1" ht="16.5" hidden="1">
      <c r="A85" s="70" t="s">
        <v>45</v>
      </c>
      <c r="B85" s="26" t="s">
        <v>41</v>
      </c>
      <c r="C85" s="24" t="s">
        <v>32</v>
      </c>
      <c r="D85" s="54" t="s">
        <v>24</v>
      </c>
      <c r="E85" s="26">
        <v>6219</v>
      </c>
      <c r="F85" s="54">
        <v>17.258</v>
      </c>
      <c r="G85" s="27">
        <f>10000*0.66</f>
        <v>6600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50">
        <f t="shared" si="2"/>
        <v>6600</v>
      </c>
    </row>
    <row r="86" spans="1:27" s="10" customFormat="1" ht="16.5" hidden="1">
      <c r="A86" s="51" t="s">
        <v>160</v>
      </c>
      <c r="B86" s="26" t="s">
        <v>41</v>
      </c>
      <c r="C86" s="76" t="s">
        <v>161</v>
      </c>
      <c r="D86" s="54" t="s">
        <v>24</v>
      </c>
      <c r="E86" s="26">
        <v>6209</v>
      </c>
      <c r="F86" s="54">
        <v>17.258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>
        <v>15000</v>
      </c>
      <c r="Y86" s="27"/>
      <c r="Z86" s="27"/>
      <c r="AA86" s="50">
        <f>SUM(W86:X86)</f>
        <v>15000</v>
      </c>
    </row>
    <row r="87" spans="1:27" s="10" customFormat="1" ht="16.5" hidden="1">
      <c r="A87" s="51" t="s">
        <v>162</v>
      </c>
      <c r="B87" s="26" t="s">
        <v>41</v>
      </c>
      <c r="C87" s="76" t="s">
        <v>161</v>
      </c>
      <c r="D87" s="54" t="s">
        <v>24</v>
      </c>
      <c r="E87" s="26">
        <v>6209</v>
      </c>
      <c r="F87" s="54">
        <v>17.258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>
        <v>4000</v>
      </c>
      <c r="Y87" s="27"/>
      <c r="Z87" s="27"/>
      <c r="AA87" s="50">
        <f>SUM(W87:X87)</f>
        <v>4000</v>
      </c>
    </row>
    <row r="88" spans="1:27" s="10" customFormat="1" ht="16.5" hidden="1">
      <c r="A88" s="65"/>
      <c r="B88" s="26"/>
      <c r="C88" s="24"/>
      <c r="D88" s="54"/>
      <c r="E88" s="26"/>
      <c r="F88" s="54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50">
        <f t="shared" si="2"/>
        <v>0</v>
      </c>
    </row>
    <row r="89" spans="1:27" s="10" customFormat="1" ht="16.5">
      <c r="A89" s="65"/>
      <c r="B89" s="26"/>
      <c r="C89" s="24"/>
      <c r="D89" s="54"/>
      <c r="E89" s="26"/>
      <c r="F89" s="54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50">
        <f t="shared" si="2"/>
        <v>0</v>
      </c>
    </row>
    <row r="90" spans="1:27" s="10" customFormat="1" ht="16.5">
      <c r="A90" s="65"/>
      <c r="B90" s="26"/>
      <c r="C90" s="24"/>
      <c r="D90" s="54"/>
      <c r="E90" s="26"/>
      <c r="F90" s="54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50">
        <f t="shared" si="2"/>
        <v>0</v>
      </c>
    </row>
    <row r="91" spans="1:27" s="10" customFormat="1" ht="16.5">
      <c r="A91" s="13"/>
      <c r="B91" s="31"/>
      <c r="C91" s="31"/>
      <c r="D91" s="23"/>
      <c r="E91" s="23"/>
      <c r="F91" s="23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0">
        <f t="shared" si="2"/>
        <v>0</v>
      </c>
    </row>
    <row r="92" spans="1:27" s="10" customFormat="1" ht="18.75">
      <c r="A92" s="14" t="s">
        <v>0</v>
      </c>
      <c r="B92" s="32"/>
      <c r="C92" s="33"/>
      <c r="D92" s="33"/>
      <c r="E92" s="33"/>
      <c r="F92" s="34"/>
      <c r="G92" s="35">
        <f>SUM(G84:G91)</f>
        <v>10000</v>
      </c>
      <c r="H92" s="35">
        <f>SUM(H8:H91)</f>
        <v>339596</v>
      </c>
      <c r="I92" s="35">
        <f>SUM(I14:I91)</f>
        <v>0</v>
      </c>
      <c r="J92" s="35">
        <f>SUM(J64:J91)</f>
        <v>564114</v>
      </c>
      <c r="K92" s="35">
        <f>SUM(K12:K91)</f>
        <v>54207</v>
      </c>
      <c r="L92" s="35">
        <f>SUM(L52:L91)</f>
        <v>751.21</v>
      </c>
      <c r="M92" s="35">
        <f>SUM(M11:M91)</f>
        <v>10142.95</v>
      </c>
      <c r="N92" s="35">
        <f>SUM(N63:N91)</f>
        <v>790359</v>
      </c>
      <c r="O92" s="35">
        <f>SUM(O11:O91)</f>
        <v>6201.5</v>
      </c>
      <c r="P92" s="35">
        <f>SUM(P52:P91)</f>
        <v>23639</v>
      </c>
      <c r="Q92" s="35">
        <f>SUM(Q11:Q91)</f>
        <v>1926.67</v>
      </c>
      <c r="R92" s="35">
        <f>SUM(R11:R91)</f>
        <v>51570.44</v>
      </c>
      <c r="S92" s="35">
        <f>SUM(S52:S91)</f>
        <v>23639.36</v>
      </c>
      <c r="T92" s="35">
        <f>SUM(T6:T91)</f>
        <v>24720</v>
      </c>
      <c r="U92" s="35">
        <f>SUM(U12:U17)</f>
        <v>1873</v>
      </c>
      <c r="V92" s="35">
        <f>SUM(V12:V91)</f>
        <v>6488.85</v>
      </c>
      <c r="W92" s="35">
        <f>SUM(W51:W91)</f>
        <v>19000</v>
      </c>
      <c r="X92" s="35">
        <f>SUM(X51:X91)</f>
        <v>19000</v>
      </c>
      <c r="Y92" s="35">
        <f>SUM(Y40:Y90)</f>
        <v>13448.61</v>
      </c>
      <c r="Z92" s="35">
        <f>SUM(Z13:Z90)</f>
        <v>38693.6125</v>
      </c>
      <c r="AA92" s="50">
        <f t="shared" si="2"/>
        <v>1769170.16</v>
      </c>
    </row>
    <row r="93" spans="1:27" s="10" customFormat="1" ht="18.75">
      <c r="A93" s="37"/>
      <c r="B93" s="38"/>
      <c r="C93" s="39"/>
      <c r="D93" s="39"/>
      <c r="E93" s="39"/>
      <c r="F93" s="40"/>
      <c r="G93" s="41"/>
      <c r="H93" s="41"/>
      <c r="I93" s="41" t="s">
        <v>75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</row>
    <row r="94" spans="1:2" ht="16.5">
      <c r="A94" s="11" t="s">
        <v>9</v>
      </c>
      <c r="B94" s="10"/>
    </row>
    <row r="95" ht="15" hidden="1">
      <c r="A95" s="36" t="s">
        <v>43</v>
      </c>
    </row>
    <row r="96" ht="15" hidden="1">
      <c r="A96" s="47" t="s">
        <v>44</v>
      </c>
    </row>
    <row r="97" ht="15" hidden="1">
      <c r="A97" s="47" t="s">
        <v>53</v>
      </c>
    </row>
    <row r="98" ht="15" hidden="1">
      <c r="A98" s="47" t="s">
        <v>46</v>
      </c>
    </row>
    <row r="99" ht="15" hidden="1">
      <c r="A99" s="47" t="s">
        <v>61</v>
      </c>
    </row>
    <row r="100" ht="15" hidden="1">
      <c r="A100" s="47" t="s">
        <v>60</v>
      </c>
    </row>
    <row r="101" ht="15" hidden="1">
      <c r="A101" s="47" t="s">
        <v>73</v>
      </c>
    </row>
    <row r="102" ht="15" hidden="1">
      <c r="A102" s="47" t="s">
        <v>72</v>
      </c>
    </row>
    <row r="103" ht="15" hidden="1">
      <c r="A103" s="47" t="s">
        <v>77</v>
      </c>
    </row>
    <row r="104" ht="15" hidden="1">
      <c r="A104" s="47" t="s">
        <v>76</v>
      </c>
    </row>
    <row r="105" ht="15" hidden="1">
      <c r="A105" s="47" t="s">
        <v>84</v>
      </c>
    </row>
    <row r="106" ht="15" hidden="1">
      <c r="A106" s="47" t="s">
        <v>85</v>
      </c>
    </row>
    <row r="107" ht="15" customHeight="1" hidden="1">
      <c r="A107" s="47" t="s">
        <v>93</v>
      </c>
    </row>
    <row r="108" ht="15" customHeight="1" hidden="1">
      <c r="A108" s="47" t="s">
        <v>91</v>
      </c>
    </row>
    <row r="109" ht="15" hidden="1">
      <c r="A109" s="47" t="s">
        <v>101</v>
      </c>
    </row>
    <row r="110" ht="15" hidden="1">
      <c r="A110" s="47" t="s">
        <v>100</v>
      </c>
    </row>
    <row r="111" ht="15" hidden="1">
      <c r="A111" s="47" t="s">
        <v>111</v>
      </c>
    </row>
    <row r="112" ht="15" hidden="1">
      <c r="A112" s="47" t="s">
        <v>91</v>
      </c>
    </row>
    <row r="113" ht="15" hidden="1">
      <c r="A113" s="47" t="s">
        <v>120</v>
      </c>
    </row>
    <row r="114" ht="15" hidden="1">
      <c r="A114" s="47" t="s">
        <v>113</v>
      </c>
    </row>
    <row r="115" ht="15" hidden="1">
      <c r="A115" s="47" t="s">
        <v>126</v>
      </c>
    </row>
    <row r="116" ht="15" hidden="1">
      <c r="A116" s="47" t="s">
        <v>91</v>
      </c>
    </row>
    <row r="117" ht="15" hidden="1">
      <c r="A117" s="47" t="s">
        <v>132</v>
      </c>
    </row>
    <row r="118" ht="15" hidden="1">
      <c r="A118" s="47" t="s">
        <v>128</v>
      </c>
    </row>
    <row r="119" ht="15" hidden="1">
      <c r="A119" s="47" t="s">
        <v>135</v>
      </c>
    </row>
    <row r="120" ht="15" hidden="1">
      <c r="A120" s="47" t="s">
        <v>134</v>
      </c>
    </row>
    <row r="121" ht="15" hidden="1">
      <c r="A121" s="47" t="s">
        <v>142</v>
      </c>
    </row>
    <row r="122" ht="15" hidden="1">
      <c r="A122" s="47" t="s">
        <v>141</v>
      </c>
    </row>
    <row r="123" ht="15" hidden="1">
      <c r="A123" s="47" t="s">
        <v>145</v>
      </c>
    </row>
    <row r="124" ht="15" hidden="1">
      <c r="A124" s="47" t="s">
        <v>144</v>
      </c>
    </row>
    <row r="125" ht="15" hidden="1">
      <c r="A125" s="47" t="s">
        <v>152</v>
      </c>
    </row>
    <row r="126" ht="15" hidden="1">
      <c r="A126" s="47" t="s">
        <v>91</v>
      </c>
    </row>
    <row r="127" ht="15" hidden="1">
      <c r="A127" s="47" t="s">
        <v>159</v>
      </c>
    </row>
    <row r="128" ht="15" hidden="1">
      <c r="A128" s="47" t="s">
        <v>158</v>
      </c>
    </row>
    <row r="129" ht="15" hidden="1">
      <c r="A129" s="47" t="s">
        <v>164</v>
      </c>
    </row>
    <row r="130" ht="15" hidden="1">
      <c r="A130" s="77" t="s">
        <v>165</v>
      </c>
    </row>
    <row r="131" ht="15" hidden="1">
      <c r="A131" s="47" t="s">
        <v>174</v>
      </c>
    </row>
    <row r="132" ht="15" hidden="1">
      <c r="A132" s="47" t="s">
        <v>173</v>
      </c>
    </row>
    <row r="133" ht="15">
      <c r="A133" s="47" t="s">
        <v>183</v>
      </c>
    </row>
    <row r="134" ht="15">
      <c r="A134" s="47" t="s">
        <v>182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2020-06-19T02:26:47Z</dcterms:modified>
  <cp:category/>
  <cp:version/>
  <cp:contentType/>
  <cp:contentStatus/>
</cp:coreProperties>
</file>