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1100" windowHeight="5325" tabRatio="732" firstSheet="1" activeTab="1"/>
  </bookViews>
  <sheets>
    <sheet name="Test Method Using FY07" sheetId="1" state="hidden" r:id="rId1"/>
    <sheet name="Surcharges and State Match" sheetId="2" r:id="rId2"/>
    <sheet name="Second &amp; Third Round Cal" sheetId="3" r:id="rId3"/>
  </sheets>
  <definedNames>
    <definedName name="_Dist_Values" hidden="1">#REF!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Area" localSheetId="2">'Second &amp; Third Round Cal'!$A$3:$Q$355</definedName>
    <definedName name="_xlnm.Print_Area" localSheetId="1">'Surcharges and State Match'!$A$9:$H$364</definedName>
    <definedName name="_xlnm.Print_Titles" localSheetId="2">'Second &amp; Third Round Cal'!$1:$2</definedName>
    <definedName name="_xlnm.Print_Titles" localSheetId="1">'Surcharges and State Match'!$1:$8</definedName>
    <definedName name="wizard_number_1">#REF!</definedName>
  </definedNames>
  <calcPr fullCalcOnLoad="1"/>
</workbook>
</file>

<file path=xl/sharedStrings.xml><?xml version="1.0" encoding="utf-8"?>
<sst xmlns="http://schemas.openxmlformats.org/spreadsheetml/2006/main" count="1119" uniqueCount="409">
  <si>
    <t>Municipality</t>
  </si>
  <si>
    <t>DOR Code</t>
  </si>
  <si>
    <t>FY</t>
  </si>
  <si>
    <t>Commercial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</si>
  <si>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</si>
  <si>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</si>
  <si>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</si>
  <si>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</si>
  <si>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</si>
  <si>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</si>
  <si>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</si>
  <si>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</si>
  <si>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</si>
  <si>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</si>
  <si>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</si>
  <si>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</si>
  <si>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</si>
  <si>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</si>
  <si>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</si>
  <si>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</si>
  <si>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</si>
  <si>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</si>
  <si>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</si>
  <si>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</si>
  <si>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</si>
  <si>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</si>
  <si>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</si>
  <si>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</si>
  <si>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</si>
  <si>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</si>
  <si>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</si>
  <si>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</si>
  <si>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</si>
  <si>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</si>
  <si>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</si>
  <si>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</si>
  <si>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</si>
  <si>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</si>
  <si>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</si>
  <si>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</si>
  <si>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</si>
  <si>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</si>
  <si>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</si>
  <si>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</si>
  <si>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</si>
  <si>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</si>
  <si>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</si>
  <si>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</si>
  <si>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</si>
  <si>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</si>
  <si>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</si>
  <si>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</si>
  <si>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</si>
  <si>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</si>
  <si>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</si>
  <si>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</si>
  <si>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</si>
  <si>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</si>
  <si>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</si>
  <si>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</si>
  <si>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</si>
  <si>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</si>
  <si>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</si>
  <si>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</si>
  <si>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</si>
  <si>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</si>
  <si>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</si>
  <si>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</si>
  <si>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</si>
  <si>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</si>
  <si>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</si>
  <si>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</si>
  <si>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</si>
  <si>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</si>
  <si>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</si>
  <si>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</si>
  <si>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</si>
  <si>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</si>
  <si>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</si>
  <si>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</si>
  <si>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</si>
  <si>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</si>
  <si>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</si>
  <si>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</si>
  <si>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</si>
  <si>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</si>
  <si>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</si>
  <si>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</si>
  <si>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</si>
  <si>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</si>
  <si>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</si>
  <si>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</si>
  <si>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</si>
  <si>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</si>
  <si>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</si>
  <si>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</si>
  <si>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</si>
  <si>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</si>
  <si>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</si>
  <si>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</si>
  <si>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</si>
  <si>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</si>
  <si>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</si>
  <si>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</si>
  <si>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</si>
  <si>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</si>
  <si>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</si>
  <si>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</si>
  <si>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</si>
  <si>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</si>
  <si>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</si>
  <si>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</si>
  <si>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</si>
  <si>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</si>
  <si>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</si>
  <si>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</si>
  <si>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</si>
  <si>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</si>
  <si>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</si>
  <si>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</si>
  <si>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</si>
  <si>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</si>
  <si>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</si>
  <si>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</si>
  <si>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</si>
  <si>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</si>
  <si>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</si>
  <si>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</si>
  <si>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</si>
  <si>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</si>
  <si>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</si>
  <si>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</si>
  <si>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</si>
  <si>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</si>
  <si>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</si>
  <si>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</si>
  <si>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</si>
  <si>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</si>
  <si>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</si>
  <si>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</si>
  <si>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</si>
  <si>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</si>
  <si>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</si>
  <si>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</si>
  <si>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</si>
  <si>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</si>
  <si>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</si>
  <si>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</si>
  <si>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</si>
  <si>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</si>
  <si>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</si>
  <si>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</si>
  <si>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</si>
  <si>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</si>
  <si>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</si>
  <si>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</si>
  <si>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</si>
  <si>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</si>
  <si>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</si>
  <si>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</si>
  <si>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</si>
  <si>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</si>
  <si>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</si>
  <si>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</si>
  <si>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</si>
  <si>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</si>
  <si>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</si>
  <si>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</si>
  <si>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</si>
  <si>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</si>
  <si>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</si>
  <si>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</si>
  <si>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</si>
  <si>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</si>
  <si>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</si>
  <si>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</si>
  <si>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</si>
  <si>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</si>
  <si>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</si>
  <si>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</si>
  <si>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</si>
  <si>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</si>
  <si>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</si>
  <si>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</si>
  <si>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</si>
  <si>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</si>
  <si>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</si>
  <si>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</si>
  <si>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</si>
  <si>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</si>
  <si>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</si>
  <si>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</si>
  <si>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</si>
  <si>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</si>
  <si>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</si>
  <si>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</si>
  <si>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</si>
  <si>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</si>
  <si>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</si>
  <si>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</si>
  <si>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</si>
  <si>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</si>
  <si>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</si>
  <si>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</si>
  <si>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</si>
  <si>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</si>
  <si>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</si>
  <si>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</si>
  <si>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</si>
  <si>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</si>
  <si>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</si>
  <si>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</si>
  <si>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</si>
  <si>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</si>
  <si>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</t>
  </si>
  <si>
    <t>NORTH BROOKFIEL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</si>
  <si>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</si>
  <si>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</si>
  <si>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</si>
  <si>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</si>
  <si>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</si>
  <si>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</si>
  <si>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</si>
  <si>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</si>
  <si>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</si>
  <si>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</si>
  <si>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</si>
  <si>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</si>
  <si>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</si>
  <si>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</si>
  <si>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</si>
  <si>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</si>
  <si>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</si>
  <si>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</si>
  <si>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</si>
  <si>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</si>
  <si>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</si>
  <si>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</si>
  <si>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</si>
  <si>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</si>
  <si>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</si>
  <si>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</si>
  <si>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</si>
  <si>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</si>
  <si>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</si>
  <si>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</si>
  <si>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</si>
  <si>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</si>
  <si>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</si>
  <si>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</si>
  <si>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</si>
  <si>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</si>
  <si>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</si>
  <si>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</si>
  <si>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</si>
  <si>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</si>
  <si>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</si>
  <si>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</si>
  <si>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</si>
  <si>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</si>
  <si>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</si>
  <si>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</si>
  <si>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</si>
  <si>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</si>
  <si>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</si>
  <si>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</si>
  <si>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</si>
  <si>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</si>
  <si>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</si>
  <si>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</si>
  <si>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</si>
  <si>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</si>
  <si>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</si>
  <si>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</si>
  <si>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</si>
  <si>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</si>
  <si>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</si>
  <si>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</si>
  <si>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</si>
  <si>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</si>
  <si>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</si>
  <si>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</si>
  <si>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</si>
  <si>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</si>
  <si>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</si>
  <si>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</si>
  <si>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</si>
  <si>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</si>
  <si>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</si>
  <si>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</si>
  <si>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</si>
  <si>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</si>
  <si>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</si>
  <si>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</si>
  <si>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</si>
  <si>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</si>
  <si>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</si>
  <si>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</si>
  <si>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</si>
  <si>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</si>
  <si>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</si>
  <si>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</si>
  <si>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</si>
  <si>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</si>
  <si>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</si>
  <si>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</si>
  <si>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</si>
  <si>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</si>
  <si>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</si>
  <si>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</si>
  <si>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</si>
  <si>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</si>
  <si>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</si>
  <si>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</si>
  <si>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</si>
  <si>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</si>
  <si>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</si>
  <si>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</si>
  <si>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</si>
  <si>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</si>
  <si>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</si>
  <si>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</si>
  <si>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</si>
  <si>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</si>
  <si>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</si>
  <si>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</t>
  </si>
  <si>
    <t>WEST BROOKFIELD</t>
  </si>
  <si>
    <t>WEST NEWBURY</t>
  </si>
  <si>
    <t>WEST SPRINGFIEL</t>
  </si>
  <si>
    <t>WEST STOCKBRIDG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</si>
  <si>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</si>
  <si>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</si>
  <si>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</si>
  <si>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</si>
  <si>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</si>
  <si>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</si>
  <si>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</si>
  <si>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</si>
  <si>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</si>
  <si>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</si>
  <si>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</si>
  <si>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</si>
  <si>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</si>
  <si>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</si>
  <si>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</si>
  <si>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</si>
  <si>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</si>
  <si>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</si>
  <si>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</si>
  <si>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</si>
  <si>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</si>
  <si>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</si>
  <si>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</si>
  <si>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</si>
  <si>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</si>
  <si>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CPA Percent</t>
  </si>
  <si>
    <t>CPA $100,000 Exemptions</t>
  </si>
  <si>
    <t>Comm/Ind Exemption</t>
  </si>
  <si>
    <t>Single Family</t>
  </si>
  <si>
    <t>Tax Rate</t>
  </si>
  <si>
    <t>Average Value of Other Residential Parcels</t>
  </si>
  <si>
    <t>Residential Value</t>
  </si>
  <si>
    <t>Residential Levy</t>
  </si>
  <si>
    <t>Single Family Assessed Value</t>
  </si>
  <si>
    <t>Total Residential Parcels</t>
  </si>
  <si>
    <t>Other Residential Value</t>
  </si>
  <si>
    <t>Total Parcels</t>
  </si>
  <si>
    <t>Single family  Levy</t>
  </si>
  <si>
    <t>Single family levy with $100000 Exemption</t>
  </si>
  <si>
    <t>Residential CPA Assuming All Get 100000 Exemption</t>
  </si>
  <si>
    <t>Residential CPA with Communities Adopting 100000 Exemption</t>
  </si>
  <si>
    <t>Comm/Ind/Open</t>
  </si>
  <si>
    <t>Comm/Ind/Open after Exempt</t>
  </si>
  <si>
    <t>$100k</t>
  </si>
  <si>
    <t>Other Residential Levy with $100000 Exemption</t>
  </si>
  <si>
    <t>Open Space Levy</t>
  </si>
  <si>
    <t>Commercial Levy</t>
  </si>
  <si>
    <t>Industrial Levy</t>
  </si>
  <si>
    <t>Personal Property Levy</t>
  </si>
  <si>
    <t>Total Levy</t>
  </si>
  <si>
    <t>Year CPA Adopted</t>
  </si>
  <si>
    <t>FY07 CPA Surcharge Revenues before Exempt &amp; Abate</t>
  </si>
  <si>
    <t>80% of Balance</t>
  </si>
  <si>
    <t>Difference FY07 vs Estimated FY07 Match</t>
  </si>
  <si>
    <t>CPA Estimated Revenues (with 2.5% Increase)</t>
  </si>
  <si>
    <t>EQV/Capita Rank High to Low</t>
  </si>
  <si>
    <t>Census Rank High to Low</t>
  </si>
  <si>
    <t>Raw Score</t>
  </si>
  <si>
    <t>Decile</t>
  </si>
  <si>
    <t>CPA Rank</t>
  </si>
  <si>
    <t>% of Base Figure</t>
  </si>
  <si>
    <t>Round 2 Base Figure</t>
  </si>
  <si>
    <t>Single Family Average Value</t>
  </si>
  <si>
    <t>First Round Match</t>
  </si>
  <si>
    <t>Massachusetts Department of Revenue</t>
  </si>
  <si>
    <t>Division of Local Services</t>
  </si>
  <si>
    <t>Municipal Databank/Local Aid Section</t>
  </si>
  <si>
    <t>Community Preservation Reimbursement Breakdown</t>
  </si>
  <si>
    <t>Second Round Equity Distribution</t>
  </si>
  <si>
    <t>Percentage Funded</t>
  </si>
  <si>
    <t>Total</t>
  </si>
  <si>
    <t>Percentage Adopted</t>
  </si>
  <si>
    <t>Third Round Surplus Distribution</t>
  </si>
  <si>
    <t>2008 EQV/2007 US Census</t>
  </si>
  <si>
    <t>2007 US Census</t>
  </si>
  <si>
    <t>Round 3 Base Figure</t>
  </si>
  <si>
    <t>Final CPA Distribution</t>
  </si>
  <si>
    <t>FY10 Net Surcharge Committed</t>
  </si>
  <si>
    <t>Account Balance as 9/1/2010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</si>
</sst>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#,##0.0"/>
    <numFmt numFmtId="167" formatCode="&quot;$&quot;#,##0.00;[Red]&quot;$&quot;#,##0.00"/>
    <numFmt numFmtId="168" formatCode="&quot;$&quot;#,##0.00"/>
    <numFmt numFmtId="169" formatCode="0.00_);[Red]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&quot;$&quot;#,##0.0_);[Red]\(&quot;$&quot;#,##0.0\)"/>
    <numFmt numFmtId="176" formatCode="General_)"/>
    <numFmt numFmtId="177" formatCode="000"/>
    <numFmt numFmtId="178" formatCode="mm/dd/yy"/>
    <numFmt numFmtId="179" formatCode="00000"/>
    <numFmt numFmtId="180" formatCode="#,##0.00000"/>
    <numFmt numFmtId="181" formatCode="0.00_)"/>
    <numFmt numFmtId="182" formatCode="0_)"/>
    <numFmt numFmtId="183" formatCode="#,###"/>
    <numFmt numFmtId="184" formatCode="mmmm\ dd\,\ yyyy"/>
    <numFmt numFmtId="185" formatCode="\as\ \o\f\,\ mmmm\ dd\,\ yyyy"/>
    <numFmt numFmtId="186" formatCode="\as\ \o\f\ mmmm\ dd\,\ yyyy"/>
    <numFmt numFmtId="187" formatCode="mmmm\ d\,\ yyyy"/>
    <numFmt numFmtId="188" formatCode="&quot;$&quot;#,##0"/>
    <numFmt numFmtId="189" formatCode="0.0%"/>
    <numFmt numFmtId="190" formatCode="0.0000%"/>
    <numFmt numFmtId="191" formatCode="#,##0.000"/>
    <numFmt numFmtId="192" formatCode="#,##0.000000_);[Red]\(#,##0.000000\)"/>
    <numFmt numFmtId="193" formatCode="#,##0.000000000_);[Red]\(#,##0.000000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1" fontId="1" fillId="0" borderId="0" xfId="0" applyNumberFormat="1" applyFont="1" applyAlignment="1" applyProtection="1">
      <alignment horizontal="center" wrapText="1"/>
      <protection/>
    </xf>
    <xf numFmtId="1" fontId="1" fillId="0" borderId="0" xfId="0" applyNumberFormat="1" applyFont="1" applyAlignment="1" applyProtection="1">
      <alignment wrapText="1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center" wrapText="1"/>
      <protection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center" wrapText="1"/>
    </xf>
    <xf numFmtId="38" fontId="1" fillId="0" borderId="0" xfId="42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38" fontId="0" fillId="0" borderId="0" xfId="0" applyNumberFormat="1" applyAlignment="1">
      <alignment/>
    </xf>
    <xf numFmtId="38" fontId="0" fillId="0" borderId="0" xfId="42" applyNumberFormat="1" applyFont="1" applyAlignment="1">
      <alignment/>
    </xf>
    <xf numFmtId="38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9"/>
  <sheetViews>
    <sheetView zoomScale="115" zoomScaleNormal="115" zoomScalePageLayoutView="0" workbookViewId="0" topLeftCell="A1">
      <pane xSplit="2" ySplit="2" topLeftCell="AA3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356" sqref="AG356"/>
    </sheetView>
  </sheetViews>
  <sheetFormatPr defaultColWidth="9.140625" defaultRowHeight="12.75"/>
  <cols>
    <col min="1" max="1" width="16.8515625" style="0" customWidth="1"/>
    <col min="2" max="2" width="7.7109375" style="0" customWidth="1"/>
    <col min="4" max="5" width="15.7109375" style="19" customWidth="1"/>
    <col min="6" max="6" width="14.8515625" style="19" bestFit="1" customWidth="1"/>
    <col min="7" max="8" width="13.00390625" style="19" customWidth="1"/>
    <col min="9" max="9" width="14.00390625" style="19" customWidth="1"/>
    <col min="10" max="11" width="13.00390625" style="19" customWidth="1"/>
    <col min="12" max="12" width="9.140625" style="19" customWidth="1"/>
    <col min="13" max="13" width="13.8515625" style="19" customWidth="1"/>
    <col min="14" max="14" width="12.140625" style="19" customWidth="1"/>
    <col min="15" max="15" width="11.140625" style="19" customWidth="1"/>
    <col min="16" max="16" width="16.140625" style="19" customWidth="1"/>
    <col min="18" max="18" width="12.7109375" style="0" customWidth="1"/>
    <col min="19" max="21" width="13.140625" style="0" customWidth="1"/>
    <col min="23" max="23" width="12.421875" style="0" customWidth="1"/>
    <col min="25" max="25" width="11.8515625" style="0" customWidth="1"/>
    <col min="26" max="26" width="12.57421875" style="0" customWidth="1"/>
    <col min="27" max="28" width="15.8515625" style="0" customWidth="1"/>
    <col min="29" max="29" width="12.7109375" style="9" customWidth="1"/>
    <col min="31" max="32" width="12.00390625" style="0" customWidth="1"/>
    <col min="33" max="33" width="12.7109375" style="9" customWidth="1"/>
    <col min="34" max="34" width="10.28125" style="0" customWidth="1"/>
  </cols>
  <sheetData>
    <row r="1" spans="1:34" ht="76.5">
      <c r="A1" s="1" t="s">
        <v>0</v>
      </c>
      <c r="B1" s="2" t="s">
        <v>1</v>
      </c>
      <c r="C1" s="3" t="s">
        <v>2</v>
      </c>
      <c r="D1" s="17" t="s">
        <v>361</v>
      </c>
      <c r="E1" s="17" t="s">
        <v>362</v>
      </c>
      <c r="F1" s="18" t="s">
        <v>363</v>
      </c>
      <c r="G1" s="18" t="s">
        <v>367</v>
      </c>
      <c r="H1" s="18" t="s">
        <v>368</v>
      </c>
      <c r="I1" s="18" t="s">
        <v>365</v>
      </c>
      <c r="J1" s="18" t="s">
        <v>360</v>
      </c>
      <c r="K1" s="18" t="s">
        <v>374</v>
      </c>
      <c r="L1" s="17" t="s">
        <v>375</v>
      </c>
      <c r="M1" s="17" t="s">
        <v>376</v>
      </c>
      <c r="N1" s="17" t="s">
        <v>377</v>
      </c>
      <c r="O1" s="17" t="s">
        <v>378</v>
      </c>
      <c r="P1" s="17" t="s">
        <v>379</v>
      </c>
      <c r="Q1" s="8" t="s">
        <v>355</v>
      </c>
      <c r="R1" s="8" t="s">
        <v>356</v>
      </c>
      <c r="S1" s="8" t="s">
        <v>357</v>
      </c>
      <c r="T1" s="11" t="s">
        <v>392</v>
      </c>
      <c r="U1" s="12" t="s">
        <v>359</v>
      </c>
      <c r="V1" s="10" t="s">
        <v>358</v>
      </c>
      <c r="W1" s="7" t="s">
        <v>364</v>
      </c>
      <c r="X1" s="10" t="s">
        <v>366</v>
      </c>
      <c r="Y1" s="8" t="s">
        <v>369</v>
      </c>
      <c r="Z1" s="8" t="s">
        <v>370</v>
      </c>
      <c r="AA1" s="8" t="s">
        <v>371</v>
      </c>
      <c r="AB1" s="8" t="s">
        <v>372</v>
      </c>
      <c r="AC1" s="11" t="s">
        <v>384</v>
      </c>
      <c r="AD1" s="8" t="s">
        <v>373</v>
      </c>
      <c r="AE1" s="14" t="s">
        <v>3</v>
      </c>
      <c r="AF1" s="8" t="s">
        <v>380</v>
      </c>
      <c r="AG1" s="11" t="s">
        <v>381</v>
      </c>
      <c r="AH1" s="16" t="s">
        <v>383</v>
      </c>
    </row>
    <row r="2" spans="1:24" ht="12.75">
      <c r="A2" s="1"/>
      <c r="B2" s="1"/>
      <c r="C2" s="4"/>
      <c r="D2" s="17"/>
      <c r="E2" s="17"/>
      <c r="L2" s="20"/>
      <c r="M2" s="20"/>
      <c r="N2" s="20"/>
      <c r="O2" s="20"/>
      <c r="P2" s="20"/>
      <c r="V2" s="10"/>
      <c r="X2" s="10"/>
    </row>
    <row r="3" spans="1:34" ht="12.75">
      <c r="A3" t="s">
        <v>4</v>
      </c>
      <c r="B3" s="5">
        <v>1</v>
      </c>
      <c r="C3" s="6">
        <v>2007</v>
      </c>
      <c r="D3" s="21">
        <v>1770145493</v>
      </c>
      <c r="E3" s="21">
        <v>19117571</v>
      </c>
      <c r="F3" s="19">
        <v>1319678300</v>
      </c>
      <c r="G3" s="19">
        <f aca="true" t="shared" si="0" ref="G3:G66">IF(F3&gt;0,F3/D3*E3,0)</f>
        <v>14252525.398153417</v>
      </c>
      <c r="H3" s="19">
        <f aca="true" t="shared" si="1" ref="H3:H66">IF(AND(G3&gt;0,G3&gt;100000),G3-100000/T3*G3,0)</f>
        <v>10319166.657114804</v>
      </c>
      <c r="I3" s="19">
        <f aca="true" t="shared" si="2" ref="I3:I66">D3-F3</f>
        <v>450467193</v>
      </c>
      <c r="J3" s="19">
        <f aca="true" t="shared" si="3" ref="J3:J66">IF(AND(I3&gt;0,W3&lt;&gt;V3),ROUND(I3/(W3-V3),0),0)</f>
        <v>318127</v>
      </c>
      <c r="K3" s="19">
        <f aca="true" t="shared" si="4" ref="K3:K66">IF(J3&gt;100000,(E3-G3)-100000/J3*(E3-G3),0)</f>
        <v>3335767.797118728</v>
      </c>
      <c r="L3" s="19">
        <v>0</v>
      </c>
      <c r="M3" s="19">
        <v>2209809</v>
      </c>
      <c r="N3" s="19">
        <v>251847</v>
      </c>
      <c r="O3" s="19">
        <v>317854</v>
      </c>
      <c r="P3" s="20">
        <f>SUM(L3:O3)+E3</f>
        <v>21897081</v>
      </c>
      <c r="R3">
        <f aca="true" t="shared" si="5" ref="R3:R66">IF(AD3=100000,"*","")</f>
      </c>
      <c r="S3">
        <f aca="true" t="shared" si="6" ref="S3:S66">IF(AE3=2,"*","")</f>
      </c>
      <c r="T3" s="9">
        <v>362350</v>
      </c>
      <c r="U3" s="13">
        <v>10.8</v>
      </c>
      <c r="V3" s="9">
        <v>3642</v>
      </c>
      <c r="W3" s="9">
        <v>5058</v>
      </c>
      <c r="X3" s="9">
        <v>5341</v>
      </c>
      <c r="Y3">
        <f aca="true" t="shared" si="7" ref="Y3:Y66">ROUND(IF(Q3&gt;0,Q3*(H3+K3),0),0)</f>
        <v>0</v>
      </c>
      <c r="Z3">
        <f aca="true" t="shared" si="8" ref="Z3:Z66">ROUND(IF(R3="*",Y3,E3*Q3),0)</f>
        <v>0</v>
      </c>
      <c r="AA3">
        <f aca="true" t="shared" si="9" ref="AA3:AA66">ROUND(IF(Q3&gt;0,Q3*SUM(L3:N3),0),0)</f>
        <v>0</v>
      </c>
      <c r="AB3">
        <f aca="true" t="shared" si="10" ref="AB3:AB66">ROUND(IF(S3="*",L3*Q3,AA3),0)</f>
        <v>0</v>
      </c>
      <c r="AC3" s="9">
        <f>IF(AG3&gt;0,ROUND(((Z3+AB3)*1.025),0),0)</f>
        <v>0</v>
      </c>
      <c r="AD3" s="15"/>
      <c r="AE3" s="15"/>
      <c r="AG3" s="9">
        <v>0</v>
      </c>
      <c r="AH3" s="9">
        <f aca="true" t="shared" si="11" ref="AH3:AH66">AC3-AG3</f>
        <v>0</v>
      </c>
    </row>
    <row r="4" spans="1:34" ht="12.75">
      <c r="A4" t="s">
        <v>5</v>
      </c>
      <c r="B4" s="5">
        <v>2</v>
      </c>
      <c r="C4" s="6">
        <v>2007</v>
      </c>
      <c r="D4" s="21">
        <v>3426424133</v>
      </c>
      <c r="E4" s="21">
        <v>50094321</v>
      </c>
      <c r="F4" s="19">
        <v>2598479400</v>
      </c>
      <c r="G4" s="19">
        <f t="shared" si="0"/>
        <v>37989768.961123355</v>
      </c>
      <c r="H4" s="19">
        <f t="shared" si="1"/>
        <v>30982396.51837363</v>
      </c>
      <c r="I4" s="19">
        <f t="shared" si="2"/>
        <v>827944733</v>
      </c>
      <c r="J4" s="19">
        <f t="shared" si="3"/>
        <v>280090</v>
      </c>
      <c r="K4" s="19">
        <f t="shared" si="4"/>
        <v>7782886.845946999</v>
      </c>
      <c r="L4" s="19">
        <v>0</v>
      </c>
      <c r="M4" s="19">
        <v>5336154</v>
      </c>
      <c r="N4" s="19">
        <v>1684866</v>
      </c>
      <c r="O4" s="19">
        <v>604000</v>
      </c>
      <c r="P4" s="20">
        <f aca="true" t="shared" si="12" ref="P4:P67">SUM(L4:O4)+E4</f>
        <v>57719341</v>
      </c>
      <c r="Q4">
        <v>0.015</v>
      </c>
      <c r="R4" t="str">
        <f t="shared" si="5"/>
        <v>*</v>
      </c>
      <c r="S4">
        <f t="shared" si="6"/>
      </c>
      <c r="T4" s="9">
        <v>542140</v>
      </c>
      <c r="U4" s="13">
        <v>14.62</v>
      </c>
      <c r="V4" s="9">
        <v>4793</v>
      </c>
      <c r="W4" s="9">
        <v>7749</v>
      </c>
      <c r="X4" s="9">
        <v>8231</v>
      </c>
      <c r="Y4">
        <f t="shared" si="7"/>
        <v>581479</v>
      </c>
      <c r="Z4">
        <f t="shared" si="8"/>
        <v>581479</v>
      </c>
      <c r="AA4">
        <f t="shared" si="9"/>
        <v>105315</v>
      </c>
      <c r="AB4">
        <f t="shared" si="10"/>
        <v>105315</v>
      </c>
      <c r="AC4" s="9">
        <f aca="true" t="shared" si="13" ref="AC4:AC67">IF(AG4&gt;0,ROUND(((Z4+AB4)*1.025),0),0)</f>
        <v>703964</v>
      </c>
      <c r="AD4" s="15">
        <v>100000</v>
      </c>
      <c r="AE4" s="15"/>
      <c r="AF4">
        <v>2003</v>
      </c>
      <c r="AG4" s="9">
        <v>697316.98</v>
      </c>
      <c r="AH4" s="9">
        <f t="shared" si="11"/>
        <v>6647.020000000019</v>
      </c>
    </row>
    <row r="5" spans="1:34" ht="12.75">
      <c r="A5" t="s">
        <v>6</v>
      </c>
      <c r="B5" s="5">
        <v>3</v>
      </c>
      <c r="C5" s="6">
        <v>2007</v>
      </c>
      <c r="D5" s="21">
        <v>1151884937</v>
      </c>
      <c r="E5" s="21">
        <v>10585823</v>
      </c>
      <c r="F5" s="19">
        <v>1003251100</v>
      </c>
      <c r="G5" s="19">
        <f t="shared" si="0"/>
        <v>9219877.98261772</v>
      </c>
      <c r="H5" s="19">
        <f t="shared" si="1"/>
        <v>6314002.49484723</v>
      </c>
      <c r="I5" s="19">
        <f t="shared" si="2"/>
        <v>148633837</v>
      </c>
      <c r="J5" s="19">
        <f t="shared" si="3"/>
        <v>132354</v>
      </c>
      <c r="K5" s="19">
        <f t="shared" si="4"/>
        <v>333905.92722839</v>
      </c>
      <c r="L5" s="19">
        <v>0</v>
      </c>
      <c r="M5" s="19">
        <v>369414</v>
      </c>
      <c r="N5" s="19">
        <v>361552</v>
      </c>
      <c r="O5" s="19">
        <v>196150</v>
      </c>
      <c r="P5" s="20">
        <f t="shared" si="12"/>
        <v>11512939</v>
      </c>
      <c r="Q5">
        <v>0.015</v>
      </c>
      <c r="R5" t="str">
        <f t="shared" si="5"/>
        <v>*</v>
      </c>
      <c r="S5">
        <f t="shared" si="6"/>
      </c>
      <c r="T5" s="9">
        <v>317284</v>
      </c>
      <c r="U5" s="13">
        <v>9.19</v>
      </c>
      <c r="V5" s="9">
        <v>3162</v>
      </c>
      <c r="W5" s="9">
        <v>4285</v>
      </c>
      <c r="X5" s="9">
        <v>4434</v>
      </c>
      <c r="Y5">
        <f t="shared" si="7"/>
        <v>99719</v>
      </c>
      <c r="Z5">
        <f t="shared" si="8"/>
        <v>99719</v>
      </c>
      <c r="AA5">
        <f t="shared" si="9"/>
        <v>10964</v>
      </c>
      <c r="AB5">
        <f t="shared" si="10"/>
        <v>10964</v>
      </c>
      <c r="AC5" s="9">
        <f t="shared" si="13"/>
        <v>113450</v>
      </c>
      <c r="AD5" s="15">
        <v>100000</v>
      </c>
      <c r="AE5" s="15"/>
      <c r="AF5">
        <v>2004</v>
      </c>
      <c r="AG5" s="9">
        <v>117161.23</v>
      </c>
      <c r="AH5" s="9">
        <f t="shared" si="11"/>
        <v>-3711.229999999996</v>
      </c>
    </row>
    <row r="6" spans="1:34" ht="12.75">
      <c r="A6" t="s">
        <v>7</v>
      </c>
      <c r="B6" s="5">
        <v>4</v>
      </c>
      <c r="C6" s="6">
        <v>2007</v>
      </c>
      <c r="D6" s="21">
        <v>381233202</v>
      </c>
      <c r="E6" s="21">
        <v>5798557</v>
      </c>
      <c r="F6" s="19">
        <v>285407300</v>
      </c>
      <c r="G6" s="19">
        <f t="shared" si="0"/>
        <v>4341045.031188286</v>
      </c>
      <c r="H6" s="19">
        <f t="shared" si="1"/>
        <v>1092197.5471754386</v>
      </c>
      <c r="I6" s="19">
        <f t="shared" si="2"/>
        <v>95825902</v>
      </c>
      <c r="J6" s="19">
        <f t="shared" si="3"/>
        <v>88075</v>
      </c>
      <c r="K6" s="19">
        <f t="shared" si="4"/>
        <v>0</v>
      </c>
      <c r="L6" s="19">
        <v>0</v>
      </c>
      <c r="M6" s="19">
        <v>706922</v>
      </c>
      <c r="N6" s="19">
        <v>497501</v>
      </c>
      <c r="O6" s="19">
        <v>346773</v>
      </c>
      <c r="P6" s="20">
        <f t="shared" si="12"/>
        <v>7349753</v>
      </c>
      <c r="R6">
        <f t="shared" si="5"/>
      </c>
      <c r="S6">
        <f t="shared" si="6"/>
      </c>
      <c r="T6" s="9">
        <v>133618</v>
      </c>
      <c r="U6" s="13">
        <v>15.21</v>
      </c>
      <c r="V6" s="9">
        <v>2136</v>
      </c>
      <c r="W6" s="9">
        <v>3224</v>
      </c>
      <c r="X6" s="9">
        <v>3466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  <c r="AC6" s="9">
        <f t="shared" si="13"/>
        <v>0</v>
      </c>
      <c r="AD6" s="15"/>
      <c r="AE6" s="15"/>
      <c r="AG6" s="9">
        <v>0</v>
      </c>
      <c r="AH6" s="9">
        <f t="shared" si="11"/>
        <v>0</v>
      </c>
    </row>
    <row r="7" spans="1:34" ht="12.75">
      <c r="A7" t="s">
        <v>8</v>
      </c>
      <c r="B7" s="5">
        <v>5</v>
      </c>
      <c r="C7" s="6">
        <v>2007</v>
      </c>
      <c r="D7" s="21">
        <v>2134894744</v>
      </c>
      <c r="E7" s="21">
        <v>25234456</v>
      </c>
      <c r="F7" s="19">
        <v>1662063790</v>
      </c>
      <c r="G7" s="19">
        <f t="shared" si="0"/>
        <v>19645594.095831566</v>
      </c>
      <c r="H7" s="19">
        <f t="shared" si="1"/>
        <v>10674224.846521549</v>
      </c>
      <c r="I7" s="19">
        <f t="shared" si="2"/>
        <v>472830954</v>
      </c>
      <c r="J7" s="19">
        <f t="shared" si="3"/>
        <v>156774</v>
      </c>
      <c r="K7" s="19">
        <f t="shared" si="4"/>
        <v>2023945.5888556694</v>
      </c>
      <c r="L7" s="19">
        <v>0</v>
      </c>
      <c r="M7" s="19">
        <v>6100445</v>
      </c>
      <c r="N7" s="19">
        <v>6565265</v>
      </c>
      <c r="O7" s="19">
        <v>2974145</v>
      </c>
      <c r="P7" s="20">
        <f t="shared" si="12"/>
        <v>40874311</v>
      </c>
      <c r="Q7">
        <v>0.01</v>
      </c>
      <c r="R7">
        <f t="shared" si="5"/>
      </c>
      <c r="S7">
        <f t="shared" si="6"/>
      </c>
      <c r="T7" s="9">
        <v>218981</v>
      </c>
      <c r="U7" s="13">
        <v>11.82</v>
      </c>
      <c r="V7" s="9">
        <v>7590</v>
      </c>
      <c r="W7" s="9">
        <v>10606</v>
      </c>
      <c r="X7" s="9">
        <v>11168</v>
      </c>
      <c r="Y7">
        <f t="shared" si="7"/>
        <v>126982</v>
      </c>
      <c r="Z7">
        <f t="shared" si="8"/>
        <v>252345</v>
      </c>
      <c r="AA7">
        <f t="shared" si="9"/>
        <v>126657</v>
      </c>
      <c r="AB7">
        <f t="shared" si="10"/>
        <v>126657</v>
      </c>
      <c r="AC7" s="9">
        <f t="shared" si="13"/>
        <v>388477</v>
      </c>
      <c r="AD7" s="15"/>
      <c r="AE7" s="15"/>
      <c r="AF7">
        <v>2003</v>
      </c>
      <c r="AG7" s="9">
        <v>379001</v>
      </c>
      <c r="AH7" s="9">
        <f t="shared" si="11"/>
        <v>9476</v>
      </c>
    </row>
    <row r="8" spans="1:34" ht="12.75">
      <c r="A8" t="s">
        <v>9</v>
      </c>
      <c r="B8" s="5">
        <v>6</v>
      </c>
      <c r="C8" s="6">
        <v>2007</v>
      </c>
      <c r="D8" s="21">
        <v>188378711</v>
      </c>
      <c r="E8" s="21">
        <v>941894</v>
      </c>
      <c r="F8" s="19">
        <v>151599200</v>
      </c>
      <c r="G8" s="19">
        <f t="shared" si="0"/>
        <v>757996.3581171335</v>
      </c>
      <c r="H8" s="19">
        <f t="shared" si="1"/>
        <v>613996.2596880086</v>
      </c>
      <c r="I8" s="19">
        <f t="shared" si="2"/>
        <v>36779511</v>
      </c>
      <c r="J8" s="19">
        <f t="shared" si="3"/>
        <v>237287</v>
      </c>
      <c r="K8" s="19">
        <f t="shared" si="4"/>
        <v>106397.5504817925</v>
      </c>
      <c r="L8" s="19">
        <v>0</v>
      </c>
      <c r="M8" s="19">
        <v>9144</v>
      </c>
      <c r="N8" s="19">
        <v>137</v>
      </c>
      <c r="O8" s="19">
        <v>20540</v>
      </c>
      <c r="P8" s="20">
        <f t="shared" si="12"/>
        <v>971715</v>
      </c>
      <c r="R8">
        <f t="shared" si="5"/>
      </c>
      <c r="S8">
        <f t="shared" si="6"/>
      </c>
      <c r="T8" s="9">
        <v>526386</v>
      </c>
      <c r="U8" s="13">
        <v>5</v>
      </c>
      <c r="V8" s="9">
        <v>288</v>
      </c>
      <c r="W8" s="9">
        <v>443</v>
      </c>
      <c r="X8" s="9">
        <v>488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  <c r="AC8" s="9">
        <f t="shared" si="13"/>
        <v>0</v>
      </c>
      <c r="AD8" s="15"/>
      <c r="AE8" s="15"/>
      <c r="AG8" s="9">
        <v>0</v>
      </c>
      <c r="AH8" s="9">
        <f t="shared" si="11"/>
        <v>0</v>
      </c>
    </row>
    <row r="9" spans="1:34" ht="12.75">
      <c r="A9" t="s">
        <v>10</v>
      </c>
      <c r="B9" s="5">
        <v>7</v>
      </c>
      <c r="C9" s="6">
        <v>2007</v>
      </c>
      <c r="D9" s="21">
        <v>1844922210</v>
      </c>
      <c r="E9" s="21">
        <v>24279176</v>
      </c>
      <c r="F9" s="19">
        <v>1210662400</v>
      </c>
      <c r="G9" s="19">
        <f t="shared" si="0"/>
        <v>15932316.997897923</v>
      </c>
      <c r="H9" s="19">
        <f t="shared" si="1"/>
        <v>11584250.146772878</v>
      </c>
      <c r="I9" s="19">
        <f t="shared" si="2"/>
        <v>634259810</v>
      </c>
      <c r="J9" s="19">
        <f t="shared" si="3"/>
        <v>264385</v>
      </c>
      <c r="K9" s="19">
        <f t="shared" si="4"/>
        <v>5189774.068349376</v>
      </c>
      <c r="L9" s="19">
        <v>0</v>
      </c>
      <c r="M9" s="19">
        <v>2070861</v>
      </c>
      <c r="N9" s="19">
        <v>1529001</v>
      </c>
      <c r="O9" s="19">
        <v>480759</v>
      </c>
      <c r="P9" s="20">
        <f t="shared" si="12"/>
        <v>28359797</v>
      </c>
      <c r="R9">
        <f t="shared" si="5"/>
      </c>
      <c r="S9">
        <f t="shared" si="6"/>
      </c>
      <c r="T9" s="9">
        <v>366423</v>
      </c>
      <c r="U9" s="13">
        <v>13.16</v>
      </c>
      <c r="V9" s="9">
        <v>3304</v>
      </c>
      <c r="W9" s="9">
        <v>5703</v>
      </c>
      <c r="X9" s="9">
        <v>6114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  <c r="AC9" s="9">
        <f t="shared" si="13"/>
        <v>0</v>
      </c>
      <c r="AD9" s="15"/>
      <c r="AE9" s="15"/>
      <c r="AG9" s="9">
        <v>0</v>
      </c>
      <c r="AH9" s="9">
        <f t="shared" si="11"/>
        <v>0</v>
      </c>
    </row>
    <row r="10" spans="1:34" ht="12.75">
      <c r="A10" t="s">
        <v>11</v>
      </c>
      <c r="B10" s="5">
        <v>8</v>
      </c>
      <c r="C10" s="6">
        <v>2007</v>
      </c>
      <c r="D10" s="21">
        <v>1848463295</v>
      </c>
      <c r="E10" s="21">
        <v>28983904</v>
      </c>
      <c r="F10" s="19">
        <v>1339259200</v>
      </c>
      <c r="G10" s="19">
        <f t="shared" si="0"/>
        <v>20999583.918660823</v>
      </c>
      <c r="H10" s="19">
        <f t="shared" si="1"/>
        <v>14653880.069866585</v>
      </c>
      <c r="I10" s="19">
        <f t="shared" si="2"/>
        <v>509204095</v>
      </c>
      <c r="J10" s="19">
        <f t="shared" si="3"/>
        <v>232726</v>
      </c>
      <c r="K10" s="19">
        <f t="shared" si="4"/>
        <v>4553538.784303531</v>
      </c>
      <c r="L10" s="19">
        <v>0</v>
      </c>
      <c r="M10" s="19">
        <v>2311801</v>
      </c>
      <c r="N10" s="19">
        <v>75446</v>
      </c>
      <c r="O10" s="19">
        <v>708900</v>
      </c>
      <c r="P10" s="20">
        <f t="shared" si="12"/>
        <v>32080051</v>
      </c>
      <c r="Q10">
        <v>0.01</v>
      </c>
      <c r="R10" t="str">
        <f t="shared" si="5"/>
        <v>*</v>
      </c>
      <c r="S10">
        <f t="shared" si="6"/>
      </c>
      <c r="T10" s="9">
        <v>330926</v>
      </c>
      <c r="U10" s="13">
        <v>15.68</v>
      </c>
      <c r="V10" s="9">
        <v>4047</v>
      </c>
      <c r="W10" s="9">
        <v>6235</v>
      </c>
      <c r="X10" s="9">
        <v>6776</v>
      </c>
      <c r="Y10">
        <f t="shared" si="7"/>
        <v>192074</v>
      </c>
      <c r="Z10">
        <f t="shared" si="8"/>
        <v>192074</v>
      </c>
      <c r="AA10">
        <f t="shared" si="9"/>
        <v>23872</v>
      </c>
      <c r="AB10">
        <f t="shared" si="10"/>
        <v>23872</v>
      </c>
      <c r="AC10" s="9">
        <f t="shared" si="13"/>
        <v>221345</v>
      </c>
      <c r="AD10" s="15">
        <v>100000</v>
      </c>
      <c r="AE10" s="15"/>
      <c r="AF10">
        <v>2002</v>
      </c>
      <c r="AG10" s="9">
        <v>222112.19</v>
      </c>
      <c r="AH10" s="9">
        <f t="shared" si="11"/>
        <v>-767.1900000000023</v>
      </c>
    </row>
    <row r="11" spans="1:34" ht="12.75">
      <c r="A11" t="s">
        <v>12</v>
      </c>
      <c r="B11" s="5">
        <v>9</v>
      </c>
      <c r="C11" s="6">
        <v>2007</v>
      </c>
      <c r="D11" s="21">
        <v>5856115241</v>
      </c>
      <c r="E11" s="21">
        <v>65881296</v>
      </c>
      <c r="F11" s="19">
        <v>5006022800</v>
      </c>
      <c r="G11" s="19">
        <f t="shared" si="0"/>
        <v>56317756.10570653</v>
      </c>
      <c r="H11" s="19">
        <f t="shared" si="1"/>
        <v>46801374.484662436</v>
      </c>
      <c r="I11" s="19">
        <f t="shared" si="2"/>
        <v>850092441</v>
      </c>
      <c r="J11" s="19">
        <f t="shared" si="3"/>
        <v>334682</v>
      </c>
      <c r="K11" s="19">
        <f t="shared" si="4"/>
        <v>6706039.373114122</v>
      </c>
      <c r="L11" s="19">
        <v>141575</v>
      </c>
      <c r="M11" s="19">
        <v>10683126</v>
      </c>
      <c r="N11" s="19">
        <v>11734646</v>
      </c>
      <c r="O11" s="19">
        <v>1820640</v>
      </c>
      <c r="P11" s="20">
        <f t="shared" si="12"/>
        <v>90261283</v>
      </c>
      <c r="R11">
        <f t="shared" si="5"/>
      </c>
      <c r="S11">
        <f t="shared" si="6"/>
      </c>
      <c r="T11" s="9">
        <v>591798</v>
      </c>
      <c r="U11" s="13">
        <v>11.25</v>
      </c>
      <c r="V11" s="9">
        <v>8459</v>
      </c>
      <c r="W11" s="9">
        <v>10999</v>
      </c>
      <c r="X11" s="9">
        <v>11457</v>
      </c>
      <c r="Y11">
        <f t="shared" si="7"/>
        <v>0</v>
      </c>
      <c r="Z11">
        <f t="shared" si="8"/>
        <v>0</v>
      </c>
      <c r="AA11">
        <f t="shared" si="9"/>
        <v>0</v>
      </c>
      <c r="AB11">
        <f t="shared" si="10"/>
        <v>0</v>
      </c>
      <c r="AC11" s="9">
        <f t="shared" si="13"/>
        <v>0</v>
      </c>
      <c r="AD11" s="15"/>
      <c r="AE11" s="15"/>
      <c r="AG11" s="9">
        <v>0</v>
      </c>
      <c r="AH11" s="9">
        <f t="shared" si="11"/>
        <v>0</v>
      </c>
    </row>
    <row r="12" spans="1:34" ht="12.75">
      <c r="A12" t="s">
        <v>13</v>
      </c>
      <c r="B12" s="5">
        <v>10</v>
      </c>
      <c r="C12" s="6">
        <v>2007</v>
      </c>
      <c r="D12" s="21">
        <v>6635259255</v>
      </c>
      <c r="E12" s="21">
        <v>72656089</v>
      </c>
      <c r="F12" s="19">
        <v>3872962500</v>
      </c>
      <c r="G12" s="19">
        <f t="shared" si="0"/>
        <v>42408939.46707776</v>
      </c>
      <c r="H12" s="19">
        <f t="shared" si="1"/>
        <v>33690551.97387158</v>
      </c>
      <c r="I12" s="19">
        <f t="shared" si="2"/>
        <v>2762296755</v>
      </c>
      <c r="J12" s="19">
        <f t="shared" si="3"/>
        <v>454250</v>
      </c>
      <c r="K12" s="19">
        <f t="shared" si="4"/>
        <v>23588448.479994945</v>
      </c>
      <c r="L12" s="19">
        <v>0</v>
      </c>
      <c r="M12" s="19">
        <v>3171347</v>
      </c>
      <c r="N12" s="19">
        <v>238535</v>
      </c>
      <c r="O12" s="19">
        <v>712380</v>
      </c>
      <c r="P12" s="20">
        <f t="shared" si="12"/>
        <v>76778351</v>
      </c>
      <c r="R12">
        <f t="shared" si="5"/>
      </c>
      <c r="S12">
        <f t="shared" si="6"/>
      </c>
      <c r="T12" s="9">
        <v>486431</v>
      </c>
      <c r="U12" s="13">
        <v>10.95</v>
      </c>
      <c r="V12" s="9">
        <v>7962</v>
      </c>
      <c r="W12" s="9">
        <v>14043</v>
      </c>
      <c r="X12" s="9">
        <v>14453</v>
      </c>
      <c r="Y12">
        <f t="shared" si="7"/>
        <v>0</v>
      </c>
      <c r="Z12">
        <f t="shared" si="8"/>
        <v>0</v>
      </c>
      <c r="AA12">
        <f t="shared" si="9"/>
        <v>0</v>
      </c>
      <c r="AB12">
        <f t="shared" si="10"/>
        <v>0</v>
      </c>
      <c r="AC12" s="9">
        <f t="shared" si="13"/>
        <v>0</v>
      </c>
      <c r="AD12" s="15"/>
      <c r="AE12" s="15"/>
      <c r="AG12" s="9">
        <v>0</v>
      </c>
      <c r="AH12" s="9">
        <f t="shared" si="11"/>
        <v>0</v>
      </c>
    </row>
    <row r="13" spans="1:34" ht="12.75">
      <c r="A13" t="s">
        <v>14</v>
      </c>
      <c r="B13" s="5">
        <v>11</v>
      </c>
      <c r="C13" s="6">
        <v>2007</v>
      </c>
      <c r="D13" s="21">
        <v>638947400</v>
      </c>
      <c r="E13" s="21">
        <v>8306316</v>
      </c>
      <c r="F13" s="19">
        <v>572250300</v>
      </c>
      <c r="G13" s="19">
        <f t="shared" si="0"/>
        <v>7439253.72087718</v>
      </c>
      <c r="H13" s="19">
        <f t="shared" si="1"/>
        <v>4419352.965064229</v>
      </c>
      <c r="I13" s="19">
        <f t="shared" si="2"/>
        <v>66697100</v>
      </c>
      <c r="J13" s="19">
        <f t="shared" si="3"/>
        <v>54940</v>
      </c>
      <c r="K13" s="19">
        <f t="shared" si="4"/>
        <v>0</v>
      </c>
      <c r="L13" s="19">
        <v>4258</v>
      </c>
      <c r="M13" s="19">
        <v>164384</v>
      </c>
      <c r="N13" s="19">
        <v>60299</v>
      </c>
      <c r="O13" s="19">
        <v>47927</v>
      </c>
      <c r="P13" s="20">
        <f t="shared" si="12"/>
        <v>8583184</v>
      </c>
      <c r="R13">
        <f t="shared" si="5"/>
      </c>
      <c r="S13">
        <f t="shared" si="6"/>
      </c>
      <c r="T13" s="9">
        <v>246341</v>
      </c>
      <c r="U13" s="13">
        <v>13</v>
      </c>
      <c r="V13" s="9">
        <v>2323</v>
      </c>
      <c r="W13" s="9">
        <v>3537</v>
      </c>
      <c r="X13" s="9">
        <v>3682</v>
      </c>
      <c r="Y13">
        <f t="shared" si="7"/>
        <v>0</v>
      </c>
      <c r="Z13">
        <f t="shared" si="8"/>
        <v>0</v>
      </c>
      <c r="AA13">
        <f t="shared" si="9"/>
        <v>0</v>
      </c>
      <c r="AB13">
        <f t="shared" si="10"/>
        <v>0</v>
      </c>
      <c r="AC13" s="9">
        <f t="shared" si="13"/>
        <v>0</v>
      </c>
      <c r="AD13" s="15"/>
      <c r="AE13" s="15"/>
      <c r="AG13" s="9">
        <v>0</v>
      </c>
      <c r="AH13" s="9">
        <f t="shared" si="11"/>
        <v>0</v>
      </c>
    </row>
    <row r="14" spans="1:34" ht="12.75">
      <c r="A14" t="s">
        <v>15</v>
      </c>
      <c r="B14" s="5">
        <v>12</v>
      </c>
      <c r="C14" s="6">
        <v>2007</v>
      </c>
      <c r="D14" s="21">
        <v>332686900</v>
      </c>
      <c r="E14" s="21">
        <v>3892437</v>
      </c>
      <c r="F14" s="19">
        <v>289961100</v>
      </c>
      <c r="G14" s="19">
        <f t="shared" si="0"/>
        <v>3392545.1053248565</v>
      </c>
      <c r="H14" s="19">
        <f t="shared" si="1"/>
        <v>2110224.786412213</v>
      </c>
      <c r="I14" s="19">
        <f t="shared" si="2"/>
        <v>42725800</v>
      </c>
      <c r="J14" s="19">
        <f t="shared" si="3"/>
        <v>92480</v>
      </c>
      <c r="K14" s="19">
        <f t="shared" si="4"/>
        <v>0</v>
      </c>
      <c r="L14" s="19">
        <v>0</v>
      </c>
      <c r="M14" s="19">
        <v>142198</v>
      </c>
      <c r="N14" s="19">
        <v>13702</v>
      </c>
      <c r="O14" s="19">
        <v>46699</v>
      </c>
      <c r="P14" s="20">
        <f t="shared" si="12"/>
        <v>4095036</v>
      </c>
      <c r="R14">
        <f t="shared" si="5"/>
      </c>
      <c r="S14">
        <f t="shared" si="6"/>
      </c>
      <c r="T14" s="9">
        <v>264563</v>
      </c>
      <c r="U14" s="13">
        <v>11.7</v>
      </c>
      <c r="V14" s="9">
        <v>1096</v>
      </c>
      <c r="W14" s="9">
        <v>1558</v>
      </c>
      <c r="X14" s="9">
        <v>1627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 s="9">
        <f t="shared" si="13"/>
        <v>0</v>
      </c>
      <c r="AD14" s="15"/>
      <c r="AE14" s="15"/>
      <c r="AG14" s="9">
        <v>0</v>
      </c>
      <c r="AH14" s="9">
        <f t="shared" si="11"/>
        <v>0</v>
      </c>
    </row>
    <row r="15" spans="1:34" ht="12.75">
      <c r="A15" t="s">
        <v>16</v>
      </c>
      <c r="B15" s="5">
        <v>13</v>
      </c>
      <c r="C15" s="6">
        <v>2007</v>
      </c>
      <c r="D15" s="21">
        <v>204350772</v>
      </c>
      <c r="E15" s="21">
        <v>2372512</v>
      </c>
      <c r="F15" s="19">
        <v>141955700</v>
      </c>
      <c r="G15" s="19">
        <f t="shared" si="0"/>
        <v>1648105.355424838</v>
      </c>
      <c r="H15" s="19">
        <f t="shared" si="1"/>
        <v>952667.0398034402</v>
      </c>
      <c r="I15" s="19">
        <f t="shared" si="2"/>
        <v>62395072</v>
      </c>
      <c r="J15" s="19">
        <f t="shared" si="3"/>
        <v>109657</v>
      </c>
      <c r="K15" s="19">
        <f t="shared" si="4"/>
        <v>63795.24304570013</v>
      </c>
      <c r="L15" s="19">
        <v>0</v>
      </c>
      <c r="M15" s="19">
        <v>105776</v>
      </c>
      <c r="N15" s="19">
        <v>20662</v>
      </c>
      <c r="O15" s="19">
        <v>66156</v>
      </c>
      <c r="P15" s="20">
        <f t="shared" si="12"/>
        <v>2565106</v>
      </c>
      <c r="R15">
        <f t="shared" si="5"/>
      </c>
      <c r="S15">
        <f t="shared" si="6"/>
      </c>
      <c r="T15" s="9">
        <v>236988</v>
      </c>
      <c r="U15" s="13">
        <v>11.61</v>
      </c>
      <c r="V15" s="9">
        <v>599</v>
      </c>
      <c r="W15" s="9">
        <v>1168</v>
      </c>
      <c r="X15" s="9">
        <v>1468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0</v>
      </c>
      <c r="AC15" s="9">
        <f t="shared" si="13"/>
        <v>0</v>
      </c>
      <c r="AD15" s="15"/>
      <c r="AE15" s="15"/>
      <c r="AG15" s="9">
        <v>0</v>
      </c>
      <c r="AH15" s="9">
        <f t="shared" si="11"/>
        <v>0</v>
      </c>
    </row>
    <row r="16" spans="1:34" ht="12.75">
      <c r="A16" t="s">
        <v>17</v>
      </c>
      <c r="B16" s="5">
        <v>14</v>
      </c>
      <c r="C16" s="6">
        <v>2007</v>
      </c>
      <c r="D16" s="21">
        <v>2201338000</v>
      </c>
      <c r="E16" s="21">
        <v>27736859</v>
      </c>
      <c r="F16" s="19">
        <v>1497603200</v>
      </c>
      <c r="G16" s="19">
        <f t="shared" si="0"/>
        <v>18869800.456062995</v>
      </c>
      <c r="H16" s="19">
        <f t="shared" si="1"/>
        <v>14279624.447329406</v>
      </c>
      <c r="I16" s="19">
        <f t="shared" si="2"/>
        <v>703734800</v>
      </c>
      <c r="J16" s="19">
        <f t="shared" si="3"/>
        <v>290800</v>
      </c>
      <c r="K16" s="19">
        <f t="shared" si="4"/>
        <v>5817863.721400209</v>
      </c>
      <c r="L16" s="19">
        <v>10522</v>
      </c>
      <c r="M16" s="19">
        <v>1473193</v>
      </c>
      <c r="N16" s="19">
        <v>553352</v>
      </c>
      <c r="O16" s="19">
        <v>455225</v>
      </c>
      <c r="P16" s="20">
        <f t="shared" si="12"/>
        <v>30229151</v>
      </c>
      <c r="Q16">
        <v>0.03</v>
      </c>
      <c r="R16" t="str">
        <f t="shared" si="5"/>
        <v>*</v>
      </c>
      <c r="S16">
        <f t="shared" si="6"/>
      </c>
      <c r="T16" s="9">
        <v>411091</v>
      </c>
      <c r="U16" s="13">
        <v>12.6</v>
      </c>
      <c r="V16" s="9">
        <v>3643</v>
      </c>
      <c r="W16" s="9">
        <v>6063</v>
      </c>
      <c r="X16" s="9">
        <v>6312</v>
      </c>
      <c r="Y16">
        <f t="shared" si="7"/>
        <v>602925</v>
      </c>
      <c r="Z16">
        <f t="shared" si="8"/>
        <v>602925</v>
      </c>
      <c r="AA16">
        <f t="shared" si="9"/>
        <v>61112</v>
      </c>
      <c r="AB16">
        <f t="shared" si="10"/>
        <v>61112</v>
      </c>
      <c r="AC16" s="9">
        <f t="shared" si="13"/>
        <v>680638</v>
      </c>
      <c r="AD16" s="15">
        <v>100000</v>
      </c>
      <c r="AE16" s="15"/>
      <c r="AF16">
        <v>2003</v>
      </c>
      <c r="AG16" s="9">
        <v>675847.92</v>
      </c>
      <c r="AH16" s="9">
        <f t="shared" si="11"/>
        <v>4790.079999999958</v>
      </c>
    </row>
    <row r="17" spans="1:34" ht="12.75">
      <c r="A17" t="s">
        <v>18</v>
      </c>
      <c r="B17" s="5">
        <v>15</v>
      </c>
      <c r="C17" s="6">
        <v>2007</v>
      </c>
      <c r="D17" s="21">
        <v>771446362</v>
      </c>
      <c r="E17" s="21">
        <v>7791608</v>
      </c>
      <c r="F17" s="19">
        <v>634199000</v>
      </c>
      <c r="G17" s="19">
        <f t="shared" si="0"/>
        <v>6405409.689380323</v>
      </c>
      <c r="H17" s="19">
        <f t="shared" si="1"/>
        <v>3025941.775452148</v>
      </c>
      <c r="I17" s="19">
        <f t="shared" si="2"/>
        <v>137247362</v>
      </c>
      <c r="J17" s="19">
        <f t="shared" si="3"/>
        <v>89529</v>
      </c>
      <c r="K17" s="19">
        <f t="shared" si="4"/>
        <v>0</v>
      </c>
      <c r="L17" s="19">
        <v>0</v>
      </c>
      <c r="M17" s="19">
        <v>547023</v>
      </c>
      <c r="N17" s="19">
        <v>167683</v>
      </c>
      <c r="O17" s="19">
        <v>143795</v>
      </c>
      <c r="P17" s="20">
        <f t="shared" si="12"/>
        <v>8650109</v>
      </c>
      <c r="R17">
        <f t="shared" si="5"/>
      </c>
      <c r="S17">
        <f t="shared" si="6"/>
      </c>
      <c r="T17" s="9">
        <v>189539</v>
      </c>
      <c r="U17" s="13">
        <v>10.1</v>
      </c>
      <c r="V17" s="9">
        <v>3346</v>
      </c>
      <c r="W17" s="9">
        <v>4879</v>
      </c>
      <c r="X17" s="9">
        <v>5205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 s="9">
        <f t="shared" si="13"/>
        <v>0</v>
      </c>
      <c r="AD17" s="15"/>
      <c r="AE17" s="15"/>
      <c r="AG17" s="9">
        <v>0</v>
      </c>
      <c r="AH17" s="9">
        <f t="shared" si="11"/>
        <v>0</v>
      </c>
    </row>
    <row r="18" spans="1:34" ht="12.75">
      <c r="A18" t="s">
        <v>19</v>
      </c>
      <c r="B18" s="5">
        <v>16</v>
      </c>
      <c r="C18" s="6">
        <v>2007</v>
      </c>
      <c r="D18" s="21">
        <v>3805267645</v>
      </c>
      <c r="E18" s="21">
        <v>36796938</v>
      </c>
      <c r="F18" s="19">
        <v>2829272300</v>
      </c>
      <c r="G18" s="19">
        <f t="shared" si="0"/>
        <v>27359063.04646211</v>
      </c>
      <c r="H18" s="19">
        <f t="shared" si="1"/>
        <v>18497483.633995194</v>
      </c>
      <c r="I18" s="19">
        <f t="shared" si="2"/>
        <v>975995345</v>
      </c>
      <c r="J18" s="19">
        <f t="shared" si="3"/>
        <v>233548</v>
      </c>
      <c r="K18" s="19">
        <f t="shared" si="4"/>
        <v>5396789.200914064</v>
      </c>
      <c r="L18" s="19">
        <v>0</v>
      </c>
      <c r="M18" s="19">
        <v>5166491</v>
      </c>
      <c r="N18" s="19">
        <v>3352272</v>
      </c>
      <c r="O18" s="19">
        <v>1438056</v>
      </c>
      <c r="P18" s="20">
        <f t="shared" si="12"/>
        <v>46753757</v>
      </c>
      <c r="R18">
        <f t="shared" si="5"/>
      </c>
      <c r="S18">
        <f t="shared" si="6"/>
      </c>
      <c r="T18" s="9">
        <v>308738</v>
      </c>
      <c r="U18" s="13">
        <v>9.67</v>
      </c>
      <c r="V18" s="9">
        <v>9164</v>
      </c>
      <c r="W18" s="9">
        <v>13343</v>
      </c>
      <c r="X18" s="9">
        <v>14064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 s="9">
        <f t="shared" si="13"/>
        <v>0</v>
      </c>
      <c r="AD18" s="15"/>
      <c r="AE18" s="15"/>
      <c r="AG18" s="9">
        <v>0</v>
      </c>
      <c r="AH18" s="9">
        <f t="shared" si="11"/>
        <v>0</v>
      </c>
    </row>
    <row r="19" spans="1:34" ht="12.75">
      <c r="A19" t="s">
        <v>20</v>
      </c>
      <c r="B19" s="5">
        <v>17</v>
      </c>
      <c r="C19" s="6">
        <v>2007</v>
      </c>
      <c r="D19" s="21">
        <v>1555529868</v>
      </c>
      <c r="E19" s="21">
        <v>16193066</v>
      </c>
      <c r="F19" s="19">
        <v>1321732100</v>
      </c>
      <c r="G19" s="19">
        <f t="shared" si="0"/>
        <v>13759231.223979685</v>
      </c>
      <c r="H19" s="19">
        <f t="shared" si="1"/>
        <v>8631274.38769599</v>
      </c>
      <c r="I19" s="19">
        <f t="shared" si="2"/>
        <v>233797768</v>
      </c>
      <c r="J19" s="19">
        <f t="shared" si="3"/>
        <v>194507</v>
      </c>
      <c r="K19" s="19">
        <f t="shared" si="4"/>
        <v>1182550.875687517</v>
      </c>
      <c r="L19" s="19">
        <v>0</v>
      </c>
      <c r="M19" s="19">
        <v>8024726</v>
      </c>
      <c r="N19" s="19">
        <v>3011542</v>
      </c>
      <c r="O19" s="19">
        <v>811386</v>
      </c>
      <c r="P19" s="20">
        <f t="shared" si="12"/>
        <v>28040720</v>
      </c>
      <c r="R19">
        <f t="shared" si="5"/>
      </c>
      <c r="S19">
        <f t="shared" si="6"/>
      </c>
      <c r="T19" s="9">
        <v>268318</v>
      </c>
      <c r="U19" s="13">
        <v>10.41</v>
      </c>
      <c r="V19" s="9">
        <v>4926</v>
      </c>
      <c r="W19" s="9">
        <v>6128</v>
      </c>
      <c r="X19" s="9">
        <v>6534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 s="9">
        <f t="shared" si="13"/>
        <v>0</v>
      </c>
      <c r="AD19" s="15"/>
      <c r="AE19" s="15"/>
      <c r="AG19" s="9">
        <v>0</v>
      </c>
      <c r="AH19" s="9">
        <f t="shared" si="11"/>
        <v>0</v>
      </c>
    </row>
    <row r="20" spans="1:34" ht="12.75">
      <c r="A20" t="s">
        <v>21</v>
      </c>
      <c r="B20" s="5">
        <v>18</v>
      </c>
      <c r="C20" s="6">
        <v>2007</v>
      </c>
      <c r="D20" s="21">
        <v>500329338</v>
      </c>
      <c r="E20" s="21">
        <v>4813168</v>
      </c>
      <c r="F20" s="19">
        <v>421017800</v>
      </c>
      <c r="G20" s="19">
        <f t="shared" si="0"/>
        <v>4050191.0411465815</v>
      </c>
      <c r="H20" s="19">
        <f t="shared" si="1"/>
        <v>2816907.024317896</v>
      </c>
      <c r="I20" s="19">
        <f t="shared" si="2"/>
        <v>79311538</v>
      </c>
      <c r="J20" s="19">
        <f t="shared" si="3"/>
        <v>235346</v>
      </c>
      <c r="K20" s="19">
        <f t="shared" si="4"/>
        <v>438783.2360565923</v>
      </c>
      <c r="L20" s="19">
        <v>0</v>
      </c>
      <c r="M20" s="19">
        <v>3125581</v>
      </c>
      <c r="N20" s="19">
        <v>4120525</v>
      </c>
      <c r="O20" s="19">
        <v>749634</v>
      </c>
      <c r="P20" s="20">
        <f t="shared" si="12"/>
        <v>12808908</v>
      </c>
      <c r="R20">
        <f t="shared" si="5"/>
      </c>
      <c r="S20">
        <f t="shared" si="6"/>
      </c>
      <c r="T20" s="9">
        <v>328407</v>
      </c>
      <c r="U20" s="13">
        <v>9.62</v>
      </c>
      <c r="V20" s="9">
        <v>1282</v>
      </c>
      <c r="W20" s="9">
        <v>1619</v>
      </c>
      <c r="X20" s="9">
        <v>1834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 s="9">
        <f t="shared" si="13"/>
        <v>0</v>
      </c>
      <c r="AD20" s="15"/>
      <c r="AE20" s="15"/>
      <c r="AG20" s="9">
        <v>0</v>
      </c>
      <c r="AH20" s="9">
        <f t="shared" si="11"/>
        <v>0</v>
      </c>
    </row>
    <row r="21" spans="1:34" ht="12.75">
      <c r="A21" t="s">
        <v>22</v>
      </c>
      <c r="B21" s="5">
        <v>19</v>
      </c>
      <c r="C21" s="6">
        <v>2007</v>
      </c>
      <c r="D21" s="21">
        <v>630638700</v>
      </c>
      <c r="E21" s="21">
        <v>6016293</v>
      </c>
      <c r="F21" s="19">
        <v>402829700</v>
      </c>
      <c r="G21" s="19">
        <f t="shared" si="0"/>
        <v>3842995.211524602</v>
      </c>
      <c r="H21" s="19">
        <f t="shared" si="1"/>
        <v>2547465.280287694</v>
      </c>
      <c r="I21" s="19">
        <f t="shared" si="2"/>
        <v>227809000</v>
      </c>
      <c r="J21" s="19">
        <f t="shared" si="3"/>
        <v>212906</v>
      </c>
      <c r="K21" s="19">
        <f t="shared" si="4"/>
        <v>1152519.7040271447</v>
      </c>
      <c r="L21" s="19">
        <v>0</v>
      </c>
      <c r="M21" s="19">
        <v>2146592</v>
      </c>
      <c r="N21" s="19">
        <v>3194980</v>
      </c>
      <c r="O21" s="19">
        <v>2549126</v>
      </c>
      <c r="P21" s="20">
        <f t="shared" si="12"/>
        <v>13906991</v>
      </c>
      <c r="Q21">
        <v>0.01</v>
      </c>
      <c r="R21">
        <f t="shared" si="5"/>
      </c>
      <c r="S21">
        <f t="shared" si="6"/>
      </c>
      <c r="T21" s="9">
        <v>296635</v>
      </c>
      <c r="U21" s="13">
        <v>9.54</v>
      </c>
      <c r="V21" s="9">
        <v>1358</v>
      </c>
      <c r="W21" s="9">
        <v>2428</v>
      </c>
      <c r="X21" s="9">
        <v>2749</v>
      </c>
      <c r="Y21">
        <f t="shared" si="7"/>
        <v>37000</v>
      </c>
      <c r="Z21">
        <f t="shared" si="8"/>
        <v>60163</v>
      </c>
      <c r="AA21">
        <f t="shared" si="9"/>
        <v>53416</v>
      </c>
      <c r="AB21">
        <f t="shared" si="10"/>
        <v>53416</v>
      </c>
      <c r="AC21" s="9">
        <f t="shared" si="13"/>
        <v>116418</v>
      </c>
      <c r="AD21" s="15"/>
      <c r="AE21" s="15"/>
      <c r="AF21">
        <v>2002</v>
      </c>
      <c r="AG21" s="9">
        <v>113573.85</v>
      </c>
      <c r="AH21" s="9">
        <f t="shared" si="11"/>
        <v>2844.149999999994</v>
      </c>
    </row>
    <row r="22" spans="1:34" ht="12.75">
      <c r="A22" t="s">
        <v>23</v>
      </c>
      <c r="B22" s="5">
        <v>20</v>
      </c>
      <c r="C22" s="6">
        <v>2007</v>
      </c>
      <c r="D22" s="21">
        <v>13443704362</v>
      </c>
      <c r="E22" s="21">
        <v>74852367</v>
      </c>
      <c r="F22" s="19">
        <v>0</v>
      </c>
      <c r="G22" s="19">
        <f t="shared" si="0"/>
        <v>0</v>
      </c>
      <c r="H22" s="19">
        <f t="shared" si="1"/>
        <v>0</v>
      </c>
      <c r="I22" s="19">
        <f t="shared" si="2"/>
        <v>13443704362</v>
      </c>
      <c r="J22" s="19">
        <f t="shared" si="3"/>
        <v>527142</v>
      </c>
      <c r="K22" s="19">
        <f t="shared" si="4"/>
        <v>60652707.89486325</v>
      </c>
      <c r="L22" s="19">
        <v>0</v>
      </c>
      <c r="M22" s="19">
        <v>7102019</v>
      </c>
      <c r="N22" s="19">
        <v>428952</v>
      </c>
      <c r="O22" s="19">
        <v>835396</v>
      </c>
      <c r="P22" s="20">
        <f t="shared" si="12"/>
        <v>83218734</v>
      </c>
      <c r="Q22">
        <v>0.03</v>
      </c>
      <c r="R22">
        <f t="shared" si="5"/>
      </c>
      <c r="S22">
        <f t="shared" si="6"/>
      </c>
      <c r="T22" s="9">
        <v>0</v>
      </c>
      <c r="U22" s="13">
        <v>0</v>
      </c>
      <c r="V22" s="9">
        <v>0</v>
      </c>
      <c r="W22" s="9">
        <v>25503</v>
      </c>
      <c r="X22" s="9">
        <v>27507</v>
      </c>
      <c r="Y22">
        <f t="shared" si="7"/>
        <v>1819581</v>
      </c>
      <c r="Z22">
        <f t="shared" si="8"/>
        <v>2245571</v>
      </c>
      <c r="AA22">
        <f t="shared" si="9"/>
        <v>225929</v>
      </c>
      <c r="AB22">
        <f t="shared" si="10"/>
        <v>225929</v>
      </c>
      <c r="AC22" s="9">
        <f t="shared" si="13"/>
        <v>2533288</v>
      </c>
      <c r="AD22" s="15"/>
      <c r="AE22" s="15"/>
      <c r="AF22">
        <v>2005</v>
      </c>
      <c r="AG22" s="9">
        <v>2479170.18</v>
      </c>
      <c r="AH22" s="9">
        <f t="shared" si="11"/>
        <v>54117.81999999983</v>
      </c>
    </row>
    <row r="23" spans="1:34" ht="12.75">
      <c r="A23" t="s">
        <v>24</v>
      </c>
      <c r="B23" s="5">
        <v>21</v>
      </c>
      <c r="C23" s="6">
        <v>2007</v>
      </c>
      <c r="D23" s="21">
        <v>430660047</v>
      </c>
      <c r="E23" s="21">
        <v>4435798</v>
      </c>
      <c r="F23" s="19">
        <v>341728100</v>
      </c>
      <c r="G23" s="19">
        <f t="shared" si="0"/>
        <v>3519799.045867378</v>
      </c>
      <c r="H23" s="19">
        <f t="shared" si="1"/>
        <v>1998486.9058522598</v>
      </c>
      <c r="I23" s="19">
        <f t="shared" si="2"/>
        <v>88931947</v>
      </c>
      <c r="J23" s="19">
        <f t="shared" si="3"/>
        <v>88051</v>
      </c>
      <c r="K23" s="19">
        <f t="shared" si="4"/>
        <v>0</v>
      </c>
      <c r="L23" s="19">
        <v>0</v>
      </c>
      <c r="M23" s="19">
        <v>282205</v>
      </c>
      <c r="N23" s="19">
        <v>63583</v>
      </c>
      <c r="O23" s="19">
        <v>106036</v>
      </c>
      <c r="P23" s="20">
        <f t="shared" si="12"/>
        <v>4887622</v>
      </c>
      <c r="R23">
        <f t="shared" si="5"/>
      </c>
      <c r="S23">
        <f t="shared" si="6"/>
      </c>
      <c r="T23" s="9">
        <v>231366</v>
      </c>
      <c r="U23" s="13">
        <v>10.3</v>
      </c>
      <c r="V23" s="9">
        <v>1477</v>
      </c>
      <c r="W23" s="9">
        <v>2487</v>
      </c>
      <c r="X23" s="9">
        <v>2741</v>
      </c>
      <c r="Y23">
        <f t="shared" si="7"/>
        <v>0</v>
      </c>
      <c r="Z23">
        <f t="shared" si="8"/>
        <v>0</v>
      </c>
      <c r="AA23">
        <f t="shared" si="9"/>
        <v>0</v>
      </c>
      <c r="AB23">
        <f t="shared" si="10"/>
        <v>0</v>
      </c>
      <c r="AC23" s="9">
        <f t="shared" si="13"/>
        <v>0</v>
      </c>
      <c r="AD23" s="15"/>
      <c r="AE23" s="15"/>
      <c r="AG23" s="9">
        <v>0</v>
      </c>
      <c r="AH23" s="9">
        <f t="shared" si="11"/>
        <v>0</v>
      </c>
    </row>
    <row r="24" spans="1:34" ht="12.75">
      <c r="A24" t="s">
        <v>25</v>
      </c>
      <c r="B24" s="5">
        <v>22</v>
      </c>
      <c r="C24" s="6">
        <v>2007</v>
      </c>
      <c r="D24" s="21">
        <v>428400514</v>
      </c>
      <c r="E24" s="21">
        <v>3555724</v>
      </c>
      <c r="F24" s="19">
        <v>357388700</v>
      </c>
      <c r="G24" s="19">
        <f t="shared" si="0"/>
        <v>2966325.987925402</v>
      </c>
      <c r="H24" s="19">
        <f t="shared" si="1"/>
        <v>1613426.884167984</v>
      </c>
      <c r="I24" s="19">
        <f t="shared" si="2"/>
        <v>71011814</v>
      </c>
      <c r="J24" s="19">
        <f t="shared" si="3"/>
        <v>32937</v>
      </c>
      <c r="K24" s="19">
        <f t="shared" si="4"/>
        <v>0</v>
      </c>
      <c r="L24" s="19">
        <v>0</v>
      </c>
      <c r="M24" s="19">
        <v>150263</v>
      </c>
      <c r="N24" s="19">
        <v>11651</v>
      </c>
      <c r="O24" s="19">
        <v>116811</v>
      </c>
      <c r="P24" s="20">
        <f t="shared" si="12"/>
        <v>3834449</v>
      </c>
      <c r="R24">
        <f t="shared" si="5"/>
      </c>
      <c r="S24">
        <f t="shared" si="6"/>
      </c>
      <c r="T24" s="9">
        <v>219257</v>
      </c>
      <c r="U24" s="13">
        <v>8.3</v>
      </c>
      <c r="V24" s="9">
        <v>1630</v>
      </c>
      <c r="W24" s="9">
        <v>3786</v>
      </c>
      <c r="X24" s="9">
        <v>3847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 s="9">
        <f t="shared" si="13"/>
        <v>0</v>
      </c>
      <c r="AD24" s="15"/>
      <c r="AE24" s="15"/>
      <c r="AG24" s="9">
        <v>0</v>
      </c>
      <c r="AH24" s="9">
        <f t="shared" si="11"/>
        <v>0</v>
      </c>
    </row>
    <row r="25" spans="1:34" ht="12.75">
      <c r="A25" t="s">
        <v>26</v>
      </c>
      <c r="B25" s="5">
        <v>23</v>
      </c>
      <c r="C25" s="6">
        <v>2007</v>
      </c>
      <c r="D25" s="21">
        <v>2162403691</v>
      </c>
      <c r="E25" s="21">
        <v>24413538</v>
      </c>
      <c r="F25" s="19">
        <v>1731946700</v>
      </c>
      <c r="G25" s="19">
        <f t="shared" si="0"/>
        <v>19553678.50619554</v>
      </c>
      <c r="H25" s="19">
        <f t="shared" si="1"/>
        <v>15855072.645491267</v>
      </c>
      <c r="I25" s="19">
        <f t="shared" si="2"/>
        <v>430456991</v>
      </c>
      <c r="J25" s="19">
        <f t="shared" si="3"/>
        <v>451686</v>
      </c>
      <c r="K25" s="19">
        <f t="shared" si="4"/>
        <v>3783921.896933079</v>
      </c>
      <c r="L25" s="19">
        <v>45584</v>
      </c>
      <c r="M25" s="19">
        <v>8950632</v>
      </c>
      <c r="N25" s="19">
        <v>5339528</v>
      </c>
      <c r="O25" s="19">
        <v>1666028</v>
      </c>
      <c r="P25" s="20">
        <f t="shared" si="12"/>
        <v>40415310</v>
      </c>
      <c r="Q25">
        <v>0.03</v>
      </c>
      <c r="R25" t="str">
        <f t="shared" si="5"/>
        <v>*</v>
      </c>
      <c r="S25">
        <f t="shared" si="6"/>
      </c>
      <c r="T25" s="9">
        <v>528677</v>
      </c>
      <c r="U25" s="13">
        <v>11.29</v>
      </c>
      <c r="V25" s="9">
        <v>3276</v>
      </c>
      <c r="W25" s="9">
        <v>4229</v>
      </c>
      <c r="X25" s="9">
        <v>4471</v>
      </c>
      <c r="Y25">
        <f t="shared" si="7"/>
        <v>589170</v>
      </c>
      <c r="Z25">
        <f t="shared" si="8"/>
        <v>589170</v>
      </c>
      <c r="AA25">
        <f t="shared" si="9"/>
        <v>430072</v>
      </c>
      <c r="AB25">
        <f t="shared" si="10"/>
        <v>430072</v>
      </c>
      <c r="AC25" s="9">
        <f t="shared" si="13"/>
        <v>1044723</v>
      </c>
      <c r="AD25" s="15">
        <v>100000</v>
      </c>
      <c r="AE25" s="15"/>
      <c r="AF25">
        <v>2002</v>
      </c>
      <c r="AG25" s="9">
        <v>1022705.06</v>
      </c>
      <c r="AH25" s="9">
        <f t="shared" si="11"/>
        <v>22017.939999999944</v>
      </c>
    </row>
    <row r="26" spans="1:34" ht="12.75">
      <c r="A26" t="s">
        <v>27</v>
      </c>
      <c r="B26" s="5">
        <v>24</v>
      </c>
      <c r="C26" s="6">
        <v>2007</v>
      </c>
      <c r="D26" s="21">
        <v>1248234350</v>
      </c>
      <c r="E26" s="21">
        <v>16514140</v>
      </c>
      <c r="F26" s="19">
        <v>1064262700</v>
      </c>
      <c r="G26" s="19">
        <f t="shared" si="0"/>
        <v>14080195.13689717</v>
      </c>
      <c r="H26" s="19">
        <f t="shared" si="1"/>
        <v>8670457.306949165</v>
      </c>
      <c r="I26" s="19">
        <f t="shared" si="2"/>
        <v>183971650</v>
      </c>
      <c r="J26" s="19">
        <f t="shared" si="3"/>
        <v>128025</v>
      </c>
      <c r="K26" s="19">
        <f t="shared" si="4"/>
        <v>532796.7567932575</v>
      </c>
      <c r="L26" s="19">
        <v>5059</v>
      </c>
      <c r="M26" s="19">
        <v>709673</v>
      </c>
      <c r="N26" s="19">
        <v>147025</v>
      </c>
      <c r="O26" s="19">
        <v>244068</v>
      </c>
      <c r="P26" s="20">
        <f t="shared" si="12"/>
        <v>17619965</v>
      </c>
      <c r="Q26">
        <v>0.015</v>
      </c>
      <c r="R26" t="str">
        <f t="shared" si="5"/>
        <v>*</v>
      </c>
      <c r="S26">
        <f t="shared" si="6"/>
      </c>
      <c r="T26" s="9">
        <v>260275</v>
      </c>
      <c r="U26" s="13">
        <v>13.23</v>
      </c>
      <c r="V26" s="9">
        <v>4089</v>
      </c>
      <c r="W26" s="9">
        <v>5526</v>
      </c>
      <c r="X26" s="9">
        <v>5929</v>
      </c>
      <c r="Y26">
        <f t="shared" si="7"/>
        <v>138049</v>
      </c>
      <c r="Z26">
        <f t="shared" si="8"/>
        <v>138049</v>
      </c>
      <c r="AA26">
        <f t="shared" si="9"/>
        <v>12926</v>
      </c>
      <c r="AB26">
        <f t="shared" si="10"/>
        <v>12926</v>
      </c>
      <c r="AC26" s="9">
        <f t="shared" si="13"/>
        <v>154749</v>
      </c>
      <c r="AD26" s="15">
        <v>100000</v>
      </c>
      <c r="AE26" s="15"/>
      <c r="AF26">
        <v>2006</v>
      </c>
      <c r="AG26" s="9">
        <v>160570.5</v>
      </c>
      <c r="AH26" s="9">
        <f t="shared" si="11"/>
        <v>-5821.5</v>
      </c>
    </row>
    <row r="27" spans="1:34" ht="12.75">
      <c r="A27" t="s">
        <v>28</v>
      </c>
      <c r="B27" s="5">
        <v>25</v>
      </c>
      <c r="C27" s="6">
        <v>2007</v>
      </c>
      <c r="D27" s="21">
        <v>1823110945</v>
      </c>
      <c r="E27" s="21">
        <v>16772621</v>
      </c>
      <c r="F27" s="19">
        <v>1436913505</v>
      </c>
      <c r="G27" s="19">
        <f t="shared" si="0"/>
        <v>13219604.487178702</v>
      </c>
      <c r="H27" s="19">
        <f t="shared" si="1"/>
        <v>9100770.230918884</v>
      </c>
      <c r="I27" s="19">
        <f t="shared" si="2"/>
        <v>386197440</v>
      </c>
      <c r="J27" s="19">
        <f t="shared" si="3"/>
        <v>254748</v>
      </c>
      <c r="K27" s="19">
        <f t="shared" si="4"/>
        <v>2158298.3942016037</v>
      </c>
      <c r="L27" s="19">
        <v>0</v>
      </c>
      <c r="M27" s="19">
        <v>2896588</v>
      </c>
      <c r="N27" s="19">
        <v>1511019</v>
      </c>
      <c r="O27" s="19">
        <v>5127438</v>
      </c>
      <c r="P27" s="20">
        <f t="shared" si="12"/>
        <v>26307666</v>
      </c>
      <c r="R27">
        <f t="shared" si="5"/>
      </c>
      <c r="S27">
        <f t="shared" si="6"/>
      </c>
      <c r="T27" s="9">
        <v>320955</v>
      </c>
      <c r="U27" s="13">
        <v>9.2</v>
      </c>
      <c r="V27" s="9">
        <v>4477</v>
      </c>
      <c r="W27" s="9">
        <v>5993</v>
      </c>
      <c r="X27" s="9">
        <v>6315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 s="9">
        <f t="shared" si="13"/>
        <v>0</v>
      </c>
      <c r="AD27" s="15"/>
      <c r="AE27" s="15"/>
      <c r="AG27" s="9">
        <v>0</v>
      </c>
      <c r="AH27" s="9">
        <f t="shared" si="11"/>
        <v>0</v>
      </c>
    </row>
    <row r="28" spans="1:34" ht="12.75">
      <c r="A28" t="s">
        <v>29</v>
      </c>
      <c r="B28" s="5">
        <v>26</v>
      </c>
      <c r="C28" s="6">
        <v>2007</v>
      </c>
      <c r="D28" s="21">
        <v>5283312300</v>
      </c>
      <c r="E28" s="21">
        <v>54470950</v>
      </c>
      <c r="F28" s="19">
        <v>3631548000</v>
      </c>
      <c r="G28" s="19">
        <f t="shared" si="0"/>
        <v>37441260.00853669</v>
      </c>
      <c r="H28" s="19">
        <f t="shared" si="1"/>
        <v>32781141.019124076</v>
      </c>
      <c r="I28" s="19">
        <f t="shared" si="2"/>
        <v>1651764300</v>
      </c>
      <c r="J28" s="19">
        <f t="shared" si="3"/>
        <v>509646</v>
      </c>
      <c r="K28" s="19">
        <f t="shared" si="4"/>
        <v>13688215.714913841</v>
      </c>
      <c r="L28" s="19">
        <v>0</v>
      </c>
      <c r="M28" s="19">
        <v>2621335</v>
      </c>
      <c r="N28" s="19">
        <v>158393</v>
      </c>
      <c r="O28" s="19">
        <v>231258</v>
      </c>
      <c r="P28" s="20">
        <f t="shared" si="12"/>
        <v>57481936</v>
      </c>
      <c r="R28">
        <f t="shared" si="5"/>
      </c>
      <c r="S28">
        <f t="shared" si="6"/>
      </c>
      <c r="T28" s="9">
        <v>803440</v>
      </c>
      <c r="U28" s="13">
        <v>10.31</v>
      </c>
      <c r="V28" s="9">
        <v>4520</v>
      </c>
      <c r="W28" s="9">
        <v>7761</v>
      </c>
      <c r="X28" s="9">
        <v>7968</v>
      </c>
      <c r="Y28">
        <f t="shared" si="7"/>
        <v>0</v>
      </c>
      <c r="Z28">
        <f t="shared" si="8"/>
        <v>0</v>
      </c>
      <c r="AA28">
        <f t="shared" si="9"/>
        <v>0</v>
      </c>
      <c r="AB28">
        <f t="shared" si="10"/>
        <v>0</v>
      </c>
      <c r="AC28" s="9">
        <f t="shared" si="13"/>
        <v>0</v>
      </c>
      <c r="AD28" s="15"/>
      <c r="AE28" s="15"/>
      <c r="AG28" s="9">
        <v>0</v>
      </c>
      <c r="AH28" s="9">
        <f t="shared" si="11"/>
        <v>0</v>
      </c>
    </row>
    <row r="29" spans="1:34" ht="12.75">
      <c r="A29" t="s">
        <v>30</v>
      </c>
      <c r="B29" s="5">
        <v>27</v>
      </c>
      <c r="C29" s="6">
        <v>2007</v>
      </c>
      <c r="D29" s="21">
        <v>852170847</v>
      </c>
      <c r="E29" s="21">
        <v>6553194</v>
      </c>
      <c r="F29" s="19">
        <v>752568700</v>
      </c>
      <c r="G29" s="19">
        <f t="shared" si="0"/>
        <v>5787253.467763606</v>
      </c>
      <c r="H29" s="19">
        <f t="shared" si="1"/>
        <v>4290009.16975503</v>
      </c>
      <c r="I29" s="19">
        <f t="shared" si="2"/>
        <v>99602147</v>
      </c>
      <c r="J29" s="19">
        <f t="shared" si="3"/>
        <v>197623</v>
      </c>
      <c r="K29" s="19">
        <f t="shared" si="4"/>
        <v>378363.9180586948</v>
      </c>
      <c r="L29" s="19">
        <v>0</v>
      </c>
      <c r="M29" s="19">
        <v>141370</v>
      </c>
      <c r="N29" s="19">
        <v>31910</v>
      </c>
      <c r="O29" s="19">
        <v>83255</v>
      </c>
      <c r="P29" s="20">
        <f t="shared" si="12"/>
        <v>6809729</v>
      </c>
      <c r="R29">
        <f t="shared" si="5"/>
      </c>
      <c r="S29">
        <f t="shared" si="6"/>
      </c>
      <c r="T29" s="9">
        <v>386527</v>
      </c>
      <c r="U29" s="13">
        <v>7.69</v>
      </c>
      <c r="V29" s="9">
        <v>1947</v>
      </c>
      <c r="W29" s="9">
        <v>2451</v>
      </c>
      <c r="X29" s="9">
        <v>2561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 s="9">
        <f t="shared" si="13"/>
        <v>0</v>
      </c>
      <c r="AD29" s="15"/>
      <c r="AE29" s="15"/>
      <c r="AG29" s="9">
        <v>0</v>
      </c>
      <c r="AH29" s="9">
        <f t="shared" si="11"/>
        <v>0</v>
      </c>
    </row>
    <row r="30" spans="1:34" ht="12.75">
      <c r="A30" t="s">
        <v>31</v>
      </c>
      <c r="B30" s="5">
        <v>28</v>
      </c>
      <c r="C30" s="6">
        <v>2007</v>
      </c>
      <c r="D30" s="21">
        <v>447489925</v>
      </c>
      <c r="E30" s="21">
        <v>4904490</v>
      </c>
      <c r="F30" s="19">
        <v>337809075</v>
      </c>
      <c r="G30" s="19">
        <f t="shared" si="0"/>
        <v>3702387.7805667915</v>
      </c>
      <c r="H30" s="19">
        <f t="shared" si="1"/>
        <v>2868332.5655493345</v>
      </c>
      <c r="I30" s="19">
        <f t="shared" si="2"/>
        <v>109680850</v>
      </c>
      <c r="J30" s="19">
        <f t="shared" si="3"/>
        <v>254480</v>
      </c>
      <c r="K30" s="19">
        <f t="shared" si="4"/>
        <v>729726.3079929347</v>
      </c>
      <c r="L30" s="19">
        <v>0</v>
      </c>
      <c r="M30" s="19">
        <v>1294730</v>
      </c>
      <c r="N30" s="19">
        <v>106076</v>
      </c>
      <c r="O30" s="19">
        <v>90553</v>
      </c>
      <c r="P30" s="20">
        <f t="shared" si="12"/>
        <v>6395849</v>
      </c>
      <c r="R30">
        <f t="shared" si="5"/>
      </c>
      <c r="S30">
        <f t="shared" si="6"/>
      </c>
      <c r="T30" s="9">
        <v>443902</v>
      </c>
      <c r="U30" s="13">
        <v>10.96</v>
      </c>
      <c r="V30" s="9">
        <v>761</v>
      </c>
      <c r="W30" s="9">
        <v>1192</v>
      </c>
      <c r="X30" s="9">
        <v>1333</v>
      </c>
      <c r="Y30">
        <f t="shared" si="7"/>
        <v>0</v>
      </c>
      <c r="Z30">
        <f t="shared" si="8"/>
        <v>0</v>
      </c>
      <c r="AA30">
        <f t="shared" si="9"/>
        <v>0</v>
      </c>
      <c r="AB30">
        <f t="shared" si="10"/>
        <v>0</v>
      </c>
      <c r="AC30" s="9">
        <f t="shared" si="13"/>
        <v>0</v>
      </c>
      <c r="AD30" s="15"/>
      <c r="AE30" s="15"/>
      <c r="AG30" s="9">
        <v>0</v>
      </c>
      <c r="AH30" s="9">
        <f t="shared" si="11"/>
        <v>0</v>
      </c>
    </row>
    <row r="31" spans="1:34" ht="12.75">
      <c r="A31" t="s">
        <v>32</v>
      </c>
      <c r="B31" s="5">
        <v>29</v>
      </c>
      <c r="C31" s="6">
        <v>2007</v>
      </c>
      <c r="D31" s="21">
        <v>192596455</v>
      </c>
      <c r="E31" s="21">
        <v>2659757</v>
      </c>
      <c r="F31" s="19">
        <v>159416300</v>
      </c>
      <c r="G31" s="19">
        <f t="shared" si="0"/>
        <v>2201539.066952712</v>
      </c>
      <c r="H31" s="19">
        <f t="shared" si="1"/>
        <v>1204456.1826182923</v>
      </c>
      <c r="I31" s="19">
        <f t="shared" si="2"/>
        <v>33180155</v>
      </c>
      <c r="J31" s="19">
        <f t="shared" si="3"/>
        <v>85077</v>
      </c>
      <c r="K31" s="19">
        <f t="shared" si="4"/>
        <v>0</v>
      </c>
      <c r="L31" s="19">
        <v>0</v>
      </c>
      <c r="M31" s="19">
        <v>197334</v>
      </c>
      <c r="N31" s="19">
        <v>50954</v>
      </c>
      <c r="O31" s="19">
        <v>49684</v>
      </c>
      <c r="P31" s="20">
        <f t="shared" si="12"/>
        <v>2957729</v>
      </c>
      <c r="R31">
        <f t="shared" si="5"/>
      </c>
      <c r="S31">
        <f t="shared" si="6"/>
      </c>
      <c r="T31" s="9">
        <v>220798</v>
      </c>
      <c r="U31" s="13">
        <v>13.81</v>
      </c>
      <c r="V31" s="9">
        <v>722</v>
      </c>
      <c r="W31" s="9">
        <v>1112</v>
      </c>
      <c r="X31" s="9">
        <v>1257</v>
      </c>
      <c r="Y31">
        <f t="shared" si="7"/>
        <v>0</v>
      </c>
      <c r="Z31">
        <f t="shared" si="8"/>
        <v>0</v>
      </c>
      <c r="AA31">
        <f t="shared" si="9"/>
        <v>0</v>
      </c>
      <c r="AB31">
        <f t="shared" si="10"/>
        <v>0</v>
      </c>
      <c r="AC31" s="9">
        <f t="shared" si="13"/>
        <v>0</v>
      </c>
      <c r="AD31" s="15"/>
      <c r="AE31" s="15"/>
      <c r="AG31" s="9">
        <v>0</v>
      </c>
      <c r="AH31" s="9">
        <f t="shared" si="11"/>
        <v>0</v>
      </c>
    </row>
    <row r="32" spans="1:34" ht="12.75">
      <c r="A32" t="s">
        <v>33</v>
      </c>
      <c r="B32" s="5">
        <v>30</v>
      </c>
      <c r="C32" s="6">
        <v>2007</v>
      </c>
      <c r="D32" s="21">
        <v>5067545620</v>
      </c>
      <c r="E32" s="21">
        <v>51384913</v>
      </c>
      <c r="F32" s="19">
        <v>3794622600</v>
      </c>
      <c r="G32" s="19">
        <f t="shared" si="0"/>
        <v>38477473.47340778</v>
      </c>
      <c r="H32" s="19">
        <f t="shared" si="1"/>
        <v>30019696.23146435</v>
      </c>
      <c r="I32" s="19">
        <f t="shared" si="2"/>
        <v>1272923020</v>
      </c>
      <c r="J32" s="19">
        <f t="shared" si="3"/>
        <v>398910</v>
      </c>
      <c r="K32" s="19">
        <f t="shared" si="4"/>
        <v>9671762.424841892</v>
      </c>
      <c r="L32" s="19">
        <v>7292</v>
      </c>
      <c r="M32" s="19">
        <v>8935785</v>
      </c>
      <c r="N32" s="19">
        <v>2774410</v>
      </c>
      <c r="O32" s="19">
        <v>2184341</v>
      </c>
      <c r="P32" s="20">
        <f t="shared" si="12"/>
        <v>65286741</v>
      </c>
      <c r="R32">
        <f t="shared" si="5"/>
      </c>
      <c r="S32">
        <f t="shared" si="6"/>
      </c>
      <c r="T32" s="9">
        <v>454936</v>
      </c>
      <c r="U32" s="13">
        <v>10.14</v>
      </c>
      <c r="V32" s="9">
        <v>8341</v>
      </c>
      <c r="W32" s="9">
        <v>11532</v>
      </c>
      <c r="X32" s="9">
        <v>12059</v>
      </c>
      <c r="Y32">
        <f t="shared" si="7"/>
        <v>0</v>
      </c>
      <c r="Z32">
        <f t="shared" si="8"/>
        <v>0</v>
      </c>
      <c r="AA32">
        <f t="shared" si="9"/>
        <v>0</v>
      </c>
      <c r="AB32">
        <f t="shared" si="10"/>
        <v>0</v>
      </c>
      <c r="AC32" s="9">
        <f t="shared" si="13"/>
        <v>0</v>
      </c>
      <c r="AD32" s="15"/>
      <c r="AE32" s="15"/>
      <c r="AG32" s="9">
        <v>0</v>
      </c>
      <c r="AH32" s="9">
        <f t="shared" si="11"/>
        <v>0</v>
      </c>
    </row>
    <row r="33" spans="1:34" ht="12.75">
      <c r="A33" t="s">
        <v>34</v>
      </c>
      <c r="B33" s="5">
        <v>31</v>
      </c>
      <c r="C33" s="6">
        <v>2007</v>
      </c>
      <c r="D33" s="21">
        <v>4395344104</v>
      </c>
      <c r="E33" s="21">
        <v>47469716</v>
      </c>
      <c r="F33" s="19">
        <v>3730980700</v>
      </c>
      <c r="G33" s="19">
        <f t="shared" si="0"/>
        <v>40294591.285652205</v>
      </c>
      <c r="H33" s="19">
        <f t="shared" si="1"/>
        <v>28781785.130859263</v>
      </c>
      <c r="I33" s="19">
        <f t="shared" si="2"/>
        <v>664363404</v>
      </c>
      <c r="J33" s="19">
        <f t="shared" si="3"/>
        <v>221012</v>
      </c>
      <c r="K33" s="19">
        <f t="shared" si="4"/>
        <v>3928638.227483826</v>
      </c>
      <c r="L33" s="19">
        <v>0</v>
      </c>
      <c r="M33" s="19">
        <v>6367442</v>
      </c>
      <c r="N33" s="19">
        <v>20790605</v>
      </c>
      <c r="O33" s="19">
        <v>3723507</v>
      </c>
      <c r="P33" s="20">
        <f t="shared" si="12"/>
        <v>78351270</v>
      </c>
      <c r="R33">
        <f t="shared" si="5"/>
      </c>
      <c r="S33">
        <f t="shared" si="6"/>
      </c>
      <c r="T33" s="9">
        <v>349998</v>
      </c>
      <c r="U33" s="13">
        <v>10.8</v>
      </c>
      <c r="V33" s="9">
        <v>10660</v>
      </c>
      <c r="W33" s="9">
        <v>13666</v>
      </c>
      <c r="X33" s="9">
        <v>14551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0"/>
        <v>0</v>
      </c>
      <c r="AC33" s="9">
        <f t="shared" si="13"/>
        <v>0</v>
      </c>
      <c r="AD33" s="15"/>
      <c r="AE33" s="15"/>
      <c r="AG33" s="9">
        <v>0</v>
      </c>
      <c r="AH33" s="9">
        <f t="shared" si="11"/>
        <v>0</v>
      </c>
    </row>
    <row r="34" spans="1:34" ht="12.75">
      <c r="A34" t="s">
        <v>35</v>
      </c>
      <c r="B34" s="5">
        <v>32</v>
      </c>
      <c r="C34" s="6">
        <v>2007</v>
      </c>
      <c r="D34" s="21">
        <v>855574091</v>
      </c>
      <c r="E34" s="21">
        <v>9317202</v>
      </c>
      <c r="F34" s="19">
        <v>620444200</v>
      </c>
      <c r="G34" s="19">
        <f t="shared" si="0"/>
        <v>6756637.4460588945</v>
      </c>
      <c r="H34" s="19">
        <f t="shared" si="1"/>
        <v>4598236.273662198</v>
      </c>
      <c r="I34" s="19">
        <f t="shared" si="2"/>
        <v>235129891</v>
      </c>
      <c r="J34" s="19">
        <f t="shared" si="3"/>
        <v>196433</v>
      </c>
      <c r="K34" s="19">
        <f t="shared" si="4"/>
        <v>1257033.8060824943</v>
      </c>
      <c r="L34" s="19">
        <v>0</v>
      </c>
      <c r="M34" s="19">
        <v>284809</v>
      </c>
      <c r="N34" s="19">
        <v>425678</v>
      </c>
      <c r="O34" s="19">
        <v>1971139</v>
      </c>
      <c r="P34" s="20">
        <f t="shared" si="12"/>
        <v>11998828</v>
      </c>
      <c r="R34">
        <f t="shared" si="5"/>
      </c>
      <c r="S34">
        <f t="shared" si="6"/>
      </c>
      <c r="T34" s="9">
        <v>313039</v>
      </c>
      <c r="U34" s="13">
        <v>10.89</v>
      </c>
      <c r="V34" s="9">
        <v>1982</v>
      </c>
      <c r="W34" s="9">
        <v>3179</v>
      </c>
      <c r="X34" s="9">
        <v>3358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 s="9">
        <f t="shared" si="13"/>
        <v>0</v>
      </c>
      <c r="AD34" s="15"/>
      <c r="AE34" s="15"/>
      <c r="AG34" s="9">
        <v>0</v>
      </c>
      <c r="AH34" s="9">
        <f t="shared" si="11"/>
        <v>0</v>
      </c>
    </row>
    <row r="35" spans="1:34" ht="12.75">
      <c r="A35" t="s">
        <v>36</v>
      </c>
      <c r="B35" s="5">
        <v>33</v>
      </c>
      <c r="C35" s="6">
        <v>2007</v>
      </c>
      <c r="D35" s="21">
        <v>131471725</v>
      </c>
      <c r="E35" s="21">
        <v>1369935</v>
      </c>
      <c r="F35" s="19">
        <v>107905700</v>
      </c>
      <c r="G35" s="19">
        <f t="shared" si="0"/>
        <v>1124377.0866283225</v>
      </c>
      <c r="H35" s="19">
        <f t="shared" si="1"/>
        <v>584620.814004411</v>
      </c>
      <c r="I35" s="19">
        <f t="shared" si="2"/>
        <v>23566025</v>
      </c>
      <c r="J35" s="19">
        <f t="shared" si="3"/>
        <v>59063</v>
      </c>
      <c r="K35" s="19">
        <f t="shared" si="4"/>
        <v>0</v>
      </c>
      <c r="L35" s="19">
        <v>0</v>
      </c>
      <c r="M35" s="19">
        <v>63048</v>
      </c>
      <c r="N35" s="19">
        <v>3390</v>
      </c>
      <c r="O35" s="19">
        <v>108862</v>
      </c>
      <c r="P35" s="20">
        <f t="shared" si="12"/>
        <v>1545235</v>
      </c>
      <c r="R35">
        <f t="shared" si="5"/>
      </c>
      <c r="S35">
        <f t="shared" si="6"/>
      </c>
      <c r="T35" s="9">
        <v>208312</v>
      </c>
      <c r="U35" s="13">
        <v>10.42</v>
      </c>
      <c r="V35" s="9">
        <v>518</v>
      </c>
      <c r="W35" s="9">
        <v>917</v>
      </c>
      <c r="X35" s="9">
        <v>1030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0"/>
        <v>0</v>
      </c>
      <c r="AC35" s="9">
        <f t="shared" si="13"/>
        <v>0</v>
      </c>
      <c r="AD35" s="15"/>
      <c r="AE35" s="15"/>
      <c r="AG35" s="9">
        <v>0</v>
      </c>
      <c r="AH35" s="9">
        <f t="shared" si="11"/>
        <v>0</v>
      </c>
    </row>
    <row r="36" spans="1:34" ht="12.75">
      <c r="A36" t="s">
        <v>37</v>
      </c>
      <c r="B36" s="5">
        <v>34</v>
      </c>
      <c r="C36" s="6">
        <v>2007</v>
      </c>
      <c r="D36" s="21">
        <v>886898663</v>
      </c>
      <c r="E36" s="21">
        <v>12469795</v>
      </c>
      <c r="F36" s="19">
        <v>793185600</v>
      </c>
      <c r="G36" s="19">
        <f t="shared" si="0"/>
        <v>11152189.355540838</v>
      </c>
      <c r="H36" s="19">
        <f t="shared" si="1"/>
        <v>8991167.818253417</v>
      </c>
      <c r="I36" s="19">
        <f t="shared" si="2"/>
        <v>93713063</v>
      </c>
      <c r="J36" s="19">
        <f t="shared" si="3"/>
        <v>189319</v>
      </c>
      <c r="K36" s="19">
        <f t="shared" si="4"/>
        <v>621634.4823152873</v>
      </c>
      <c r="L36" s="19">
        <v>0</v>
      </c>
      <c r="M36" s="19">
        <v>745500</v>
      </c>
      <c r="N36" s="19">
        <v>212541</v>
      </c>
      <c r="O36" s="19">
        <v>457999</v>
      </c>
      <c r="P36" s="20">
        <f t="shared" si="12"/>
        <v>13885835</v>
      </c>
      <c r="R36">
        <f t="shared" si="5"/>
      </c>
      <c r="S36">
        <f t="shared" si="6"/>
      </c>
      <c r="T36" s="9">
        <v>516061</v>
      </c>
      <c r="U36" s="13">
        <v>14.06</v>
      </c>
      <c r="V36" s="9">
        <v>1537</v>
      </c>
      <c r="W36" s="9">
        <v>2032</v>
      </c>
      <c r="X36" s="9">
        <v>2157</v>
      </c>
      <c r="Y36">
        <f t="shared" si="7"/>
        <v>0</v>
      </c>
      <c r="Z36">
        <f t="shared" si="8"/>
        <v>0</v>
      </c>
      <c r="AA36">
        <f t="shared" si="9"/>
        <v>0</v>
      </c>
      <c r="AB36">
        <f t="shared" si="10"/>
        <v>0</v>
      </c>
      <c r="AC36" s="9">
        <f t="shared" si="13"/>
        <v>0</v>
      </c>
      <c r="AD36" s="15"/>
      <c r="AE36" s="15"/>
      <c r="AG36" s="9">
        <v>0</v>
      </c>
      <c r="AH36" s="9">
        <f t="shared" si="11"/>
        <v>0</v>
      </c>
    </row>
    <row r="37" spans="1:34" ht="12.75">
      <c r="A37" t="s">
        <v>38</v>
      </c>
      <c r="B37" s="5">
        <v>35</v>
      </c>
      <c r="C37" s="6">
        <v>2007</v>
      </c>
      <c r="D37" s="21">
        <v>59293474356</v>
      </c>
      <c r="E37" s="21">
        <v>538787733</v>
      </c>
      <c r="F37" s="19">
        <v>0</v>
      </c>
      <c r="G37" s="19">
        <f t="shared" si="0"/>
        <v>0</v>
      </c>
      <c r="H37" s="19">
        <f t="shared" si="1"/>
        <v>0</v>
      </c>
      <c r="I37" s="19">
        <f t="shared" si="2"/>
        <v>59293474356</v>
      </c>
      <c r="J37" s="19">
        <f t="shared" si="3"/>
        <v>462558</v>
      </c>
      <c r="K37" s="19">
        <f t="shared" si="4"/>
        <v>422307695.25338227</v>
      </c>
      <c r="L37" s="19">
        <v>0</v>
      </c>
      <c r="M37" s="19">
        <v>616323611</v>
      </c>
      <c r="N37" s="19">
        <v>20683022</v>
      </c>
      <c r="O37" s="19">
        <v>94465473</v>
      </c>
      <c r="P37" s="20">
        <f t="shared" si="12"/>
        <v>1270259839</v>
      </c>
      <c r="R37">
        <f t="shared" si="5"/>
      </c>
      <c r="S37">
        <f t="shared" si="6"/>
      </c>
      <c r="T37" s="9">
        <v>0</v>
      </c>
      <c r="U37" s="13">
        <v>0</v>
      </c>
      <c r="V37" s="9">
        <v>0</v>
      </c>
      <c r="W37" s="9">
        <v>128186</v>
      </c>
      <c r="X37" s="9">
        <v>136922</v>
      </c>
      <c r="Y37">
        <f t="shared" si="7"/>
        <v>0</v>
      </c>
      <c r="Z37">
        <f t="shared" si="8"/>
        <v>0</v>
      </c>
      <c r="AA37">
        <f t="shared" si="9"/>
        <v>0</v>
      </c>
      <c r="AB37">
        <f t="shared" si="10"/>
        <v>0</v>
      </c>
      <c r="AC37" s="9">
        <f t="shared" si="13"/>
        <v>0</v>
      </c>
      <c r="AD37" s="15"/>
      <c r="AE37" s="15"/>
      <c r="AG37" s="9">
        <v>0</v>
      </c>
      <c r="AH37" s="9">
        <f t="shared" si="11"/>
        <v>0</v>
      </c>
    </row>
    <row r="38" spans="1:34" ht="12.75">
      <c r="A38" t="s">
        <v>39</v>
      </c>
      <c r="B38" s="5">
        <v>36</v>
      </c>
      <c r="C38" s="6">
        <v>2007</v>
      </c>
      <c r="D38" s="21">
        <v>4298715115</v>
      </c>
      <c r="E38" s="21">
        <v>27597751</v>
      </c>
      <c r="F38" s="19">
        <v>3589340120</v>
      </c>
      <c r="G38" s="19">
        <f t="shared" si="0"/>
        <v>23043563.538420275</v>
      </c>
      <c r="H38" s="19">
        <f t="shared" si="1"/>
        <v>18186192.28134397</v>
      </c>
      <c r="I38" s="19">
        <f t="shared" si="2"/>
        <v>709374995</v>
      </c>
      <c r="J38" s="19">
        <f t="shared" si="3"/>
        <v>248816</v>
      </c>
      <c r="K38" s="19">
        <f t="shared" si="4"/>
        <v>2723843.9701725305</v>
      </c>
      <c r="L38" s="19">
        <v>2000</v>
      </c>
      <c r="M38" s="19">
        <v>2419119</v>
      </c>
      <c r="N38" s="19">
        <v>219013</v>
      </c>
      <c r="O38" s="19">
        <v>466924</v>
      </c>
      <c r="P38" s="20">
        <f t="shared" si="12"/>
        <v>30704807</v>
      </c>
      <c r="Q38">
        <v>0.03</v>
      </c>
      <c r="R38">
        <f t="shared" si="5"/>
      </c>
      <c r="S38">
        <f t="shared" si="6"/>
      </c>
      <c r="T38" s="9">
        <v>474404</v>
      </c>
      <c r="U38" s="13">
        <v>6.42</v>
      </c>
      <c r="V38" s="9">
        <v>7566</v>
      </c>
      <c r="W38" s="9">
        <v>10417</v>
      </c>
      <c r="X38" s="9">
        <v>11237</v>
      </c>
      <c r="Y38">
        <f t="shared" si="7"/>
        <v>627301</v>
      </c>
      <c r="Z38">
        <f t="shared" si="8"/>
        <v>827933</v>
      </c>
      <c r="AA38">
        <f t="shared" si="9"/>
        <v>79204</v>
      </c>
      <c r="AB38">
        <f t="shared" si="10"/>
        <v>79204</v>
      </c>
      <c r="AC38" s="9">
        <f t="shared" si="13"/>
        <v>929815</v>
      </c>
      <c r="AD38" s="15"/>
      <c r="AE38" s="15"/>
      <c r="AF38">
        <v>2006</v>
      </c>
      <c r="AG38" s="9">
        <v>902080.06</v>
      </c>
      <c r="AH38" s="9">
        <f t="shared" si="11"/>
        <v>27734.939999999944</v>
      </c>
    </row>
    <row r="39" spans="1:34" ht="12.75">
      <c r="A39" t="s">
        <v>40</v>
      </c>
      <c r="B39" s="5">
        <v>37</v>
      </c>
      <c r="C39" s="6">
        <v>2007</v>
      </c>
      <c r="D39" s="21">
        <v>796389798</v>
      </c>
      <c r="E39" s="21">
        <v>11045926</v>
      </c>
      <c r="F39" s="19">
        <v>645975300</v>
      </c>
      <c r="G39" s="19">
        <f t="shared" si="0"/>
        <v>8959677.006846588</v>
      </c>
      <c r="H39" s="19">
        <f t="shared" si="1"/>
        <v>7342435.981080521</v>
      </c>
      <c r="I39" s="19">
        <f t="shared" si="2"/>
        <v>150414498</v>
      </c>
      <c r="J39" s="19">
        <f t="shared" si="3"/>
        <v>150414</v>
      </c>
      <c r="K39" s="19">
        <f t="shared" si="4"/>
        <v>699244.4635528349</v>
      </c>
      <c r="L39" s="19">
        <v>0</v>
      </c>
      <c r="M39" s="19">
        <v>1119272</v>
      </c>
      <c r="N39" s="19">
        <v>1955859</v>
      </c>
      <c r="O39" s="19">
        <v>138623</v>
      </c>
      <c r="P39" s="20">
        <f t="shared" si="12"/>
        <v>14259680</v>
      </c>
      <c r="R39">
        <f t="shared" si="5"/>
      </c>
      <c r="S39">
        <f t="shared" si="6"/>
      </c>
      <c r="T39" s="9">
        <v>554010</v>
      </c>
      <c r="U39" s="13">
        <v>13.87</v>
      </c>
      <c r="V39" s="9">
        <v>1166</v>
      </c>
      <c r="W39" s="9">
        <v>2166</v>
      </c>
      <c r="X39" s="9">
        <v>2361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 s="9">
        <f t="shared" si="13"/>
        <v>0</v>
      </c>
      <c r="AD39" s="15"/>
      <c r="AE39" s="15"/>
      <c r="AG39" s="9">
        <v>0</v>
      </c>
      <c r="AH39" s="9">
        <f t="shared" si="11"/>
        <v>0</v>
      </c>
    </row>
    <row r="40" spans="1:34" ht="12.75">
      <c r="A40" t="s">
        <v>41</v>
      </c>
      <c r="B40" s="5">
        <v>38</v>
      </c>
      <c r="C40" s="6">
        <v>2007</v>
      </c>
      <c r="D40" s="21">
        <v>1831450300</v>
      </c>
      <c r="E40" s="21">
        <v>19156970</v>
      </c>
      <c r="F40" s="19">
        <v>1770239400</v>
      </c>
      <c r="G40" s="19">
        <f t="shared" si="0"/>
        <v>18516703.99061225</v>
      </c>
      <c r="H40" s="19">
        <f t="shared" si="1"/>
        <v>15773045.534563458</v>
      </c>
      <c r="I40" s="19">
        <f t="shared" si="2"/>
        <v>61210900</v>
      </c>
      <c r="J40" s="19">
        <f t="shared" si="3"/>
        <v>190688</v>
      </c>
      <c r="K40" s="19">
        <f t="shared" si="4"/>
        <v>304499.7265656795</v>
      </c>
      <c r="L40" s="19">
        <v>0</v>
      </c>
      <c r="M40" s="19">
        <v>140632</v>
      </c>
      <c r="N40" s="19">
        <v>6391</v>
      </c>
      <c r="O40" s="19">
        <v>357044</v>
      </c>
      <c r="P40" s="20">
        <f t="shared" si="12"/>
        <v>19661037</v>
      </c>
      <c r="Q40">
        <v>0.03</v>
      </c>
      <c r="R40" t="str">
        <f t="shared" si="5"/>
        <v>*</v>
      </c>
      <c r="S40">
        <f t="shared" si="6"/>
      </c>
      <c r="T40" s="9">
        <v>674891</v>
      </c>
      <c r="U40" s="13">
        <v>10.46</v>
      </c>
      <c r="V40" s="9">
        <v>2623</v>
      </c>
      <c r="W40" s="9">
        <v>2944</v>
      </c>
      <c r="X40" s="9">
        <v>3001</v>
      </c>
      <c r="Y40">
        <f t="shared" si="7"/>
        <v>482326</v>
      </c>
      <c r="Z40">
        <f t="shared" si="8"/>
        <v>482326</v>
      </c>
      <c r="AA40">
        <f t="shared" si="9"/>
        <v>4411</v>
      </c>
      <c r="AB40">
        <f t="shared" si="10"/>
        <v>4411</v>
      </c>
      <c r="AC40" s="9">
        <f t="shared" si="13"/>
        <v>498905</v>
      </c>
      <c r="AD40" s="15">
        <v>100000</v>
      </c>
      <c r="AE40" s="15"/>
      <c r="AF40">
        <v>2002</v>
      </c>
      <c r="AG40" s="9">
        <v>492089.9</v>
      </c>
      <c r="AH40" s="9">
        <f t="shared" si="11"/>
        <v>6815.099999999977</v>
      </c>
    </row>
    <row r="41" spans="1:34" ht="12.75">
      <c r="A41" t="s">
        <v>42</v>
      </c>
      <c r="B41" s="5">
        <v>39</v>
      </c>
      <c r="C41" s="6">
        <v>2007</v>
      </c>
      <c r="D41" s="21">
        <v>653662622</v>
      </c>
      <c r="E41" s="21">
        <v>7366778</v>
      </c>
      <c r="F41" s="19">
        <v>551236000</v>
      </c>
      <c r="G41" s="19">
        <f t="shared" si="0"/>
        <v>6212429.930876482</v>
      </c>
      <c r="H41" s="19">
        <f t="shared" si="1"/>
        <v>4728169.851919768</v>
      </c>
      <c r="I41" s="19">
        <f t="shared" si="2"/>
        <v>102426622</v>
      </c>
      <c r="J41" s="19">
        <f t="shared" si="3"/>
        <v>200443</v>
      </c>
      <c r="K41" s="19">
        <f t="shared" si="4"/>
        <v>578449.6495610897</v>
      </c>
      <c r="L41" s="19">
        <v>8032</v>
      </c>
      <c r="M41" s="19">
        <v>406433</v>
      </c>
      <c r="N41" s="19">
        <v>205454</v>
      </c>
      <c r="O41" s="19">
        <v>83786</v>
      </c>
      <c r="P41" s="20">
        <f t="shared" si="12"/>
        <v>8070483</v>
      </c>
      <c r="R41">
        <f t="shared" si="5"/>
      </c>
      <c r="S41">
        <f t="shared" si="6"/>
      </c>
      <c r="T41" s="9">
        <v>418554</v>
      </c>
      <c r="U41" s="13">
        <v>11.27</v>
      </c>
      <c r="V41" s="9">
        <v>1317</v>
      </c>
      <c r="W41" s="9">
        <v>1828</v>
      </c>
      <c r="X41" s="9">
        <v>1909</v>
      </c>
      <c r="Y41">
        <f t="shared" si="7"/>
        <v>0</v>
      </c>
      <c r="Z41">
        <f t="shared" si="8"/>
        <v>0</v>
      </c>
      <c r="AA41">
        <f t="shared" si="9"/>
        <v>0</v>
      </c>
      <c r="AB41">
        <f t="shared" si="10"/>
        <v>0</v>
      </c>
      <c r="AC41" s="9">
        <f t="shared" si="13"/>
        <v>0</v>
      </c>
      <c r="AD41" s="15"/>
      <c r="AE41" s="15"/>
      <c r="AG41" s="9">
        <v>0</v>
      </c>
      <c r="AH41" s="9">
        <f t="shared" si="11"/>
        <v>0</v>
      </c>
    </row>
    <row r="42" spans="1:34" ht="12.75">
      <c r="A42" t="s">
        <v>43</v>
      </c>
      <c r="B42" s="5">
        <v>40</v>
      </c>
      <c r="C42" s="6">
        <v>2007</v>
      </c>
      <c r="D42" s="21">
        <v>4440944260</v>
      </c>
      <c r="E42" s="21">
        <v>36149286</v>
      </c>
      <c r="F42" s="19">
        <v>3593321400</v>
      </c>
      <c r="G42" s="19">
        <f t="shared" si="0"/>
        <v>29249635.972355213</v>
      </c>
      <c r="H42" s="19">
        <f t="shared" si="1"/>
        <v>21951312.743098874</v>
      </c>
      <c r="I42" s="19">
        <f t="shared" si="2"/>
        <v>847622860</v>
      </c>
      <c r="J42" s="19">
        <f t="shared" si="3"/>
        <v>330715</v>
      </c>
      <c r="K42" s="19">
        <f t="shared" si="4"/>
        <v>4813367.268276513</v>
      </c>
      <c r="L42" s="19">
        <v>0</v>
      </c>
      <c r="M42" s="19">
        <v>17093880</v>
      </c>
      <c r="N42" s="19">
        <v>3618359</v>
      </c>
      <c r="O42" s="19">
        <v>1250087</v>
      </c>
      <c r="P42" s="20">
        <f t="shared" si="12"/>
        <v>58111612</v>
      </c>
      <c r="Q42">
        <v>0.01</v>
      </c>
      <c r="R42" t="str">
        <f t="shared" si="5"/>
        <v>*</v>
      </c>
      <c r="S42">
        <f t="shared" si="6"/>
      </c>
      <c r="T42" s="9">
        <v>400772</v>
      </c>
      <c r="U42" s="13">
        <v>8.14</v>
      </c>
      <c r="V42" s="9">
        <v>8966</v>
      </c>
      <c r="W42" s="9">
        <v>11529</v>
      </c>
      <c r="X42" s="9">
        <v>12193</v>
      </c>
      <c r="Y42">
        <f t="shared" si="7"/>
        <v>267647</v>
      </c>
      <c r="Z42">
        <f t="shared" si="8"/>
        <v>267647</v>
      </c>
      <c r="AA42">
        <f t="shared" si="9"/>
        <v>207122</v>
      </c>
      <c r="AB42">
        <f t="shared" si="10"/>
        <v>207122</v>
      </c>
      <c r="AC42" s="9">
        <f t="shared" si="13"/>
        <v>486638</v>
      </c>
      <c r="AD42" s="15">
        <v>100000</v>
      </c>
      <c r="AE42" s="15"/>
      <c r="AF42">
        <v>2003</v>
      </c>
      <c r="AG42" s="9">
        <v>480109.06</v>
      </c>
      <c r="AH42" s="9">
        <f t="shared" si="11"/>
        <v>6528.940000000002</v>
      </c>
    </row>
    <row r="43" spans="1:34" ht="12.75">
      <c r="A43" t="s">
        <v>44</v>
      </c>
      <c r="B43" s="5">
        <v>41</v>
      </c>
      <c r="C43" s="6">
        <v>2007</v>
      </c>
      <c r="D43" s="21">
        <v>3663604330</v>
      </c>
      <c r="E43" s="21">
        <v>20039916</v>
      </c>
      <c r="F43" s="19">
        <v>2789908440</v>
      </c>
      <c r="G43" s="19">
        <f t="shared" si="0"/>
        <v>15260799.406602688</v>
      </c>
      <c r="H43" s="19">
        <f t="shared" si="1"/>
        <v>12297151.823984621</v>
      </c>
      <c r="I43" s="19">
        <f t="shared" si="2"/>
        <v>873695890</v>
      </c>
      <c r="J43" s="19">
        <f t="shared" si="3"/>
        <v>322754</v>
      </c>
      <c r="K43" s="19">
        <f t="shared" si="4"/>
        <v>3298386.193960802</v>
      </c>
      <c r="L43" s="19">
        <v>0</v>
      </c>
      <c r="M43" s="19">
        <v>853528</v>
      </c>
      <c r="N43" s="19">
        <v>50948</v>
      </c>
      <c r="O43" s="19">
        <v>175379</v>
      </c>
      <c r="P43" s="20">
        <f t="shared" si="12"/>
        <v>21119771</v>
      </c>
      <c r="Q43">
        <v>0.03</v>
      </c>
      <c r="R43">
        <f t="shared" si="5"/>
      </c>
      <c r="S43">
        <f t="shared" si="6"/>
      </c>
      <c r="T43" s="9">
        <v>514933</v>
      </c>
      <c r="U43" s="13">
        <v>5.47</v>
      </c>
      <c r="V43" s="9">
        <v>5418</v>
      </c>
      <c r="W43" s="9">
        <v>8125</v>
      </c>
      <c r="X43" s="9">
        <v>8347</v>
      </c>
      <c r="Y43">
        <f t="shared" si="7"/>
        <v>467866</v>
      </c>
      <c r="Z43">
        <f t="shared" si="8"/>
        <v>601197</v>
      </c>
      <c r="AA43">
        <f t="shared" si="9"/>
        <v>27134</v>
      </c>
      <c r="AB43">
        <f t="shared" si="10"/>
        <v>27134</v>
      </c>
      <c r="AC43" s="9">
        <f t="shared" si="13"/>
        <v>644039</v>
      </c>
      <c r="AD43" s="15"/>
      <c r="AE43" s="15"/>
      <c r="AF43">
        <v>2006</v>
      </c>
      <c r="AG43" s="9">
        <v>628615.69</v>
      </c>
      <c r="AH43" s="9">
        <f t="shared" si="11"/>
        <v>15423.310000000056</v>
      </c>
    </row>
    <row r="44" spans="1:34" ht="12.75">
      <c r="A44" t="s">
        <v>45</v>
      </c>
      <c r="B44" s="5">
        <v>42</v>
      </c>
      <c r="C44" s="6">
        <v>2007</v>
      </c>
      <c r="D44" s="21">
        <v>2510492784</v>
      </c>
      <c r="E44" s="21">
        <v>24100731</v>
      </c>
      <c r="F44" s="19">
        <v>2021569100</v>
      </c>
      <c r="G44" s="19">
        <f t="shared" si="0"/>
        <v>19407063.580315832</v>
      </c>
      <c r="H44" s="19">
        <f t="shared" si="1"/>
        <v>14467861.459696613</v>
      </c>
      <c r="I44" s="19">
        <f t="shared" si="2"/>
        <v>488923684</v>
      </c>
      <c r="J44" s="19">
        <f t="shared" si="3"/>
        <v>223355</v>
      </c>
      <c r="K44" s="19">
        <f t="shared" si="4"/>
        <v>2592229.1623430885</v>
      </c>
      <c r="L44" s="19">
        <v>0</v>
      </c>
      <c r="M44" s="19">
        <v>1376863</v>
      </c>
      <c r="N44" s="19">
        <v>630074</v>
      </c>
      <c r="O44" s="19">
        <v>472605</v>
      </c>
      <c r="P44" s="20">
        <f t="shared" si="12"/>
        <v>26580273</v>
      </c>
      <c r="Q44">
        <v>0.02</v>
      </c>
      <c r="R44" t="str">
        <f t="shared" si="5"/>
        <v>*</v>
      </c>
      <c r="S44">
        <f t="shared" si="6"/>
      </c>
      <c r="T44" s="9">
        <v>392919</v>
      </c>
      <c r="U44" s="13">
        <v>9.6</v>
      </c>
      <c r="V44" s="9">
        <v>5145</v>
      </c>
      <c r="W44" s="9">
        <v>7334</v>
      </c>
      <c r="X44" s="9">
        <v>7782</v>
      </c>
      <c r="Y44">
        <f t="shared" si="7"/>
        <v>341202</v>
      </c>
      <c r="Z44">
        <f t="shared" si="8"/>
        <v>341202</v>
      </c>
      <c r="AA44">
        <f t="shared" si="9"/>
        <v>40139</v>
      </c>
      <c r="AB44">
        <f t="shared" si="10"/>
        <v>40139</v>
      </c>
      <c r="AC44" s="9">
        <f t="shared" si="13"/>
        <v>390875</v>
      </c>
      <c r="AD44" s="15">
        <v>100000</v>
      </c>
      <c r="AE44" s="15"/>
      <c r="AF44">
        <v>2006</v>
      </c>
      <c r="AG44" s="9">
        <v>390557.11</v>
      </c>
      <c r="AH44" s="9">
        <f t="shared" si="11"/>
        <v>317.89000000001397</v>
      </c>
    </row>
    <row r="45" spans="1:34" ht="12.75">
      <c r="A45" t="s">
        <v>46</v>
      </c>
      <c r="B45" s="5">
        <v>43</v>
      </c>
      <c r="C45" s="6">
        <v>2007</v>
      </c>
      <c r="D45" s="21">
        <v>368363935</v>
      </c>
      <c r="E45" s="21">
        <v>4390898</v>
      </c>
      <c r="F45" s="19">
        <v>300261300</v>
      </c>
      <c r="G45" s="19">
        <f t="shared" si="0"/>
        <v>3579114.610249236</v>
      </c>
      <c r="H45" s="19">
        <f t="shared" si="1"/>
        <v>2121298.0431367382</v>
      </c>
      <c r="I45" s="19">
        <f t="shared" si="2"/>
        <v>68102635</v>
      </c>
      <c r="J45" s="19">
        <f t="shared" si="3"/>
        <v>83357</v>
      </c>
      <c r="K45" s="19">
        <f t="shared" si="4"/>
        <v>0</v>
      </c>
      <c r="L45" s="19">
        <v>0</v>
      </c>
      <c r="M45" s="19">
        <v>280869</v>
      </c>
      <c r="N45" s="19">
        <v>55680</v>
      </c>
      <c r="O45" s="19">
        <v>110881</v>
      </c>
      <c r="P45" s="20">
        <f t="shared" si="12"/>
        <v>4838328</v>
      </c>
      <c r="R45">
        <f t="shared" si="5"/>
      </c>
      <c r="S45">
        <f t="shared" si="6"/>
      </c>
      <c r="T45" s="9">
        <v>245512</v>
      </c>
      <c r="U45" s="13">
        <v>11.92</v>
      </c>
      <c r="V45" s="9">
        <v>1223</v>
      </c>
      <c r="W45" s="9">
        <v>2040</v>
      </c>
      <c r="X45" s="9">
        <v>2372</v>
      </c>
      <c r="Y45">
        <f t="shared" si="7"/>
        <v>0</v>
      </c>
      <c r="Z45">
        <f t="shared" si="8"/>
        <v>0</v>
      </c>
      <c r="AA45">
        <f t="shared" si="9"/>
        <v>0</v>
      </c>
      <c r="AB45">
        <f t="shared" si="10"/>
        <v>0</v>
      </c>
      <c r="AC45" s="9">
        <f t="shared" si="13"/>
        <v>0</v>
      </c>
      <c r="AD45" s="15"/>
      <c r="AE45" s="15"/>
      <c r="AG45" s="9">
        <v>0</v>
      </c>
      <c r="AH45" s="9">
        <f t="shared" si="11"/>
        <v>0</v>
      </c>
    </row>
    <row r="46" spans="1:34" ht="12.75">
      <c r="A46" t="s">
        <v>47</v>
      </c>
      <c r="B46" s="5">
        <v>44</v>
      </c>
      <c r="C46" s="6">
        <v>2007</v>
      </c>
      <c r="D46" s="21">
        <v>6889436784</v>
      </c>
      <c r="E46" s="21">
        <v>64691811</v>
      </c>
      <c r="F46" s="19">
        <v>4717412150</v>
      </c>
      <c r="G46" s="19">
        <f t="shared" si="0"/>
        <v>44296499.8134024</v>
      </c>
      <c r="H46" s="19">
        <f t="shared" si="1"/>
        <v>29082804.408987537</v>
      </c>
      <c r="I46" s="19">
        <f t="shared" si="2"/>
        <v>2172024634</v>
      </c>
      <c r="J46" s="19">
        <f t="shared" si="3"/>
        <v>289835</v>
      </c>
      <c r="K46" s="19">
        <f t="shared" si="4"/>
        <v>13358441.523997294</v>
      </c>
      <c r="L46" s="19">
        <v>0</v>
      </c>
      <c r="M46" s="19">
        <v>17979032</v>
      </c>
      <c r="N46" s="19">
        <v>4206207</v>
      </c>
      <c r="O46" s="19">
        <v>2592948</v>
      </c>
      <c r="P46" s="20">
        <f t="shared" si="12"/>
        <v>89469998</v>
      </c>
      <c r="R46">
        <f t="shared" si="5"/>
      </c>
      <c r="S46">
        <f t="shared" si="6"/>
      </c>
      <c r="T46" s="9">
        <v>291162</v>
      </c>
      <c r="U46" s="13">
        <v>9.39</v>
      </c>
      <c r="V46" s="9">
        <v>16202</v>
      </c>
      <c r="W46" s="9">
        <v>23696</v>
      </c>
      <c r="X46" s="9">
        <v>25565</v>
      </c>
      <c r="Y46">
        <f t="shared" si="7"/>
        <v>0</v>
      </c>
      <c r="Z46">
        <f t="shared" si="8"/>
        <v>0</v>
      </c>
      <c r="AA46">
        <f t="shared" si="9"/>
        <v>0</v>
      </c>
      <c r="AB46">
        <f t="shared" si="10"/>
        <v>0</v>
      </c>
      <c r="AC46" s="9">
        <f t="shared" si="13"/>
        <v>0</v>
      </c>
      <c r="AD46" s="15"/>
      <c r="AE46" s="15"/>
      <c r="AG46" s="9">
        <v>0</v>
      </c>
      <c r="AH46" s="9">
        <f t="shared" si="11"/>
        <v>0</v>
      </c>
    </row>
    <row r="47" spans="1:34" ht="12.75">
      <c r="A47" t="s">
        <v>48</v>
      </c>
      <c r="B47" s="5">
        <v>45</v>
      </c>
      <c r="C47" s="6">
        <v>2007</v>
      </c>
      <c r="D47" s="21">
        <v>281587311</v>
      </c>
      <c r="E47" s="21">
        <v>3429733</v>
      </c>
      <c r="F47" s="19">
        <v>219931765</v>
      </c>
      <c r="G47" s="19">
        <f t="shared" si="0"/>
        <v>2678768.5478084097</v>
      </c>
      <c r="H47" s="19">
        <f t="shared" si="1"/>
        <v>1595965.3254696073</v>
      </c>
      <c r="I47" s="19">
        <f t="shared" si="2"/>
        <v>61655546</v>
      </c>
      <c r="J47" s="19">
        <f t="shared" si="3"/>
        <v>136105</v>
      </c>
      <c r="K47" s="19">
        <f t="shared" si="4"/>
        <v>199210.69429027126</v>
      </c>
      <c r="L47" s="19">
        <v>0</v>
      </c>
      <c r="M47" s="19">
        <v>133119</v>
      </c>
      <c r="N47" s="19">
        <v>22190</v>
      </c>
      <c r="O47" s="19">
        <v>55588</v>
      </c>
      <c r="P47" s="20">
        <f t="shared" si="12"/>
        <v>3640630</v>
      </c>
      <c r="R47">
        <f t="shared" si="5"/>
      </c>
      <c r="S47">
        <f t="shared" si="6"/>
      </c>
      <c r="T47" s="9">
        <v>247392</v>
      </c>
      <c r="U47" s="13">
        <v>12.18</v>
      </c>
      <c r="V47" s="9">
        <v>889</v>
      </c>
      <c r="W47" s="9">
        <v>1342</v>
      </c>
      <c r="X47" s="9">
        <v>1406</v>
      </c>
      <c r="Y47">
        <f t="shared" si="7"/>
        <v>0</v>
      </c>
      <c r="Z47">
        <f t="shared" si="8"/>
        <v>0</v>
      </c>
      <c r="AA47">
        <f t="shared" si="9"/>
        <v>0</v>
      </c>
      <c r="AB47">
        <f t="shared" si="10"/>
        <v>0</v>
      </c>
      <c r="AC47" s="9">
        <f t="shared" si="13"/>
        <v>0</v>
      </c>
      <c r="AD47" s="15"/>
      <c r="AE47" s="15"/>
      <c r="AG47" s="9">
        <v>0</v>
      </c>
      <c r="AH47" s="9">
        <f t="shared" si="11"/>
        <v>0</v>
      </c>
    </row>
    <row r="48" spans="1:34" ht="12.75">
      <c r="A48" t="s">
        <v>49</v>
      </c>
      <c r="B48" s="5">
        <v>46</v>
      </c>
      <c r="C48" s="6">
        <v>2007</v>
      </c>
      <c r="D48" s="21">
        <v>13056159600</v>
      </c>
      <c r="E48" s="21">
        <v>109748548</v>
      </c>
      <c r="F48" s="19">
        <v>0</v>
      </c>
      <c r="G48" s="19">
        <f t="shared" si="0"/>
        <v>0</v>
      </c>
      <c r="H48" s="19">
        <f t="shared" si="1"/>
        <v>0</v>
      </c>
      <c r="I48" s="19">
        <f t="shared" si="2"/>
        <v>13056159600</v>
      </c>
      <c r="J48" s="19">
        <f t="shared" si="3"/>
        <v>831655</v>
      </c>
      <c r="K48" s="19">
        <f t="shared" si="4"/>
        <v>96552144.683721</v>
      </c>
      <c r="L48" s="19">
        <v>0</v>
      </c>
      <c r="M48" s="19">
        <v>18245847</v>
      </c>
      <c r="N48" s="19">
        <v>184251</v>
      </c>
      <c r="O48" s="19">
        <v>1897888</v>
      </c>
      <c r="P48" s="20">
        <f t="shared" si="12"/>
        <v>130076534</v>
      </c>
      <c r="R48">
        <f t="shared" si="5"/>
      </c>
      <c r="S48">
        <f t="shared" si="6"/>
      </c>
      <c r="T48" s="9">
        <v>0</v>
      </c>
      <c r="U48" s="13">
        <v>0</v>
      </c>
      <c r="V48" s="9">
        <v>0</v>
      </c>
      <c r="W48" s="9">
        <v>15699</v>
      </c>
      <c r="X48" s="9">
        <v>16182</v>
      </c>
      <c r="Y48">
        <f t="shared" si="7"/>
        <v>0</v>
      </c>
      <c r="Z48">
        <f t="shared" si="8"/>
        <v>0</v>
      </c>
      <c r="AA48">
        <f t="shared" si="9"/>
        <v>0</v>
      </c>
      <c r="AB48">
        <f t="shared" si="10"/>
        <v>0</v>
      </c>
      <c r="AC48" s="9">
        <f t="shared" si="13"/>
        <v>0</v>
      </c>
      <c r="AD48" s="15"/>
      <c r="AE48" s="15"/>
      <c r="AG48" s="9">
        <v>0</v>
      </c>
      <c r="AH48" s="9">
        <f t="shared" si="11"/>
        <v>0</v>
      </c>
    </row>
    <row r="49" spans="1:34" ht="12.75">
      <c r="A49" t="s">
        <v>50</v>
      </c>
      <c r="B49" s="5">
        <v>47</v>
      </c>
      <c r="C49" s="6">
        <v>2007</v>
      </c>
      <c r="D49" s="21">
        <v>168420505</v>
      </c>
      <c r="E49" s="21">
        <v>2191151</v>
      </c>
      <c r="F49" s="19">
        <v>124577400</v>
      </c>
      <c r="G49" s="19">
        <f t="shared" si="0"/>
        <v>1620752.144089581</v>
      </c>
      <c r="H49" s="19">
        <f t="shared" si="1"/>
        <v>857064.1382799615</v>
      </c>
      <c r="I49" s="19">
        <f t="shared" si="2"/>
        <v>43843105</v>
      </c>
      <c r="J49" s="19">
        <f t="shared" si="3"/>
        <v>148119</v>
      </c>
      <c r="K49" s="19">
        <f t="shared" si="4"/>
        <v>185303.86073058454</v>
      </c>
      <c r="L49" s="19">
        <v>0</v>
      </c>
      <c r="M49" s="19">
        <v>105824</v>
      </c>
      <c r="N49" s="19">
        <v>353574</v>
      </c>
      <c r="O49" s="19">
        <v>56387</v>
      </c>
      <c r="P49" s="20">
        <f t="shared" si="12"/>
        <v>2706936</v>
      </c>
      <c r="R49">
        <f t="shared" si="5"/>
      </c>
      <c r="S49">
        <f t="shared" si="6"/>
      </c>
      <c r="T49" s="9">
        <v>212227</v>
      </c>
      <c r="U49" s="13">
        <v>13.01</v>
      </c>
      <c r="V49" s="9">
        <v>587</v>
      </c>
      <c r="W49" s="9">
        <v>883</v>
      </c>
      <c r="X49" s="9">
        <v>1059</v>
      </c>
      <c r="Y49">
        <f t="shared" si="7"/>
        <v>0</v>
      </c>
      <c r="Z49">
        <f t="shared" si="8"/>
        <v>0</v>
      </c>
      <c r="AA49">
        <f t="shared" si="9"/>
        <v>0</v>
      </c>
      <c r="AB49">
        <f t="shared" si="10"/>
        <v>0</v>
      </c>
      <c r="AC49" s="9">
        <f t="shared" si="13"/>
        <v>0</v>
      </c>
      <c r="AD49" s="15"/>
      <c r="AE49" s="15"/>
      <c r="AG49" s="9">
        <v>0</v>
      </c>
      <c r="AH49" s="9">
        <f t="shared" si="11"/>
        <v>0</v>
      </c>
    </row>
    <row r="50" spans="1:34" ht="12.75">
      <c r="A50" t="s">
        <v>51</v>
      </c>
      <c r="B50" s="5">
        <v>48</v>
      </c>
      <c r="C50" s="6">
        <v>2007</v>
      </c>
      <c r="D50" s="21">
        <v>3153355610</v>
      </c>
      <c r="E50" s="21">
        <v>29010872</v>
      </c>
      <c r="F50" s="19">
        <v>2742710400</v>
      </c>
      <c r="G50" s="19">
        <f t="shared" si="0"/>
        <v>25232936.017472763</v>
      </c>
      <c r="H50" s="19">
        <f t="shared" si="1"/>
        <v>19241897.54502815</v>
      </c>
      <c r="I50" s="19">
        <f t="shared" si="2"/>
        <v>410645210</v>
      </c>
      <c r="J50" s="19">
        <f t="shared" si="3"/>
        <v>558701</v>
      </c>
      <c r="K50" s="19">
        <f t="shared" si="4"/>
        <v>3101736.0146504594</v>
      </c>
      <c r="L50" s="19">
        <v>0</v>
      </c>
      <c r="M50" s="19">
        <v>26554784</v>
      </c>
      <c r="N50" s="19">
        <v>6005532</v>
      </c>
      <c r="O50" s="19">
        <v>2835939</v>
      </c>
      <c r="P50" s="20">
        <f t="shared" si="12"/>
        <v>64407127</v>
      </c>
      <c r="R50">
        <f t="shared" si="5"/>
      </c>
      <c r="S50">
        <f t="shared" si="6"/>
      </c>
      <c r="T50" s="9">
        <v>421178</v>
      </c>
      <c r="U50" s="13">
        <v>9.2</v>
      </c>
      <c r="V50" s="9">
        <v>6512</v>
      </c>
      <c r="W50" s="9">
        <v>7247</v>
      </c>
      <c r="X50" s="9">
        <v>7759</v>
      </c>
      <c r="Y50">
        <f t="shared" si="7"/>
        <v>0</v>
      </c>
      <c r="Z50">
        <f t="shared" si="8"/>
        <v>0</v>
      </c>
      <c r="AA50">
        <f t="shared" si="9"/>
        <v>0</v>
      </c>
      <c r="AB50">
        <f t="shared" si="10"/>
        <v>0</v>
      </c>
      <c r="AC50" s="9">
        <f t="shared" si="13"/>
        <v>0</v>
      </c>
      <c r="AD50" s="15"/>
      <c r="AE50" s="15"/>
      <c r="AG50" s="9">
        <v>0</v>
      </c>
      <c r="AH50" s="9">
        <f t="shared" si="11"/>
        <v>0</v>
      </c>
    </row>
    <row r="51" spans="1:34" ht="12.75">
      <c r="A51" t="s">
        <v>52</v>
      </c>
      <c r="B51" s="5">
        <v>49</v>
      </c>
      <c r="C51" s="6">
        <v>2007</v>
      </c>
      <c r="D51" s="21">
        <v>14135494855</v>
      </c>
      <c r="E51" s="21">
        <v>84808073</v>
      </c>
      <c r="F51" s="19">
        <v>0</v>
      </c>
      <c r="G51" s="19">
        <f t="shared" si="0"/>
        <v>0</v>
      </c>
      <c r="H51" s="19">
        <f t="shared" si="1"/>
        <v>0</v>
      </c>
      <c r="I51" s="19">
        <f t="shared" si="2"/>
        <v>14135494855</v>
      </c>
      <c r="J51" s="19">
        <f t="shared" si="3"/>
        <v>679918</v>
      </c>
      <c r="K51" s="19">
        <f t="shared" si="4"/>
        <v>72334793.42805162</v>
      </c>
      <c r="L51" s="19">
        <v>0</v>
      </c>
      <c r="M51" s="19">
        <v>90205363</v>
      </c>
      <c r="N51" s="19">
        <v>44707723</v>
      </c>
      <c r="O51" s="19">
        <v>12065935</v>
      </c>
      <c r="P51" s="20">
        <f t="shared" si="12"/>
        <v>231787094</v>
      </c>
      <c r="Q51">
        <v>0.03</v>
      </c>
      <c r="R51" t="str">
        <f t="shared" si="5"/>
        <v>*</v>
      </c>
      <c r="S51">
        <f t="shared" si="6"/>
      </c>
      <c r="T51" s="9">
        <v>0</v>
      </c>
      <c r="U51" s="13">
        <v>0</v>
      </c>
      <c r="V51" s="9">
        <v>0</v>
      </c>
      <c r="W51" s="9">
        <v>20790</v>
      </c>
      <c r="X51" s="9">
        <v>22123</v>
      </c>
      <c r="Y51">
        <f t="shared" si="7"/>
        <v>2170044</v>
      </c>
      <c r="Z51">
        <f t="shared" si="8"/>
        <v>2170044</v>
      </c>
      <c r="AA51">
        <f t="shared" si="9"/>
        <v>4047393</v>
      </c>
      <c r="AB51">
        <f t="shared" si="10"/>
        <v>4047393</v>
      </c>
      <c r="AC51" s="9">
        <f t="shared" si="13"/>
        <v>6372873</v>
      </c>
      <c r="AD51" s="15">
        <v>100000</v>
      </c>
      <c r="AE51" s="15"/>
      <c r="AF51">
        <v>2002</v>
      </c>
      <c r="AG51" s="9">
        <v>6637467</v>
      </c>
      <c r="AH51" s="9">
        <f t="shared" si="11"/>
        <v>-264594</v>
      </c>
    </row>
    <row r="52" spans="1:34" ht="12.75">
      <c r="A52" t="s">
        <v>53</v>
      </c>
      <c r="B52" s="5">
        <v>50</v>
      </c>
      <c r="C52" s="6">
        <v>2007</v>
      </c>
      <c r="D52" s="21">
        <v>3283433296</v>
      </c>
      <c r="E52" s="21">
        <v>29156888</v>
      </c>
      <c r="F52" s="19">
        <v>2663647800</v>
      </c>
      <c r="G52" s="19">
        <f t="shared" si="0"/>
        <v>23653192.732941817</v>
      </c>
      <c r="H52" s="19">
        <f t="shared" si="1"/>
        <v>18994741.545947123</v>
      </c>
      <c r="I52" s="19">
        <f t="shared" si="2"/>
        <v>619785496</v>
      </c>
      <c r="J52" s="19">
        <f t="shared" si="3"/>
        <v>319972</v>
      </c>
      <c r="K52" s="19">
        <f t="shared" si="4"/>
        <v>3783639.991265869</v>
      </c>
      <c r="L52" s="19">
        <v>0</v>
      </c>
      <c r="M52" s="19">
        <v>7697637</v>
      </c>
      <c r="N52" s="19">
        <v>7339633</v>
      </c>
      <c r="O52" s="19">
        <v>1566201</v>
      </c>
      <c r="P52" s="20">
        <f t="shared" si="12"/>
        <v>45760359</v>
      </c>
      <c r="R52">
        <f t="shared" si="5"/>
      </c>
      <c r="S52">
        <f t="shared" si="6"/>
      </c>
      <c r="T52" s="9">
        <v>507748</v>
      </c>
      <c r="U52" s="13">
        <v>8.88</v>
      </c>
      <c r="V52" s="9">
        <v>5246</v>
      </c>
      <c r="W52" s="9">
        <v>7183</v>
      </c>
      <c r="X52" s="9">
        <v>7639</v>
      </c>
      <c r="Y52">
        <f t="shared" si="7"/>
        <v>0</v>
      </c>
      <c r="Z52">
        <f t="shared" si="8"/>
        <v>0</v>
      </c>
      <c r="AA52">
        <f t="shared" si="9"/>
        <v>0</v>
      </c>
      <c r="AB52">
        <f t="shared" si="10"/>
        <v>0</v>
      </c>
      <c r="AC52" s="9">
        <f t="shared" si="13"/>
        <v>0</v>
      </c>
      <c r="AD52" s="15"/>
      <c r="AE52" s="15"/>
      <c r="AG52" s="9">
        <v>0</v>
      </c>
      <c r="AH52" s="9">
        <f t="shared" si="11"/>
        <v>0</v>
      </c>
    </row>
    <row r="53" spans="1:34" ht="12.75">
      <c r="A53" t="s">
        <v>54</v>
      </c>
      <c r="B53" s="5">
        <v>51</v>
      </c>
      <c r="C53" s="6">
        <v>2007</v>
      </c>
      <c r="D53" s="21">
        <v>1427279293</v>
      </c>
      <c r="E53" s="21">
        <v>17070260</v>
      </c>
      <c r="F53" s="19">
        <v>1337626100</v>
      </c>
      <c r="G53" s="19">
        <f t="shared" si="0"/>
        <v>15998007.83334562</v>
      </c>
      <c r="H53" s="19">
        <f t="shared" si="1"/>
        <v>14052116.688697351</v>
      </c>
      <c r="I53" s="19">
        <f t="shared" si="2"/>
        <v>89653193</v>
      </c>
      <c r="J53" s="19">
        <f t="shared" si="3"/>
        <v>333283</v>
      </c>
      <c r="K53" s="19">
        <f t="shared" si="4"/>
        <v>750527.9362992824</v>
      </c>
      <c r="L53" s="19">
        <v>6519</v>
      </c>
      <c r="M53" s="19">
        <v>118854</v>
      </c>
      <c r="N53" s="19">
        <v>16770</v>
      </c>
      <c r="O53" s="19">
        <v>128572</v>
      </c>
      <c r="P53" s="20">
        <f t="shared" si="12"/>
        <v>17340975</v>
      </c>
      <c r="Q53">
        <v>0.02</v>
      </c>
      <c r="R53" t="str">
        <f t="shared" si="5"/>
        <v>*</v>
      </c>
      <c r="S53">
        <f t="shared" si="6"/>
      </c>
      <c r="T53" s="9">
        <v>822143</v>
      </c>
      <c r="U53" s="13">
        <v>11.96</v>
      </c>
      <c r="V53" s="9">
        <v>1627</v>
      </c>
      <c r="W53" s="9">
        <v>1896</v>
      </c>
      <c r="X53" s="9">
        <v>1945</v>
      </c>
      <c r="Y53">
        <f t="shared" si="7"/>
        <v>296053</v>
      </c>
      <c r="Z53">
        <f t="shared" si="8"/>
        <v>296053</v>
      </c>
      <c r="AA53">
        <f t="shared" si="9"/>
        <v>2843</v>
      </c>
      <c r="AB53">
        <f t="shared" si="10"/>
        <v>2843</v>
      </c>
      <c r="AC53" s="9">
        <f t="shared" si="13"/>
        <v>306368</v>
      </c>
      <c r="AD53" s="15">
        <v>100000</v>
      </c>
      <c r="AE53" s="15"/>
      <c r="AF53">
        <v>2002</v>
      </c>
      <c r="AG53" s="9">
        <v>315024.3</v>
      </c>
      <c r="AH53" s="9">
        <f t="shared" si="11"/>
        <v>-8656.299999999988</v>
      </c>
    </row>
    <row r="54" spans="1:34" ht="12.75">
      <c r="A54" t="s">
        <v>55</v>
      </c>
      <c r="B54" s="5">
        <v>52</v>
      </c>
      <c r="C54" s="6">
        <v>2007</v>
      </c>
      <c r="D54" s="21">
        <v>1158983303</v>
      </c>
      <c r="E54" s="21">
        <v>12771996</v>
      </c>
      <c r="F54" s="19">
        <v>1017115800</v>
      </c>
      <c r="G54" s="19">
        <f t="shared" si="0"/>
        <v>11208616.116824938</v>
      </c>
      <c r="H54" s="19">
        <f t="shared" si="1"/>
        <v>7900414.803172587</v>
      </c>
      <c r="I54" s="19">
        <f t="shared" si="2"/>
        <v>141867503</v>
      </c>
      <c r="J54" s="19">
        <f t="shared" si="3"/>
        <v>208936</v>
      </c>
      <c r="K54" s="19">
        <f t="shared" si="4"/>
        <v>815122.0993680293</v>
      </c>
      <c r="L54" s="19">
        <v>0</v>
      </c>
      <c r="M54" s="19">
        <v>1633393</v>
      </c>
      <c r="N54" s="19">
        <v>441517</v>
      </c>
      <c r="O54" s="19">
        <v>519932</v>
      </c>
      <c r="P54" s="20">
        <f t="shared" si="12"/>
        <v>15366838</v>
      </c>
      <c r="Q54">
        <v>0.03</v>
      </c>
      <c r="R54" t="str">
        <f t="shared" si="5"/>
        <v>*</v>
      </c>
      <c r="S54">
        <f t="shared" si="6"/>
      </c>
      <c r="T54" s="9">
        <v>338813</v>
      </c>
      <c r="U54" s="13">
        <v>11.02</v>
      </c>
      <c r="V54" s="9">
        <v>3002</v>
      </c>
      <c r="W54" s="9">
        <v>3681</v>
      </c>
      <c r="X54" s="9">
        <v>4276</v>
      </c>
      <c r="Y54">
        <f t="shared" si="7"/>
        <v>261466</v>
      </c>
      <c r="Z54">
        <f t="shared" si="8"/>
        <v>261466</v>
      </c>
      <c r="AA54">
        <f t="shared" si="9"/>
        <v>62247</v>
      </c>
      <c r="AB54">
        <f t="shared" si="10"/>
        <v>62247</v>
      </c>
      <c r="AC54" s="9">
        <f t="shared" si="13"/>
        <v>331806</v>
      </c>
      <c r="AD54" s="15">
        <v>100000</v>
      </c>
      <c r="AE54" s="15"/>
      <c r="AF54">
        <v>2007</v>
      </c>
      <c r="AG54" s="9">
        <v>339951.13</v>
      </c>
      <c r="AH54" s="9">
        <f t="shared" si="11"/>
        <v>-8145.130000000005</v>
      </c>
    </row>
    <row r="55" spans="1:34" ht="12.75">
      <c r="A55" t="s">
        <v>56</v>
      </c>
      <c r="B55" s="5">
        <v>53</v>
      </c>
      <c r="C55" s="6">
        <v>2007</v>
      </c>
      <c r="D55" s="21">
        <v>109892716</v>
      </c>
      <c r="E55" s="21">
        <v>1783559</v>
      </c>
      <c r="F55" s="19">
        <v>76342400</v>
      </c>
      <c r="G55" s="19">
        <f t="shared" si="0"/>
        <v>1239037.3043614647</v>
      </c>
      <c r="H55" s="19">
        <f t="shared" si="1"/>
        <v>591459.0880687699</v>
      </c>
      <c r="I55" s="19">
        <f t="shared" si="2"/>
        <v>33550316</v>
      </c>
      <c r="J55" s="19">
        <f t="shared" si="3"/>
        <v>77843</v>
      </c>
      <c r="K55" s="19">
        <f t="shared" si="4"/>
        <v>0</v>
      </c>
      <c r="L55" s="19">
        <v>0</v>
      </c>
      <c r="M55" s="19">
        <v>154056</v>
      </c>
      <c r="N55" s="19">
        <v>14433</v>
      </c>
      <c r="O55" s="19">
        <v>66256</v>
      </c>
      <c r="P55" s="20">
        <f t="shared" si="12"/>
        <v>2018304</v>
      </c>
      <c r="R55">
        <f t="shared" si="5"/>
      </c>
      <c r="S55">
        <f t="shared" si="6"/>
      </c>
      <c r="T55" s="9">
        <v>191334</v>
      </c>
      <c r="U55" s="13">
        <v>16.23</v>
      </c>
      <c r="V55" s="9">
        <v>399</v>
      </c>
      <c r="W55" s="9">
        <v>830</v>
      </c>
      <c r="X55" s="9">
        <v>894</v>
      </c>
      <c r="Y55">
        <f t="shared" si="7"/>
        <v>0</v>
      </c>
      <c r="Z55">
        <f t="shared" si="8"/>
        <v>0</v>
      </c>
      <c r="AA55">
        <f t="shared" si="9"/>
        <v>0</v>
      </c>
      <c r="AB55">
        <f t="shared" si="10"/>
        <v>0</v>
      </c>
      <c r="AC55" s="9">
        <f t="shared" si="13"/>
        <v>0</v>
      </c>
      <c r="AD55" s="15"/>
      <c r="AE55" s="15"/>
      <c r="AG55" s="9">
        <v>0</v>
      </c>
      <c r="AH55" s="9">
        <f t="shared" si="11"/>
        <v>0</v>
      </c>
    </row>
    <row r="56" spans="1:34" ht="12.75">
      <c r="A56" t="s">
        <v>57</v>
      </c>
      <c r="B56" s="5">
        <v>54</v>
      </c>
      <c r="C56" s="6">
        <v>2007</v>
      </c>
      <c r="D56" s="21">
        <v>1413734866</v>
      </c>
      <c r="E56" s="21">
        <v>12186395</v>
      </c>
      <c r="F56" s="19">
        <v>1193755600</v>
      </c>
      <c r="G56" s="19">
        <f t="shared" si="0"/>
        <v>10290173.656268869</v>
      </c>
      <c r="H56" s="19">
        <f t="shared" si="1"/>
        <v>6961991.428827881</v>
      </c>
      <c r="I56" s="19">
        <f t="shared" si="2"/>
        <v>219979266</v>
      </c>
      <c r="J56" s="19">
        <f t="shared" si="3"/>
        <v>118908</v>
      </c>
      <c r="K56" s="19">
        <f t="shared" si="4"/>
        <v>301525.15530719724</v>
      </c>
      <c r="L56" s="19">
        <v>0</v>
      </c>
      <c r="M56" s="19">
        <v>615393</v>
      </c>
      <c r="N56" s="19">
        <v>452776</v>
      </c>
      <c r="O56" s="19">
        <v>382026</v>
      </c>
      <c r="P56" s="20">
        <f t="shared" si="12"/>
        <v>13636590</v>
      </c>
      <c r="R56">
        <f t="shared" si="5"/>
      </c>
      <c r="S56">
        <f t="shared" si="6"/>
      </c>
      <c r="T56" s="9">
        <v>309183</v>
      </c>
      <c r="U56" s="13">
        <v>8.62</v>
      </c>
      <c r="V56" s="9">
        <v>3861</v>
      </c>
      <c r="W56" s="9">
        <v>5711</v>
      </c>
      <c r="X56" s="9">
        <v>6025</v>
      </c>
      <c r="Y56">
        <f t="shared" si="7"/>
        <v>0</v>
      </c>
      <c r="Z56">
        <f t="shared" si="8"/>
        <v>0</v>
      </c>
      <c r="AA56">
        <f t="shared" si="9"/>
        <v>0</v>
      </c>
      <c r="AB56">
        <f t="shared" si="10"/>
        <v>0</v>
      </c>
      <c r="AC56" s="9">
        <f t="shared" si="13"/>
        <v>0</v>
      </c>
      <c r="AD56" s="15"/>
      <c r="AE56" s="15"/>
      <c r="AG56" s="9">
        <v>0</v>
      </c>
      <c r="AH56" s="9">
        <f t="shared" si="11"/>
        <v>0</v>
      </c>
    </row>
    <row r="57" spans="1:34" ht="12.75">
      <c r="A57" t="s">
        <v>58</v>
      </c>
      <c r="B57" s="5">
        <v>55</v>
      </c>
      <c r="C57" s="6">
        <v>2007</v>
      </c>
      <c r="D57" s="21">
        <v>6090554615</v>
      </c>
      <c r="E57" s="21">
        <v>21256036</v>
      </c>
      <c r="F57" s="19">
        <v>5034470200</v>
      </c>
      <c r="G57" s="19">
        <f t="shared" si="0"/>
        <v>17570301.32339224</v>
      </c>
      <c r="H57" s="19">
        <f t="shared" si="1"/>
        <v>15603687.152216662</v>
      </c>
      <c r="I57" s="19">
        <f t="shared" si="2"/>
        <v>1056084415</v>
      </c>
      <c r="J57" s="19">
        <f t="shared" si="3"/>
        <v>649898</v>
      </c>
      <c r="K57" s="19">
        <f t="shared" si="4"/>
        <v>3118609.577498707</v>
      </c>
      <c r="L57" s="19">
        <v>0</v>
      </c>
      <c r="M57" s="19">
        <v>1094319</v>
      </c>
      <c r="N57" s="19">
        <v>91932</v>
      </c>
      <c r="O57" s="19">
        <v>77856</v>
      </c>
      <c r="P57" s="20">
        <f t="shared" si="12"/>
        <v>22520143</v>
      </c>
      <c r="Q57">
        <v>0.03</v>
      </c>
      <c r="R57" t="str">
        <f t="shared" si="5"/>
        <v>*</v>
      </c>
      <c r="S57">
        <f t="shared" si="6"/>
      </c>
      <c r="T57" s="9">
        <v>893429</v>
      </c>
      <c r="U57" s="13">
        <v>3.49</v>
      </c>
      <c r="V57" s="9">
        <v>5635</v>
      </c>
      <c r="W57" s="9">
        <v>7260</v>
      </c>
      <c r="X57" s="9">
        <v>7679</v>
      </c>
      <c r="Y57">
        <f t="shared" si="7"/>
        <v>561669</v>
      </c>
      <c r="Z57">
        <f t="shared" si="8"/>
        <v>561669</v>
      </c>
      <c r="AA57">
        <f t="shared" si="9"/>
        <v>35588</v>
      </c>
      <c r="AB57">
        <f t="shared" si="10"/>
        <v>35588</v>
      </c>
      <c r="AC57" s="9">
        <f t="shared" si="13"/>
        <v>612188</v>
      </c>
      <c r="AD57" s="15">
        <v>100000</v>
      </c>
      <c r="AE57" s="15"/>
      <c r="AF57">
        <v>2003</v>
      </c>
      <c r="AG57" s="9">
        <v>601359.49</v>
      </c>
      <c r="AH57" s="9">
        <f t="shared" si="11"/>
        <v>10828.51000000001</v>
      </c>
    </row>
    <row r="58" spans="1:34" ht="12.75">
      <c r="A58" t="s">
        <v>59</v>
      </c>
      <c r="B58" s="5">
        <v>56</v>
      </c>
      <c r="C58" s="6">
        <v>2007</v>
      </c>
      <c r="D58" s="21">
        <v>4422816500</v>
      </c>
      <c r="E58" s="21">
        <v>55417891</v>
      </c>
      <c r="F58" s="19">
        <v>3562580275</v>
      </c>
      <c r="G58" s="19">
        <f t="shared" si="0"/>
        <v>44639131.051152594</v>
      </c>
      <c r="H58" s="19">
        <f t="shared" si="1"/>
        <v>33375923.888594255</v>
      </c>
      <c r="I58" s="19">
        <f t="shared" si="2"/>
        <v>860236225</v>
      </c>
      <c r="J58" s="19">
        <f t="shared" si="3"/>
        <v>243762</v>
      </c>
      <c r="K58" s="19">
        <f t="shared" si="4"/>
        <v>6356922.2756877635</v>
      </c>
      <c r="L58" s="19">
        <v>0</v>
      </c>
      <c r="M58" s="19">
        <v>5072809</v>
      </c>
      <c r="N58" s="19">
        <v>4946572</v>
      </c>
      <c r="O58" s="19">
        <v>1779830</v>
      </c>
      <c r="P58" s="20">
        <f t="shared" si="12"/>
        <v>67217102</v>
      </c>
      <c r="Q58">
        <v>0.005</v>
      </c>
      <c r="R58" t="str">
        <f t="shared" si="5"/>
        <v>*</v>
      </c>
      <c r="S58">
        <f t="shared" si="6"/>
      </c>
      <c r="T58" s="9">
        <v>396327</v>
      </c>
      <c r="U58" s="13">
        <v>12.53</v>
      </c>
      <c r="V58" s="9">
        <v>8989</v>
      </c>
      <c r="W58" s="9">
        <v>12518</v>
      </c>
      <c r="X58" s="9">
        <v>13212</v>
      </c>
      <c r="Y58">
        <f t="shared" si="7"/>
        <v>198664</v>
      </c>
      <c r="Z58">
        <f t="shared" si="8"/>
        <v>198664</v>
      </c>
      <c r="AA58">
        <f t="shared" si="9"/>
        <v>50097</v>
      </c>
      <c r="AB58">
        <f t="shared" si="10"/>
        <v>50097</v>
      </c>
      <c r="AC58" s="9">
        <f t="shared" si="13"/>
        <v>254980</v>
      </c>
      <c r="AD58" s="15">
        <v>100000</v>
      </c>
      <c r="AE58" s="15"/>
      <c r="AF58">
        <v>2008</v>
      </c>
      <c r="AG58" s="9">
        <v>251441.1</v>
      </c>
      <c r="AH58" s="9">
        <f t="shared" si="11"/>
        <v>3538.899999999994</v>
      </c>
    </row>
    <row r="59" spans="1:34" ht="12.75">
      <c r="A59" t="s">
        <v>60</v>
      </c>
      <c r="B59" s="5">
        <v>57</v>
      </c>
      <c r="C59" s="6">
        <v>2007</v>
      </c>
      <c r="D59" s="21">
        <v>1982890205</v>
      </c>
      <c r="E59" s="21">
        <v>16303459</v>
      </c>
      <c r="F59" s="19">
        <v>0</v>
      </c>
      <c r="G59" s="19">
        <f t="shared" si="0"/>
        <v>0</v>
      </c>
      <c r="H59" s="19">
        <f t="shared" si="1"/>
        <v>0</v>
      </c>
      <c r="I59" s="19">
        <f t="shared" si="2"/>
        <v>1982890205</v>
      </c>
      <c r="J59" s="19">
        <f t="shared" si="3"/>
        <v>356059</v>
      </c>
      <c r="K59" s="19">
        <f t="shared" si="4"/>
        <v>11724594.542143296</v>
      </c>
      <c r="L59" s="19">
        <v>0</v>
      </c>
      <c r="M59" s="19">
        <v>9140740</v>
      </c>
      <c r="N59" s="19">
        <v>3368032</v>
      </c>
      <c r="O59" s="19">
        <v>1136503</v>
      </c>
      <c r="P59" s="20">
        <f t="shared" si="12"/>
        <v>29948734</v>
      </c>
      <c r="R59">
        <f t="shared" si="5"/>
      </c>
      <c r="S59">
        <f t="shared" si="6"/>
      </c>
      <c r="T59" s="9">
        <v>0</v>
      </c>
      <c r="U59" s="13">
        <v>0</v>
      </c>
      <c r="V59" s="9">
        <v>0</v>
      </c>
      <c r="W59" s="9">
        <v>5569</v>
      </c>
      <c r="X59" s="9">
        <v>6231</v>
      </c>
      <c r="Y59">
        <f t="shared" si="7"/>
        <v>0</v>
      </c>
      <c r="Z59">
        <f t="shared" si="8"/>
        <v>0</v>
      </c>
      <c r="AA59">
        <f t="shared" si="9"/>
        <v>0</v>
      </c>
      <c r="AB59">
        <f t="shared" si="10"/>
        <v>0</v>
      </c>
      <c r="AC59" s="9">
        <f t="shared" si="13"/>
        <v>0</v>
      </c>
      <c r="AD59" s="15"/>
      <c r="AE59" s="15"/>
      <c r="AG59" s="9">
        <v>0</v>
      </c>
      <c r="AH59" s="9">
        <f t="shared" si="11"/>
        <v>0</v>
      </c>
    </row>
    <row r="60" spans="1:34" ht="12.75">
      <c r="A60" t="s">
        <v>61</v>
      </c>
      <c r="B60" s="5">
        <v>58</v>
      </c>
      <c r="C60" s="6">
        <v>2007</v>
      </c>
      <c r="D60" s="21">
        <v>267895699</v>
      </c>
      <c r="E60" s="21">
        <v>2186029</v>
      </c>
      <c r="F60" s="19">
        <v>220990600</v>
      </c>
      <c r="G60" s="19">
        <f t="shared" si="0"/>
        <v>1803283.375323618</v>
      </c>
      <c r="H60" s="19">
        <f t="shared" si="1"/>
        <v>916290.3770286505</v>
      </c>
      <c r="I60" s="19">
        <f t="shared" si="2"/>
        <v>46905099</v>
      </c>
      <c r="J60" s="19">
        <f t="shared" si="3"/>
        <v>115815</v>
      </c>
      <c r="K60" s="19">
        <f t="shared" si="4"/>
        <v>52265.44104180788</v>
      </c>
      <c r="L60" s="19">
        <v>0</v>
      </c>
      <c r="M60" s="19">
        <v>135382</v>
      </c>
      <c r="N60" s="19">
        <v>13450</v>
      </c>
      <c r="O60" s="19">
        <v>29469</v>
      </c>
      <c r="P60" s="20">
        <f t="shared" si="12"/>
        <v>2364330</v>
      </c>
      <c r="R60">
        <f t="shared" si="5"/>
      </c>
      <c r="S60">
        <f t="shared" si="6"/>
      </c>
      <c r="T60" s="9">
        <v>203303</v>
      </c>
      <c r="U60" s="13">
        <v>8.16</v>
      </c>
      <c r="V60" s="9">
        <v>1087</v>
      </c>
      <c r="W60" s="9">
        <v>1492</v>
      </c>
      <c r="X60" s="9">
        <v>1602</v>
      </c>
      <c r="Y60">
        <f t="shared" si="7"/>
        <v>0</v>
      </c>
      <c r="Z60">
        <f t="shared" si="8"/>
        <v>0</v>
      </c>
      <c r="AA60">
        <f t="shared" si="9"/>
        <v>0</v>
      </c>
      <c r="AB60">
        <f t="shared" si="10"/>
        <v>0</v>
      </c>
      <c r="AC60" s="9">
        <f t="shared" si="13"/>
        <v>0</v>
      </c>
      <c r="AD60" s="15"/>
      <c r="AE60" s="15"/>
      <c r="AG60" s="9">
        <v>0</v>
      </c>
      <c r="AH60" s="9">
        <f t="shared" si="11"/>
        <v>0</v>
      </c>
    </row>
    <row r="61" spans="1:34" ht="12.75">
      <c r="A61" t="s">
        <v>62</v>
      </c>
      <c r="B61" s="5">
        <v>59</v>
      </c>
      <c r="C61" s="6">
        <v>2007</v>
      </c>
      <c r="D61" s="21">
        <v>105141420</v>
      </c>
      <c r="E61" s="21">
        <v>1749553</v>
      </c>
      <c r="F61" s="19">
        <v>75997200</v>
      </c>
      <c r="G61" s="19">
        <f t="shared" si="0"/>
        <v>1264593.242621224</v>
      </c>
      <c r="H61" s="19">
        <f t="shared" si="1"/>
        <v>462547.6904136372</v>
      </c>
      <c r="I61" s="19">
        <f t="shared" si="2"/>
        <v>29144220</v>
      </c>
      <c r="J61" s="19">
        <f t="shared" si="3"/>
        <v>71607</v>
      </c>
      <c r="K61" s="19">
        <f t="shared" si="4"/>
        <v>0</v>
      </c>
      <c r="L61" s="19">
        <v>0</v>
      </c>
      <c r="M61" s="19">
        <v>76827</v>
      </c>
      <c r="N61" s="19">
        <v>10635</v>
      </c>
      <c r="O61" s="19">
        <v>28556</v>
      </c>
      <c r="P61" s="20">
        <f t="shared" si="12"/>
        <v>1865571</v>
      </c>
      <c r="R61">
        <f t="shared" si="5"/>
      </c>
      <c r="S61">
        <f t="shared" si="6"/>
      </c>
      <c r="T61" s="9">
        <v>157671</v>
      </c>
      <c r="U61" s="13">
        <v>16.64</v>
      </c>
      <c r="V61" s="9">
        <v>482</v>
      </c>
      <c r="W61" s="9">
        <v>889</v>
      </c>
      <c r="X61" s="9">
        <v>1054</v>
      </c>
      <c r="Y61">
        <f t="shared" si="7"/>
        <v>0</v>
      </c>
      <c r="Z61">
        <f t="shared" si="8"/>
        <v>0</v>
      </c>
      <c r="AA61">
        <f t="shared" si="9"/>
        <v>0</v>
      </c>
      <c r="AB61">
        <f t="shared" si="10"/>
        <v>0</v>
      </c>
      <c r="AC61" s="9">
        <f t="shared" si="13"/>
        <v>0</v>
      </c>
      <c r="AD61" s="15"/>
      <c r="AE61" s="15"/>
      <c r="AG61" s="9">
        <v>0</v>
      </c>
      <c r="AH61" s="9">
        <f t="shared" si="11"/>
        <v>0</v>
      </c>
    </row>
    <row r="62" spans="1:34" ht="12.75">
      <c r="A62" t="s">
        <v>63</v>
      </c>
      <c r="B62" s="5">
        <v>60</v>
      </c>
      <c r="C62" s="6">
        <v>2007</v>
      </c>
      <c r="D62" s="21">
        <v>137072849</v>
      </c>
      <c r="E62" s="21">
        <v>1809362</v>
      </c>
      <c r="F62" s="19">
        <v>118211320</v>
      </c>
      <c r="G62" s="19">
        <f t="shared" si="0"/>
        <v>1560389.7630948052</v>
      </c>
      <c r="H62" s="19">
        <f t="shared" si="1"/>
        <v>872669.223856131</v>
      </c>
      <c r="I62" s="19">
        <f t="shared" si="2"/>
        <v>18861529</v>
      </c>
      <c r="J62" s="19">
        <f t="shared" si="3"/>
        <v>75749</v>
      </c>
      <c r="K62" s="19">
        <f t="shared" si="4"/>
        <v>0</v>
      </c>
      <c r="L62" s="19">
        <v>0</v>
      </c>
      <c r="M62" s="19">
        <v>29805</v>
      </c>
      <c r="N62" s="19">
        <v>29688</v>
      </c>
      <c r="O62" s="19">
        <v>30861</v>
      </c>
      <c r="P62" s="20">
        <f t="shared" si="12"/>
        <v>1899716</v>
      </c>
      <c r="R62">
        <f t="shared" si="5"/>
      </c>
      <c r="S62">
        <f t="shared" si="6"/>
      </c>
      <c r="T62" s="9">
        <v>226893</v>
      </c>
      <c r="U62" s="13">
        <v>13.2</v>
      </c>
      <c r="V62" s="9">
        <v>521</v>
      </c>
      <c r="W62" s="9">
        <v>770</v>
      </c>
      <c r="X62" s="9">
        <v>881</v>
      </c>
      <c r="Y62">
        <f t="shared" si="7"/>
        <v>0</v>
      </c>
      <c r="Z62">
        <f t="shared" si="8"/>
        <v>0</v>
      </c>
      <c r="AA62">
        <f t="shared" si="9"/>
        <v>0</v>
      </c>
      <c r="AB62">
        <f t="shared" si="10"/>
        <v>0</v>
      </c>
      <c r="AC62" s="9">
        <f t="shared" si="13"/>
        <v>0</v>
      </c>
      <c r="AD62" s="15"/>
      <c r="AE62" s="15"/>
      <c r="AG62" s="9">
        <v>0</v>
      </c>
      <c r="AH62" s="9">
        <f t="shared" si="11"/>
        <v>0</v>
      </c>
    </row>
    <row r="63" spans="1:34" ht="12.75">
      <c r="A63" t="s">
        <v>64</v>
      </c>
      <c r="B63" s="5">
        <v>61</v>
      </c>
      <c r="C63" s="6">
        <v>2007</v>
      </c>
      <c r="D63" s="21">
        <v>2805151125</v>
      </c>
      <c r="E63" s="21">
        <v>35793728</v>
      </c>
      <c r="F63" s="19">
        <v>1937201400</v>
      </c>
      <c r="G63" s="19">
        <f t="shared" si="0"/>
        <v>24718689.618841555</v>
      </c>
      <c r="H63" s="19">
        <f t="shared" si="1"/>
        <v>10825619.313008318</v>
      </c>
      <c r="I63" s="19">
        <f t="shared" si="2"/>
        <v>867949725</v>
      </c>
      <c r="J63" s="19">
        <f t="shared" si="3"/>
        <v>148672</v>
      </c>
      <c r="K63" s="19">
        <f t="shared" si="4"/>
        <v>3625728.234554885</v>
      </c>
      <c r="L63" s="19">
        <v>0</v>
      </c>
      <c r="M63" s="19">
        <v>9369729</v>
      </c>
      <c r="N63" s="19">
        <v>6511188</v>
      </c>
      <c r="O63" s="19">
        <v>2831351</v>
      </c>
      <c r="P63" s="20">
        <f t="shared" si="12"/>
        <v>54505996</v>
      </c>
      <c r="R63">
        <f t="shared" si="5"/>
      </c>
      <c r="S63">
        <f t="shared" si="6"/>
      </c>
      <c r="T63" s="9">
        <v>177921</v>
      </c>
      <c r="U63" s="13">
        <v>12.76</v>
      </c>
      <c r="V63" s="9">
        <v>10888</v>
      </c>
      <c r="W63" s="9">
        <v>16726</v>
      </c>
      <c r="X63" s="9">
        <v>17773</v>
      </c>
      <c r="Y63">
        <f t="shared" si="7"/>
        <v>0</v>
      </c>
      <c r="Z63">
        <f t="shared" si="8"/>
        <v>0</v>
      </c>
      <c r="AA63">
        <f t="shared" si="9"/>
        <v>0</v>
      </c>
      <c r="AB63">
        <f t="shared" si="10"/>
        <v>0</v>
      </c>
      <c r="AC63" s="9">
        <f t="shared" si="13"/>
        <v>0</v>
      </c>
      <c r="AD63" s="15"/>
      <c r="AE63" s="15"/>
      <c r="AG63" s="9">
        <v>0</v>
      </c>
      <c r="AH63" s="9">
        <f t="shared" si="11"/>
        <v>0</v>
      </c>
    </row>
    <row r="64" spans="1:34" ht="12.75">
      <c r="A64" t="s">
        <v>65</v>
      </c>
      <c r="B64" s="5">
        <v>62</v>
      </c>
      <c r="C64" s="6">
        <v>2007</v>
      </c>
      <c r="D64" s="21">
        <v>2847928682</v>
      </c>
      <c r="E64" s="21">
        <v>5325627</v>
      </c>
      <c r="F64" s="19">
        <v>1811110502</v>
      </c>
      <c r="G64" s="19">
        <f t="shared" si="0"/>
        <v>3386776.8706417186</v>
      </c>
      <c r="H64" s="19">
        <f t="shared" si="1"/>
        <v>3191922.8699949402</v>
      </c>
      <c r="I64" s="19">
        <f t="shared" si="2"/>
        <v>1036818180</v>
      </c>
      <c r="J64" s="19">
        <f t="shared" si="3"/>
        <v>874214</v>
      </c>
      <c r="K64" s="19">
        <f t="shared" si="4"/>
        <v>1717068.0337434455</v>
      </c>
      <c r="L64" s="19">
        <v>0</v>
      </c>
      <c r="M64" s="19">
        <v>57431</v>
      </c>
      <c r="N64" s="19">
        <v>2117</v>
      </c>
      <c r="O64" s="19">
        <v>46458</v>
      </c>
      <c r="P64" s="20">
        <f t="shared" si="12"/>
        <v>5431633</v>
      </c>
      <c r="Q64">
        <v>0.03</v>
      </c>
      <c r="R64" t="str">
        <f t="shared" si="5"/>
        <v>*</v>
      </c>
      <c r="S64">
        <f t="shared" si="6"/>
      </c>
      <c r="T64" s="9">
        <v>1738110</v>
      </c>
      <c r="U64" s="13">
        <v>1.87</v>
      </c>
      <c r="V64" s="9">
        <v>1042</v>
      </c>
      <c r="W64" s="9">
        <v>2228</v>
      </c>
      <c r="X64" s="9">
        <v>2264</v>
      </c>
      <c r="Y64">
        <f t="shared" si="7"/>
        <v>147270</v>
      </c>
      <c r="Z64">
        <f t="shared" si="8"/>
        <v>147270</v>
      </c>
      <c r="AA64">
        <f t="shared" si="9"/>
        <v>1786</v>
      </c>
      <c r="AB64">
        <f t="shared" si="10"/>
        <v>1786</v>
      </c>
      <c r="AC64" s="9">
        <f t="shared" si="13"/>
        <v>152782</v>
      </c>
      <c r="AD64" s="15">
        <v>100000</v>
      </c>
      <c r="AE64" s="15"/>
      <c r="AF64">
        <v>2002</v>
      </c>
      <c r="AG64" s="9">
        <v>150074.82</v>
      </c>
      <c r="AH64" s="9">
        <f t="shared" si="11"/>
        <v>2707.179999999993</v>
      </c>
    </row>
    <row r="65" spans="1:34" ht="12.75">
      <c r="A65" t="s">
        <v>66</v>
      </c>
      <c r="B65" s="5">
        <v>63</v>
      </c>
      <c r="C65" s="6">
        <v>2007</v>
      </c>
      <c r="D65" s="21">
        <v>114296600</v>
      </c>
      <c r="E65" s="21">
        <v>1054958</v>
      </c>
      <c r="F65" s="19">
        <v>99019800</v>
      </c>
      <c r="G65" s="19">
        <f t="shared" si="0"/>
        <v>913953.0849421592</v>
      </c>
      <c r="H65" s="19">
        <f t="shared" si="1"/>
        <v>363846.19685182674</v>
      </c>
      <c r="I65" s="19">
        <f t="shared" si="2"/>
        <v>15276800</v>
      </c>
      <c r="J65" s="19">
        <f t="shared" si="3"/>
        <v>81694</v>
      </c>
      <c r="K65" s="19">
        <f t="shared" si="4"/>
        <v>0</v>
      </c>
      <c r="L65" s="19">
        <v>0</v>
      </c>
      <c r="M65" s="19">
        <v>19867</v>
      </c>
      <c r="N65" s="19">
        <v>8722</v>
      </c>
      <c r="O65" s="19">
        <v>8928</v>
      </c>
      <c r="P65" s="20">
        <f t="shared" si="12"/>
        <v>1092475</v>
      </c>
      <c r="R65">
        <f t="shared" si="5"/>
      </c>
      <c r="S65">
        <f t="shared" si="6"/>
      </c>
      <c r="T65" s="9">
        <v>166141</v>
      </c>
      <c r="U65" s="13">
        <v>9.23</v>
      </c>
      <c r="V65" s="9">
        <v>596</v>
      </c>
      <c r="W65" s="9">
        <v>783</v>
      </c>
      <c r="X65" s="9">
        <v>803</v>
      </c>
      <c r="Y65">
        <f t="shared" si="7"/>
        <v>0</v>
      </c>
      <c r="Z65">
        <f t="shared" si="8"/>
        <v>0</v>
      </c>
      <c r="AA65">
        <f t="shared" si="9"/>
        <v>0</v>
      </c>
      <c r="AB65">
        <f t="shared" si="10"/>
        <v>0</v>
      </c>
      <c r="AC65" s="9">
        <f t="shared" si="13"/>
        <v>0</v>
      </c>
      <c r="AD65" s="15"/>
      <c r="AE65" s="15"/>
      <c r="AG65" s="9">
        <v>0</v>
      </c>
      <c r="AH65" s="9">
        <f t="shared" si="11"/>
        <v>0</v>
      </c>
    </row>
    <row r="66" spans="1:34" ht="12.75">
      <c r="A66" t="s">
        <v>67</v>
      </c>
      <c r="B66" s="5">
        <v>64</v>
      </c>
      <c r="C66" s="6">
        <v>2007</v>
      </c>
      <c r="D66" s="21">
        <v>1091062237</v>
      </c>
      <c r="E66" s="21">
        <v>11968953</v>
      </c>
      <c r="F66" s="19">
        <v>586656100</v>
      </c>
      <c r="G66" s="19">
        <f t="shared" si="0"/>
        <v>6435617.556859224</v>
      </c>
      <c r="H66" s="19">
        <f t="shared" si="1"/>
        <v>3941037.444581244</v>
      </c>
      <c r="I66" s="19">
        <f t="shared" si="2"/>
        <v>504406137</v>
      </c>
      <c r="J66" s="19">
        <f t="shared" si="3"/>
        <v>258537</v>
      </c>
      <c r="K66" s="19">
        <f t="shared" si="4"/>
        <v>3393086.487230877</v>
      </c>
      <c r="L66" s="19">
        <v>0</v>
      </c>
      <c r="M66" s="19">
        <v>1189996</v>
      </c>
      <c r="N66" s="19">
        <v>1306569</v>
      </c>
      <c r="O66" s="19">
        <v>469521</v>
      </c>
      <c r="P66" s="20">
        <f t="shared" si="12"/>
        <v>14935039</v>
      </c>
      <c r="R66">
        <f t="shared" si="5"/>
      </c>
      <c r="S66">
        <f t="shared" si="6"/>
      </c>
      <c r="T66" s="9">
        <v>257984</v>
      </c>
      <c r="U66" s="13">
        <v>10.97</v>
      </c>
      <c r="V66" s="9">
        <v>2274</v>
      </c>
      <c r="W66" s="9">
        <v>4225</v>
      </c>
      <c r="X66" s="9">
        <v>4469</v>
      </c>
      <c r="Y66">
        <f t="shared" si="7"/>
        <v>0</v>
      </c>
      <c r="Z66">
        <f t="shared" si="8"/>
        <v>0</v>
      </c>
      <c r="AA66">
        <f t="shared" si="9"/>
        <v>0</v>
      </c>
      <c r="AB66">
        <f t="shared" si="10"/>
        <v>0</v>
      </c>
      <c r="AC66" s="9">
        <f t="shared" si="13"/>
        <v>0</v>
      </c>
      <c r="AD66" s="15"/>
      <c r="AE66" s="15"/>
      <c r="AG66" s="9">
        <v>0</v>
      </c>
      <c r="AH66" s="9">
        <f t="shared" si="11"/>
        <v>0</v>
      </c>
    </row>
    <row r="67" spans="1:34" ht="12.75">
      <c r="A67" t="s">
        <v>68</v>
      </c>
      <c r="B67" s="5">
        <v>65</v>
      </c>
      <c r="C67" s="6">
        <v>2007</v>
      </c>
      <c r="D67" s="21">
        <v>2167447677</v>
      </c>
      <c r="E67" s="21">
        <v>22758201</v>
      </c>
      <c r="F67" s="19">
        <v>1850756600</v>
      </c>
      <c r="G67" s="19">
        <f aca="true" t="shared" si="14" ref="G67:G130">IF(F67&gt;0,F67/D67*E67,0)</f>
        <v>19432944.63429698</v>
      </c>
      <c r="H67" s="19">
        <f aca="true" t="shared" si="15" ref="H67:H130">IF(AND(G67&gt;0,G67&gt;100000),G67-100000/T67*G67,0)</f>
        <v>17077795.889220838</v>
      </c>
      <c r="I67" s="19">
        <f aca="true" t="shared" si="16" ref="I67:I130">D67-F67</f>
        <v>316691077</v>
      </c>
      <c r="J67" s="19">
        <f aca="true" t="shared" si="17" ref="J67:J130">IF(AND(I67&gt;0,W67&lt;&gt;V67),ROUND(I67/(W67-V67),0),0)</f>
        <v>486469</v>
      </c>
      <c r="K67" s="19">
        <f aca="true" t="shared" si="18" ref="K67:K130">IF(J67&gt;100000,(E67-G67)-100000/J67*(E67-G67),0)</f>
        <v>2641706.876279641</v>
      </c>
      <c r="L67" s="19">
        <v>0</v>
      </c>
      <c r="M67" s="19">
        <v>1437578</v>
      </c>
      <c r="N67" s="19">
        <v>80702</v>
      </c>
      <c r="O67" s="19">
        <v>125834</v>
      </c>
      <c r="P67" s="20">
        <f t="shared" si="12"/>
        <v>24402315</v>
      </c>
      <c r="Q67">
        <v>0.015</v>
      </c>
      <c r="R67" t="str">
        <f aca="true" t="shared" si="19" ref="R67:R130">IF(AD67=100000,"*","")</f>
        <v>*</v>
      </c>
      <c r="S67">
        <f aca="true" t="shared" si="20" ref="S67:S130">IF(AE67=2,"*","")</f>
      </c>
      <c r="T67" s="9">
        <v>825126</v>
      </c>
      <c r="U67" s="13">
        <v>10.5</v>
      </c>
      <c r="V67" s="9">
        <v>2243</v>
      </c>
      <c r="W67" s="9">
        <v>2894</v>
      </c>
      <c r="X67" s="9">
        <v>3023</v>
      </c>
      <c r="Y67">
        <f aca="true" t="shared" si="21" ref="Y67:Y130">ROUND(IF(Q67&gt;0,Q67*(H67+K67),0),0)</f>
        <v>295793</v>
      </c>
      <c r="Z67">
        <f aca="true" t="shared" si="22" ref="Z67:Z130">ROUND(IF(R67="*",Y67,E67*Q67),0)</f>
        <v>295793</v>
      </c>
      <c r="AA67">
        <f aca="true" t="shared" si="23" ref="AA67:AA130">ROUND(IF(Q67&gt;0,Q67*SUM(L67:N67),0),0)</f>
        <v>22774</v>
      </c>
      <c r="AB67">
        <f aca="true" t="shared" si="24" ref="AB67:AB130">ROUND(IF(S67="*",L67*Q67,AA67),0)</f>
        <v>22774</v>
      </c>
      <c r="AC67" s="9">
        <f t="shared" si="13"/>
        <v>326531</v>
      </c>
      <c r="AD67" s="15">
        <v>100000</v>
      </c>
      <c r="AE67" s="15"/>
      <c r="AF67">
        <v>2002</v>
      </c>
      <c r="AG67" s="9">
        <v>320268.69</v>
      </c>
      <c r="AH67" s="9">
        <f aca="true" t="shared" si="25" ref="AH67:AH130">AC67-AG67</f>
        <v>6262.309999999998</v>
      </c>
    </row>
    <row r="68" spans="1:34" ht="12.75">
      <c r="A68" t="s">
        <v>69</v>
      </c>
      <c r="B68" s="5">
        <v>66</v>
      </c>
      <c r="C68" s="6">
        <v>2007</v>
      </c>
      <c r="D68" s="21">
        <v>141095514</v>
      </c>
      <c r="E68" s="21">
        <v>2010611</v>
      </c>
      <c r="F68" s="19">
        <v>99596600</v>
      </c>
      <c r="G68" s="19">
        <f t="shared" si="14"/>
        <v>1419251.4974118879</v>
      </c>
      <c r="H68" s="19">
        <f t="shared" si="15"/>
        <v>619826.3183408999</v>
      </c>
      <c r="I68" s="19">
        <f t="shared" si="16"/>
        <v>41498914</v>
      </c>
      <c r="J68" s="19">
        <f t="shared" si="17"/>
        <v>65976</v>
      </c>
      <c r="K68" s="19">
        <f t="shared" si="18"/>
        <v>0</v>
      </c>
      <c r="L68" s="19">
        <v>0</v>
      </c>
      <c r="M68" s="19">
        <v>50942</v>
      </c>
      <c r="N68" s="19">
        <v>70096</v>
      </c>
      <c r="O68" s="19">
        <v>68445</v>
      </c>
      <c r="P68" s="20">
        <f aca="true" t="shared" si="26" ref="P68:P131">SUM(L68:O68)+E68</f>
        <v>2200094</v>
      </c>
      <c r="R68">
        <f t="shared" si="19"/>
      </c>
      <c r="S68">
        <f t="shared" si="20"/>
      </c>
      <c r="T68" s="9">
        <v>177534</v>
      </c>
      <c r="U68" s="13">
        <v>14.25</v>
      </c>
      <c r="V68" s="9">
        <v>561</v>
      </c>
      <c r="W68" s="9">
        <v>1190</v>
      </c>
      <c r="X68" s="9">
        <v>1372</v>
      </c>
      <c r="Y68">
        <f t="shared" si="21"/>
        <v>0</v>
      </c>
      <c r="Z68">
        <f t="shared" si="22"/>
        <v>0</v>
      </c>
      <c r="AA68">
        <f t="shared" si="23"/>
        <v>0</v>
      </c>
      <c r="AB68">
        <f t="shared" si="24"/>
        <v>0</v>
      </c>
      <c r="AC68" s="9">
        <f aca="true" t="shared" si="27" ref="AC68:AC131">IF(AG68&gt;0,ROUND(((Z68+AB68)*1.025),0),0)</f>
        <v>0</v>
      </c>
      <c r="AD68" s="15"/>
      <c r="AE68" s="15"/>
      <c r="AG68" s="9">
        <v>0</v>
      </c>
      <c r="AH68" s="9">
        <f t="shared" si="25"/>
        <v>0</v>
      </c>
    </row>
    <row r="69" spans="1:34" ht="12.75">
      <c r="A69" t="s">
        <v>70</v>
      </c>
      <c r="B69" s="5">
        <v>67</v>
      </c>
      <c r="C69" s="6">
        <v>2007</v>
      </c>
      <c r="D69" s="21">
        <v>4841849032</v>
      </c>
      <c r="E69" s="21">
        <v>51129926</v>
      </c>
      <c r="F69" s="19">
        <v>4279804300</v>
      </c>
      <c r="G69" s="19">
        <f t="shared" si="14"/>
        <v>45194733.60430082</v>
      </c>
      <c r="H69" s="19">
        <f t="shared" si="15"/>
        <v>40294895.6208949</v>
      </c>
      <c r="I69" s="19">
        <f t="shared" si="16"/>
        <v>562044732</v>
      </c>
      <c r="J69" s="19">
        <f t="shared" si="17"/>
        <v>487886</v>
      </c>
      <c r="K69" s="19">
        <f t="shared" si="18"/>
        <v>4718680.260548924</v>
      </c>
      <c r="L69" s="19">
        <v>0</v>
      </c>
      <c r="M69" s="19">
        <v>4150054</v>
      </c>
      <c r="N69" s="19">
        <v>338629</v>
      </c>
      <c r="O69" s="19">
        <v>447112</v>
      </c>
      <c r="P69" s="20">
        <f t="shared" si="26"/>
        <v>56065721</v>
      </c>
      <c r="Q69">
        <v>0.015</v>
      </c>
      <c r="R69" t="str">
        <f t="shared" si="19"/>
        <v>*</v>
      </c>
      <c r="S69">
        <f t="shared" si="20"/>
      </c>
      <c r="T69" s="9">
        <v>922372</v>
      </c>
      <c r="U69" s="13">
        <v>10.56</v>
      </c>
      <c r="V69" s="9">
        <v>4640</v>
      </c>
      <c r="W69" s="9">
        <v>5792</v>
      </c>
      <c r="X69" s="9">
        <v>6227</v>
      </c>
      <c r="Y69">
        <f t="shared" si="21"/>
        <v>675204</v>
      </c>
      <c r="Z69">
        <f t="shared" si="22"/>
        <v>675204</v>
      </c>
      <c r="AA69">
        <f t="shared" si="23"/>
        <v>67330</v>
      </c>
      <c r="AB69">
        <f t="shared" si="24"/>
        <v>67330</v>
      </c>
      <c r="AC69" s="9">
        <f t="shared" si="27"/>
        <v>761097</v>
      </c>
      <c r="AD69" s="15">
        <v>100000</v>
      </c>
      <c r="AE69" s="15"/>
      <c r="AF69">
        <v>2005</v>
      </c>
      <c r="AG69" s="9">
        <v>745604.19</v>
      </c>
      <c r="AH69" s="9">
        <f t="shared" si="25"/>
        <v>15492.810000000056</v>
      </c>
    </row>
    <row r="70" spans="1:34" ht="12.75">
      <c r="A70" t="s">
        <v>71</v>
      </c>
      <c r="B70" s="5">
        <v>68</v>
      </c>
      <c r="C70" s="6">
        <v>2007</v>
      </c>
      <c r="D70" s="21">
        <v>227407538</v>
      </c>
      <c r="E70" s="21">
        <v>3001780</v>
      </c>
      <c r="F70" s="19">
        <v>172318000</v>
      </c>
      <c r="G70" s="19">
        <f t="shared" si="14"/>
        <v>2274597.9776624646</v>
      </c>
      <c r="H70" s="19">
        <f t="shared" si="15"/>
        <v>1501077.7953642565</v>
      </c>
      <c r="I70" s="19">
        <f t="shared" si="16"/>
        <v>55089538</v>
      </c>
      <c r="J70" s="19">
        <f t="shared" si="17"/>
        <v>170029</v>
      </c>
      <c r="K70" s="19">
        <f t="shared" si="18"/>
        <v>299500.8489273904</v>
      </c>
      <c r="L70" s="19">
        <v>0</v>
      </c>
      <c r="M70" s="19">
        <v>72582</v>
      </c>
      <c r="N70" s="19">
        <v>87736</v>
      </c>
      <c r="O70" s="19">
        <v>75734</v>
      </c>
      <c r="P70" s="20">
        <f t="shared" si="26"/>
        <v>3237832</v>
      </c>
      <c r="Q70">
        <v>0.015</v>
      </c>
      <c r="R70">
        <f t="shared" si="19"/>
      </c>
      <c r="S70">
        <f t="shared" si="20"/>
      </c>
      <c r="T70" s="9">
        <v>294058</v>
      </c>
      <c r="U70" s="13">
        <v>13.2</v>
      </c>
      <c r="V70" s="9">
        <v>586</v>
      </c>
      <c r="W70" s="9">
        <v>910</v>
      </c>
      <c r="X70" s="9">
        <v>1048</v>
      </c>
      <c r="Y70">
        <f t="shared" si="21"/>
        <v>27009</v>
      </c>
      <c r="Z70">
        <f t="shared" si="22"/>
        <v>45027</v>
      </c>
      <c r="AA70">
        <f t="shared" si="23"/>
        <v>2405</v>
      </c>
      <c r="AB70">
        <f t="shared" si="24"/>
        <v>2405</v>
      </c>
      <c r="AC70" s="9">
        <f t="shared" si="27"/>
        <v>48618</v>
      </c>
      <c r="AD70" s="15"/>
      <c r="AE70" s="15"/>
      <c r="AF70">
        <v>2005</v>
      </c>
      <c r="AG70" s="9">
        <v>47140.48</v>
      </c>
      <c r="AH70" s="9">
        <f t="shared" si="25"/>
        <v>1477.5199999999968</v>
      </c>
    </row>
    <row r="71" spans="1:34" ht="12.75">
      <c r="A71" t="s">
        <v>72</v>
      </c>
      <c r="B71" s="5">
        <v>69</v>
      </c>
      <c r="C71" s="6">
        <v>2007</v>
      </c>
      <c r="D71" s="21">
        <v>106255161</v>
      </c>
      <c r="E71" s="21">
        <v>1143306</v>
      </c>
      <c r="F71" s="19">
        <v>72003700</v>
      </c>
      <c r="G71" s="19">
        <f t="shared" si="14"/>
        <v>774760.1288957625</v>
      </c>
      <c r="H71" s="19">
        <f t="shared" si="15"/>
        <v>411072.4953361239</v>
      </c>
      <c r="I71" s="19">
        <f t="shared" si="16"/>
        <v>34251461</v>
      </c>
      <c r="J71" s="19">
        <f t="shared" si="17"/>
        <v>90135</v>
      </c>
      <c r="K71" s="19">
        <f t="shared" si="18"/>
        <v>0</v>
      </c>
      <c r="L71" s="19">
        <v>0</v>
      </c>
      <c r="M71" s="19">
        <v>82266</v>
      </c>
      <c r="N71" s="19">
        <v>9652</v>
      </c>
      <c r="O71" s="19">
        <v>35437</v>
      </c>
      <c r="P71" s="20">
        <f t="shared" si="26"/>
        <v>1270661</v>
      </c>
      <c r="R71">
        <f t="shared" si="19"/>
      </c>
      <c r="S71">
        <f t="shared" si="20"/>
      </c>
      <c r="T71" s="9">
        <v>213029</v>
      </c>
      <c r="U71" s="13">
        <v>10.76</v>
      </c>
      <c r="V71" s="9">
        <v>338</v>
      </c>
      <c r="W71" s="9">
        <v>718</v>
      </c>
      <c r="X71" s="9">
        <v>752</v>
      </c>
      <c r="Y71">
        <f t="shared" si="21"/>
        <v>0</v>
      </c>
      <c r="Z71">
        <f t="shared" si="22"/>
        <v>0</v>
      </c>
      <c r="AA71">
        <f t="shared" si="23"/>
        <v>0</v>
      </c>
      <c r="AB71">
        <f t="shared" si="24"/>
        <v>0</v>
      </c>
      <c r="AC71" s="9">
        <f t="shared" si="27"/>
        <v>0</v>
      </c>
      <c r="AD71" s="15"/>
      <c r="AE71" s="15"/>
      <c r="AG71" s="9">
        <v>0</v>
      </c>
      <c r="AH71" s="9">
        <f t="shared" si="25"/>
        <v>0</v>
      </c>
    </row>
    <row r="72" spans="1:34" ht="12.75">
      <c r="A72" t="s">
        <v>73</v>
      </c>
      <c r="B72" s="5">
        <v>70</v>
      </c>
      <c r="C72" s="6">
        <v>2007</v>
      </c>
      <c r="D72" s="21">
        <v>511281112</v>
      </c>
      <c r="E72" s="21">
        <v>7244853</v>
      </c>
      <c r="F72" s="19">
        <v>409176600</v>
      </c>
      <c r="G72" s="19">
        <f t="shared" si="14"/>
        <v>5798032.136262057</v>
      </c>
      <c r="H72" s="19">
        <f t="shared" si="15"/>
        <v>3064645.623850601</v>
      </c>
      <c r="I72" s="19">
        <f t="shared" si="16"/>
        <v>102104512</v>
      </c>
      <c r="J72" s="19">
        <f t="shared" si="17"/>
        <v>166837</v>
      </c>
      <c r="K72" s="19">
        <f t="shared" si="18"/>
        <v>579614.6302657856</v>
      </c>
      <c r="L72" s="19">
        <v>0</v>
      </c>
      <c r="M72" s="19">
        <v>369119</v>
      </c>
      <c r="N72" s="19">
        <v>798291</v>
      </c>
      <c r="O72" s="19">
        <v>173960</v>
      </c>
      <c r="P72" s="20">
        <f t="shared" si="26"/>
        <v>8586223</v>
      </c>
      <c r="R72">
        <f t="shared" si="19"/>
      </c>
      <c r="S72">
        <f t="shared" si="20"/>
      </c>
      <c r="T72" s="9">
        <v>212119</v>
      </c>
      <c r="U72" s="13">
        <v>14.17</v>
      </c>
      <c r="V72" s="9">
        <v>1929</v>
      </c>
      <c r="W72" s="9">
        <v>2541</v>
      </c>
      <c r="X72" s="9">
        <v>2694</v>
      </c>
      <c r="Y72">
        <f t="shared" si="21"/>
        <v>0</v>
      </c>
      <c r="Z72">
        <f t="shared" si="22"/>
        <v>0</v>
      </c>
      <c r="AA72">
        <f t="shared" si="23"/>
        <v>0</v>
      </c>
      <c r="AB72">
        <f t="shared" si="24"/>
        <v>0</v>
      </c>
      <c r="AC72" s="9">
        <f t="shared" si="27"/>
        <v>0</v>
      </c>
      <c r="AD72" s="15"/>
      <c r="AE72" s="15"/>
      <c r="AG72" s="9">
        <v>0</v>
      </c>
      <c r="AH72" s="9">
        <f t="shared" si="25"/>
        <v>0</v>
      </c>
    </row>
    <row r="73" spans="1:34" ht="12.75">
      <c r="A73" t="s">
        <v>74</v>
      </c>
      <c r="B73" s="5">
        <v>71</v>
      </c>
      <c r="C73" s="6">
        <v>2007</v>
      </c>
      <c r="D73" s="21">
        <v>3476491992</v>
      </c>
      <c r="E73" s="21">
        <v>32400905</v>
      </c>
      <c r="F73" s="19">
        <v>2608522900</v>
      </c>
      <c r="G73" s="19">
        <f t="shared" si="14"/>
        <v>24311433.153798703</v>
      </c>
      <c r="H73" s="19">
        <f t="shared" si="15"/>
        <v>18695201.06212421</v>
      </c>
      <c r="I73" s="19">
        <f t="shared" si="16"/>
        <v>867969092</v>
      </c>
      <c r="J73" s="19">
        <f t="shared" si="17"/>
        <v>365923</v>
      </c>
      <c r="K73" s="19">
        <f t="shared" si="18"/>
        <v>5878768.543538908</v>
      </c>
      <c r="L73" s="19">
        <v>0</v>
      </c>
      <c r="M73" s="19">
        <v>12143355</v>
      </c>
      <c r="N73" s="19">
        <v>3138181</v>
      </c>
      <c r="O73" s="19">
        <v>1162900</v>
      </c>
      <c r="P73" s="20">
        <f t="shared" si="26"/>
        <v>48845341</v>
      </c>
      <c r="R73">
        <f t="shared" si="19"/>
      </c>
      <c r="S73">
        <f t="shared" si="20"/>
      </c>
      <c r="T73" s="9">
        <v>432878</v>
      </c>
      <c r="U73" s="13">
        <v>9.32</v>
      </c>
      <c r="V73" s="9">
        <v>6026</v>
      </c>
      <c r="W73" s="9">
        <v>8398</v>
      </c>
      <c r="X73" s="9">
        <v>9058</v>
      </c>
      <c r="Y73">
        <f t="shared" si="21"/>
        <v>0</v>
      </c>
      <c r="Z73">
        <f t="shared" si="22"/>
        <v>0</v>
      </c>
      <c r="AA73">
        <f t="shared" si="23"/>
        <v>0</v>
      </c>
      <c r="AB73">
        <f t="shared" si="24"/>
        <v>0</v>
      </c>
      <c r="AC73" s="9">
        <f t="shared" si="27"/>
        <v>0</v>
      </c>
      <c r="AD73" s="15"/>
      <c r="AE73" s="15"/>
      <c r="AG73" s="9">
        <v>0</v>
      </c>
      <c r="AH73" s="9">
        <f t="shared" si="25"/>
        <v>0</v>
      </c>
    </row>
    <row r="74" spans="1:34" ht="12.75">
      <c r="A74" t="s">
        <v>75</v>
      </c>
      <c r="B74" s="5">
        <v>72</v>
      </c>
      <c r="C74" s="6">
        <v>2007</v>
      </c>
      <c r="D74" s="21">
        <v>4811562100</v>
      </c>
      <c r="E74" s="21">
        <v>32718622</v>
      </c>
      <c r="F74" s="19">
        <v>3987044400</v>
      </c>
      <c r="G74" s="19">
        <f t="shared" si="14"/>
        <v>27111901.687981293</v>
      </c>
      <c r="H74" s="19">
        <f t="shared" si="15"/>
        <v>20602253.945913985</v>
      </c>
      <c r="I74" s="19">
        <f t="shared" si="16"/>
        <v>824517700</v>
      </c>
      <c r="J74" s="19">
        <f t="shared" si="17"/>
        <v>265973</v>
      </c>
      <c r="K74" s="19">
        <f t="shared" si="18"/>
        <v>3498716.750747937</v>
      </c>
      <c r="L74" s="19">
        <v>0</v>
      </c>
      <c r="M74" s="19">
        <v>4224890</v>
      </c>
      <c r="N74" s="19">
        <v>592058</v>
      </c>
      <c r="O74" s="19">
        <v>642733</v>
      </c>
      <c r="P74" s="20">
        <f t="shared" si="26"/>
        <v>38178303</v>
      </c>
      <c r="Q74">
        <v>0.015</v>
      </c>
      <c r="R74" t="str">
        <f t="shared" si="19"/>
        <v>*</v>
      </c>
      <c r="S74">
        <f t="shared" si="20"/>
      </c>
      <c r="T74" s="9">
        <v>416488</v>
      </c>
      <c r="U74" s="13">
        <v>6.8</v>
      </c>
      <c r="V74" s="9">
        <v>9573</v>
      </c>
      <c r="W74" s="9">
        <v>12673</v>
      </c>
      <c r="X74" s="9">
        <v>13498</v>
      </c>
      <c r="Y74">
        <f t="shared" si="21"/>
        <v>361515</v>
      </c>
      <c r="Z74">
        <f t="shared" si="22"/>
        <v>361515</v>
      </c>
      <c r="AA74">
        <f t="shared" si="23"/>
        <v>72254</v>
      </c>
      <c r="AB74">
        <f t="shared" si="24"/>
        <v>72254</v>
      </c>
      <c r="AC74" s="9">
        <f t="shared" si="27"/>
        <v>444613</v>
      </c>
      <c r="AD74" s="15">
        <v>100000</v>
      </c>
      <c r="AE74" s="15"/>
      <c r="AF74">
        <v>2003</v>
      </c>
      <c r="AG74" s="9">
        <v>444474.65</v>
      </c>
      <c r="AH74" s="9">
        <f t="shared" si="25"/>
        <v>138.34999999997672</v>
      </c>
    </row>
    <row r="75" spans="1:34" ht="12.75">
      <c r="A75" t="s">
        <v>76</v>
      </c>
      <c r="B75" s="5">
        <v>73</v>
      </c>
      <c r="C75" s="6">
        <v>2007</v>
      </c>
      <c r="D75" s="21">
        <v>3556431280</v>
      </c>
      <c r="E75" s="21">
        <v>38871794</v>
      </c>
      <c r="F75" s="19">
        <v>2916850500</v>
      </c>
      <c r="G75" s="19">
        <f t="shared" si="14"/>
        <v>31881176.054889776</v>
      </c>
      <c r="H75" s="19">
        <f t="shared" si="15"/>
        <v>24743892.27439798</v>
      </c>
      <c r="I75" s="19">
        <f t="shared" si="16"/>
        <v>639580780</v>
      </c>
      <c r="J75" s="19">
        <f t="shared" si="17"/>
        <v>400489</v>
      </c>
      <c r="K75" s="19">
        <f t="shared" si="18"/>
        <v>5245097.357750715</v>
      </c>
      <c r="L75" s="19">
        <v>0</v>
      </c>
      <c r="M75" s="19">
        <v>12970622</v>
      </c>
      <c r="N75" s="19">
        <v>985240</v>
      </c>
      <c r="O75" s="19">
        <v>2712708</v>
      </c>
      <c r="P75" s="20">
        <f t="shared" si="26"/>
        <v>55540364</v>
      </c>
      <c r="R75">
        <f t="shared" si="19"/>
      </c>
      <c r="S75">
        <f t="shared" si="20"/>
      </c>
      <c r="T75" s="9">
        <v>446685</v>
      </c>
      <c r="U75" s="13">
        <v>10.93</v>
      </c>
      <c r="V75" s="9">
        <v>6530</v>
      </c>
      <c r="W75" s="9">
        <v>8127</v>
      </c>
      <c r="X75" s="9">
        <v>8503</v>
      </c>
      <c r="Y75">
        <f t="shared" si="21"/>
        <v>0</v>
      </c>
      <c r="Z75">
        <f t="shared" si="22"/>
        <v>0</v>
      </c>
      <c r="AA75">
        <f t="shared" si="23"/>
        <v>0</v>
      </c>
      <c r="AB75">
        <f t="shared" si="24"/>
        <v>0</v>
      </c>
      <c r="AC75" s="9">
        <f t="shared" si="27"/>
        <v>0</v>
      </c>
      <c r="AD75" s="15"/>
      <c r="AE75" s="15"/>
      <c r="AG75" s="9">
        <v>0</v>
      </c>
      <c r="AH75" s="9">
        <f t="shared" si="25"/>
        <v>0</v>
      </c>
    </row>
    <row r="76" spans="1:34" ht="12.75">
      <c r="A76" t="s">
        <v>77</v>
      </c>
      <c r="B76" s="5">
        <v>74</v>
      </c>
      <c r="C76" s="6">
        <v>2007</v>
      </c>
      <c r="D76" s="21">
        <v>509947172</v>
      </c>
      <c r="E76" s="21">
        <v>5624717</v>
      </c>
      <c r="F76" s="19">
        <v>386562300</v>
      </c>
      <c r="G76" s="19">
        <f t="shared" si="14"/>
        <v>4263781.9361592615</v>
      </c>
      <c r="H76" s="19">
        <f t="shared" si="15"/>
        <v>2731717.2670183387</v>
      </c>
      <c r="I76" s="19">
        <f t="shared" si="16"/>
        <v>123384872</v>
      </c>
      <c r="J76" s="19">
        <f t="shared" si="17"/>
        <v>117509</v>
      </c>
      <c r="K76" s="19">
        <f t="shared" si="18"/>
        <v>202781.16597696766</v>
      </c>
      <c r="L76" s="19">
        <v>0</v>
      </c>
      <c r="M76" s="19">
        <v>749916</v>
      </c>
      <c r="N76" s="19">
        <v>866264</v>
      </c>
      <c r="O76" s="19">
        <v>146032</v>
      </c>
      <c r="P76" s="20">
        <f t="shared" si="26"/>
        <v>7386929</v>
      </c>
      <c r="Q76">
        <v>0.03</v>
      </c>
      <c r="R76" t="str">
        <f t="shared" si="19"/>
        <v>*</v>
      </c>
      <c r="S76">
        <f t="shared" si="20"/>
      </c>
      <c r="T76" s="9">
        <v>278303</v>
      </c>
      <c r="U76" s="13">
        <v>11.03</v>
      </c>
      <c r="V76" s="9">
        <v>1389</v>
      </c>
      <c r="W76" s="9">
        <v>2439</v>
      </c>
      <c r="X76" s="9">
        <v>3031</v>
      </c>
      <c r="Y76">
        <f t="shared" si="21"/>
        <v>88035</v>
      </c>
      <c r="Z76">
        <f t="shared" si="22"/>
        <v>88035</v>
      </c>
      <c r="AA76">
        <f t="shared" si="23"/>
        <v>48485</v>
      </c>
      <c r="AB76">
        <f t="shared" si="24"/>
        <v>48485</v>
      </c>
      <c r="AC76" s="9">
        <f t="shared" si="27"/>
        <v>0</v>
      </c>
      <c r="AD76" s="15">
        <v>100000</v>
      </c>
      <c r="AE76" s="15"/>
      <c r="AF76">
        <v>2008</v>
      </c>
      <c r="AG76" s="9">
        <v>0</v>
      </c>
      <c r="AH76" s="9">
        <f t="shared" si="25"/>
        <v>0</v>
      </c>
    </row>
    <row r="77" spans="1:34" ht="12.75">
      <c r="A77" t="s">
        <v>78</v>
      </c>
      <c r="B77" s="5">
        <v>75</v>
      </c>
      <c r="C77" s="6">
        <v>2007</v>
      </c>
      <c r="D77" s="21">
        <v>6200949945</v>
      </c>
      <c r="E77" s="21">
        <v>26043990</v>
      </c>
      <c r="F77" s="19">
        <v>5182906000</v>
      </c>
      <c r="G77" s="19">
        <f t="shared" si="14"/>
        <v>21768205.393075462</v>
      </c>
      <c r="H77" s="19">
        <f t="shared" si="15"/>
        <v>16940728.109132204</v>
      </c>
      <c r="I77" s="19">
        <f t="shared" si="16"/>
        <v>1018043945</v>
      </c>
      <c r="J77" s="19">
        <f t="shared" si="17"/>
        <v>261439</v>
      </c>
      <c r="K77" s="19">
        <f t="shared" si="18"/>
        <v>2640303.822908175</v>
      </c>
      <c r="L77" s="19">
        <v>4181</v>
      </c>
      <c r="M77" s="19">
        <v>1546496</v>
      </c>
      <c r="N77" s="19">
        <v>99800</v>
      </c>
      <c r="O77" s="19">
        <v>251510</v>
      </c>
      <c r="P77" s="20">
        <f t="shared" si="26"/>
        <v>27945977</v>
      </c>
      <c r="Q77">
        <v>0.03</v>
      </c>
      <c r="R77">
        <f t="shared" si="19"/>
      </c>
      <c r="S77">
        <f t="shared" si="20"/>
      </c>
      <c r="T77" s="9">
        <v>450923</v>
      </c>
      <c r="U77" s="13">
        <v>4.2</v>
      </c>
      <c r="V77" s="9">
        <v>11494</v>
      </c>
      <c r="W77" s="9">
        <v>15388</v>
      </c>
      <c r="X77" s="9">
        <v>16499</v>
      </c>
      <c r="Y77">
        <f t="shared" si="21"/>
        <v>587431</v>
      </c>
      <c r="Z77">
        <f t="shared" si="22"/>
        <v>781320</v>
      </c>
      <c r="AA77">
        <f t="shared" si="23"/>
        <v>49514</v>
      </c>
      <c r="AB77">
        <f t="shared" si="24"/>
        <v>49514</v>
      </c>
      <c r="AC77" s="9">
        <f t="shared" si="27"/>
        <v>851605</v>
      </c>
      <c r="AD77" s="15"/>
      <c r="AE77" s="15"/>
      <c r="AF77">
        <v>2006</v>
      </c>
      <c r="AG77" s="9">
        <v>868518.27</v>
      </c>
      <c r="AH77" s="9">
        <f t="shared" si="25"/>
        <v>-16913.27000000002</v>
      </c>
    </row>
    <row r="78" spans="1:34" ht="12.75">
      <c r="A78" t="s">
        <v>79</v>
      </c>
      <c r="B78" s="5">
        <v>76</v>
      </c>
      <c r="C78" s="6">
        <v>2007</v>
      </c>
      <c r="D78" s="21">
        <v>858746224</v>
      </c>
      <c r="E78" s="21">
        <v>8029277</v>
      </c>
      <c r="F78" s="19">
        <v>698095600</v>
      </c>
      <c r="G78" s="19">
        <f t="shared" si="14"/>
        <v>6527193.701967533</v>
      </c>
      <c r="H78" s="19">
        <f t="shared" si="15"/>
        <v>4662803.24501904</v>
      </c>
      <c r="I78" s="19">
        <f t="shared" si="16"/>
        <v>160650624</v>
      </c>
      <c r="J78" s="19">
        <f t="shared" si="17"/>
        <v>183811</v>
      </c>
      <c r="K78" s="19">
        <f t="shared" si="18"/>
        <v>684894.284299629</v>
      </c>
      <c r="L78" s="19">
        <v>0</v>
      </c>
      <c r="M78" s="19">
        <v>643541</v>
      </c>
      <c r="N78" s="19">
        <v>937614</v>
      </c>
      <c r="O78" s="19">
        <v>367638</v>
      </c>
      <c r="P78" s="20">
        <f t="shared" si="26"/>
        <v>9978070</v>
      </c>
      <c r="R78">
        <f t="shared" si="19"/>
      </c>
      <c r="S78">
        <f t="shared" si="20"/>
      </c>
      <c r="T78" s="9">
        <v>350098</v>
      </c>
      <c r="U78" s="13">
        <v>9.35</v>
      </c>
      <c r="V78" s="9">
        <v>1994</v>
      </c>
      <c r="W78" s="9">
        <v>2868</v>
      </c>
      <c r="X78" s="9">
        <v>3059</v>
      </c>
      <c r="Y78">
        <f t="shared" si="21"/>
        <v>0</v>
      </c>
      <c r="Z78">
        <f t="shared" si="22"/>
        <v>0</v>
      </c>
      <c r="AA78">
        <f t="shared" si="23"/>
        <v>0</v>
      </c>
      <c r="AB78">
        <f t="shared" si="24"/>
        <v>0</v>
      </c>
      <c r="AC78" s="9">
        <f t="shared" si="27"/>
        <v>0</v>
      </c>
      <c r="AD78" s="15"/>
      <c r="AE78" s="15"/>
      <c r="AG78" s="9">
        <v>0</v>
      </c>
      <c r="AH78" s="9">
        <f t="shared" si="25"/>
        <v>0</v>
      </c>
    </row>
    <row r="79" spans="1:34" ht="12.75">
      <c r="A79" t="s">
        <v>80</v>
      </c>
      <c r="B79" s="5">
        <v>77</v>
      </c>
      <c r="C79" s="6">
        <v>2007</v>
      </c>
      <c r="D79" s="21">
        <v>972439915</v>
      </c>
      <c r="E79" s="21">
        <v>9996682</v>
      </c>
      <c r="F79" s="19">
        <v>798919700</v>
      </c>
      <c r="G79" s="19">
        <f t="shared" si="14"/>
        <v>8212894.248006469</v>
      </c>
      <c r="H79" s="19">
        <f t="shared" si="15"/>
        <v>5625414.293749825</v>
      </c>
      <c r="I79" s="19">
        <f t="shared" si="16"/>
        <v>173520215</v>
      </c>
      <c r="J79" s="19">
        <f t="shared" si="17"/>
        <v>143881</v>
      </c>
      <c r="K79" s="19">
        <f t="shared" si="18"/>
        <v>544021.7286870966</v>
      </c>
      <c r="L79" s="19">
        <v>0</v>
      </c>
      <c r="M79" s="19">
        <v>214205</v>
      </c>
      <c r="N79" s="19">
        <v>184130</v>
      </c>
      <c r="O79" s="19">
        <v>113128</v>
      </c>
      <c r="P79" s="20">
        <f t="shared" si="26"/>
        <v>10508145</v>
      </c>
      <c r="R79">
        <f t="shared" si="19"/>
      </c>
      <c r="S79">
        <f t="shared" si="20"/>
      </c>
      <c r="T79" s="9">
        <v>317409</v>
      </c>
      <c r="U79" s="13">
        <v>10.28</v>
      </c>
      <c r="V79" s="9">
        <v>2517</v>
      </c>
      <c r="W79" s="9">
        <v>3723</v>
      </c>
      <c r="X79" s="9">
        <v>3933</v>
      </c>
      <c r="Y79">
        <f t="shared" si="21"/>
        <v>0</v>
      </c>
      <c r="Z79">
        <f t="shared" si="22"/>
        <v>0</v>
      </c>
      <c r="AA79">
        <f t="shared" si="23"/>
        <v>0</v>
      </c>
      <c r="AB79">
        <f t="shared" si="24"/>
        <v>0</v>
      </c>
      <c r="AC79" s="9">
        <f t="shared" si="27"/>
        <v>0</v>
      </c>
      <c r="AD79" s="15"/>
      <c r="AE79" s="15"/>
      <c r="AG79" s="9">
        <v>0</v>
      </c>
      <c r="AH79" s="9">
        <f t="shared" si="25"/>
        <v>0</v>
      </c>
    </row>
    <row r="80" spans="1:34" ht="12.75">
      <c r="A80" t="s">
        <v>81</v>
      </c>
      <c r="B80" s="5">
        <v>78</v>
      </c>
      <c r="C80" s="6">
        <v>2007</v>
      </c>
      <c r="D80" s="21">
        <v>2324754119</v>
      </c>
      <c r="E80" s="21">
        <v>21387738</v>
      </c>
      <c r="F80" s="19">
        <v>1959186600</v>
      </c>
      <c r="G80" s="19">
        <f t="shared" si="14"/>
        <v>18024516.808657303</v>
      </c>
      <c r="H80" s="19">
        <f t="shared" si="15"/>
        <v>16422797.408213403</v>
      </c>
      <c r="I80" s="19">
        <f t="shared" si="16"/>
        <v>365567519</v>
      </c>
      <c r="J80" s="19">
        <f t="shared" si="17"/>
        <v>729676</v>
      </c>
      <c r="K80" s="19">
        <f t="shared" si="18"/>
        <v>2902301.387026439</v>
      </c>
      <c r="L80" s="19">
        <v>0</v>
      </c>
      <c r="M80" s="19">
        <v>182551</v>
      </c>
      <c r="N80" s="19">
        <v>59031</v>
      </c>
      <c r="O80" s="19">
        <v>171226</v>
      </c>
      <c r="P80" s="20">
        <f t="shared" si="26"/>
        <v>21800546</v>
      </c>
      <c r="R80">
        <f t="shared" si="19"/>
      </c>
      <c r="S80">
        <f t="shared" si="20"/>
      </c>
      <c r="T80" s="9">
        <v>1125323</v>
      </c>
      <c r="U80" s="13">
        <v>9.2</v>
      </c>
      <c r="V80" s="9">
        <v>1741</v>
      </c>
      <c r="W80" s="9">
        <v>2242</v>
      </c>
      <c r="X80" s="9">
        <v>2328</v>
      </c>
      <c r="Y80">
        <f t="shared" si="21"/>
        <v>0</v>
      </c>
      <c r="Z80">
        <f t="shared" si="22"/>
        <v>0</v>
      </c>
      <c r="AA80">
        <f t="shared" si="23"/>
        <v>0</v>
      </c>
      <c r="AB80">
        <f t="shared" si="24"/>
        <v>0</v>
      </c>
      <c r="AC80" s="9">
        <f t="shared" si="27"/>
        <v>0</v>
      </c>
      <c r="AD80" s="15"/>
      <c r="AE80" s="15"/>
      <c r="AG80" s="9">
        <v>0</v>
      </c>
      <c r="AH80" s="9">
        <f t="shared" si="25"/>
        <v>0</v>
      </c>
    </row>
    <row r="81" spans="1:34" ht="12.75">
      <c r="A81" t="s">
        <v>82</v>
      </c>
      <c r="B81" s="5">
        <v>79</v>
      </c>
      <c r="C81" s="6">
        <v>2007</v>
      </c>
      <c r="D81" s="21">
        <v>2956755185</v>
      </c>
      <c r="E81" s="21">
        <v>28680525</v>
      </c>
      <c r="F81" s="19">
        <v>2322857400</v>
      </c>
      <c r="G81" s="19">
        <f t="shared" si="14"/>
        <v>22531716.54863776</v>
      </c>
      <c r="H81" s="19">
        <f t="shared" si="15"/>
        <v>15464295.239888137</v>
      </c>
      <c r="I81" s="19">
        <f t="shared" si="16"/>
        <v>633897785</v>
      </c>
      <c r="J81" s="19">
        <f t="shared" si="17"/>
        <v>176230</v>
      </c>
      <c r="K81" s="19">
        <f t="shared" si="18"/>
        <v>2659726.881049445</v>
      </c>
      <c r="L81" s="19">
        <v>0</v>
      </c>
      <c r="M81" s="19">
        <v>1224771</v>
      </c>
      <c r="N81" s="19">
        <v>483071</v>
      </c>
      <c r="O81" s="19">
        <v>529545</v>
      </c>
      <c r="P81" s="20">
        <f t="shared" si="26"/>
        <v>30917912</v>
      </c>
      <c r="Q81">
        <v>0.02</v>
      </c>
      <c r="R81">
        <f t="shared" si="19"/>
      </c>
      <c r="S81">
        <f t="shared" si="20"/>
      </c>
      <c r="T81" s="9">
        <v>318811</v>
      </c>
      <c r="U81" s="13">
        <v>9.7</v>
      </c>
      <c r="V81" s="9">
        <v>7286</v>
      </c>
      <c r="W81" s="9">
        <v>10883</v>
      </c>
      <c r="X81" s="9">
        <v>11390</v>
      </c>
      <c r="Y81">
        <f t="shared" si="21"/>
        <v>362480</v>
      </c>
      <c r="Z81">
        <f t="shared" si="22"/>
        <v>573611</v>
      </c>
      <c r="AA81">
        <f t="shared" si="23"/>
        <v>34157</v>
      </c>
      <c r="AB81">
        <f t="shared" si="24"/>
        <v>34157</v>
      </c>
      <c r="AC81" s="9">
        <f t="shared" si="27"/>
        <v>622962</v>
      </c>
      <c r="AD81" s="15"/>
      <c r="AE81" s="15"/>
      <c r="AF81">
        <v>2002</v>
      </c>
      <c r="AG81" s="9">
        <v>594541.22</v>
      </c>
      <c r="AH81" s="9">
        <f t="shared" si="25"/>
        <v>28420.780000000028</v>
      </c>
    </row>
    <row r="82" spans="1:34" ht="12.75">
      <c r="A82" t="s">
        <v>83</v>
      </c>
      <c r="B82" s="5">
        <v>80</v>
      </c>
      <c r="C82" s="6">
        <v>2007</v>
      </c>
      <c r="D82" s="21">
        <v>952209587</v>
      </c>
      <c r="E82" s="21">
        <v>7341536</v>
      </c>
      <c r="F82" s="19">
        <v>794573400</v>
      </c>
      <c r="G82" s="19">
        <f t="shared" si="14"/>
        <v>6126160.98428591</v>
      </c>
      <c r="H82" s="19">
        <f t="shared" si="15"/>
        <v>3796202.0658338848</v>
      </c>
      <c r="I82" s="19">
        <f t="shared" si="16"/>
        <v>157636187</v>
      </c>
      <c r="J82" s="19">
        <f t="shared" si="17"/>
        <v>97126</v>
      </c>
      <c r="K82" s="19">
        <f t="shared" si="18"/>
        <v>0</v>
      </c>
      <c r="L82" s="19">
        <v>0</v>
      </c>
      <c r="M82" s="19">
        <v>222187</v>
      </c>
      <c r="N82" s="19">
        <v>140857</v>
      </c>
      <c r="O82" s="19">
        <v>79378</v>
      </c>
      <c r="P82" s="20">
        <f t="shared" si="26"/>
        <v>7783958</v>
      </c>
      <c r="R82">
        <f t="shared" si="19"/>
      </c>
      <c r="S82">
        <f t="shared" si="20"/>
      </c>
      <c r="T82" s="9">
        <v>262930</v>
      </c>
      <c r="U82" s="13">
        <v>7.71</v>
      </c>
      <c r="V82" s="9">
        <v>3022</v>
      </c>
      <c r="W82" s="9">
        <v>4645</v>
      </c>
      <c r="X82" s="9">
        <v>4872</v>
      </c>
      <c r="Y82">
        <f t="shared" si="21"/>
        <v>0</v>
      </c>
      <c r="Z82">
        <f t="shared" si="22"/>
        <v>0</v>
      </c>
      <c r="AA82">
        <f t="shared" si="23"/>
        <v>0</v>
      </c>
      <c r="AB82">
        <f t="shared" si="24"/>
        <v>0</v>
      </c>
      <c r="AC82" s="9">
        <f t="shared" si="27"/>
        <v>0</v>
      </c>
      <c r="AD82" s="15"/>
      <c r="AE82" s="15"/>
      <c r="AG82" s="9">
        <v>0</v>
      </c>
      <c r="AH82" s="9">
        <f t="shared" si="25"/>
        <v>0</v>
      </c>
    </row>
    <row r="83" spans="1:34" ht="12.75">
      <c r="A83" t="s">
        <v>84</v>
      </c>
      <c r="B83" s="5">
        <v>81</v>
      </c>
      <c r="C83" s="6">
        <v>2007</v>
      </c>
      <c r="D83" s="21">
        <v>500487320</v>
      </c>
      <c r="E83" s="21">
        <v>5665516</v>
      </c>
      <c r="F83" s="19">
        <v>448646600</v>
      </c>
      <c r="G83" s="19">
        <f t="shared" si="14"/>
        <v>5078679.097495617</v>
      </c>
      <c r="H83" s="19">
        <f t="shared" si="15"/>
        <v>3942150.774804205</v>
      </c>
      <c r="I83" s="19">
        <f t="shared" si="16"/>
        <v>51840720</v>
      </c>
      <c r="J83" s="19">
        <f t="shared" si="17"/>
        <v>245691</v>
      </c>
      <c r="K83" s="19">
        <f t="shared" si="18"/>
        <v>347985.295199116</v>
      </c>
      <c r="L83" s="19">
        <v>0</v>
      </c>
      <c r="M83" s="19">
        <v>59983</v>
      </c>
      <c r="N83" s="19">
        <v>48184</v>
      </c>
      <c r="O83" s="19">
        <v>85150</v>
      </c>
      <c r="P83" s="20">
        <f t="shared" si="26"/>
        <v>5858833</v>
      </c>
      <c r="Q83">
        <v>0.03</v>
      </c>
      <c r="R83">
        <f t="shared" si="19"/>
      </c>
      <c r="S83">
        <f t="shared" si="20"/>
      </c>
      <c r="T83" s="9">
        <v>446859</v>
      </c>
      <c r="U83" s="13">
        <v>11.32</v>
      </c>
      <c r="V83" s="9">
        <v>1004</v>
      </c>
      <c r="W83" s="9">
        <v>1215</v>
      </c>
      <c r="X83" s="9">
        <v>1351</v>
      </c>
      <c r="Y83">
        <f t="shared" si="21"/>
        <v>128704</v>
      </c>
      <c r="Z83">
        <f t="shared" si="22"/>
        <v>169965</v>
      </c>
      <c r="AA83">
        <f t="shared" si="23"/>
        <v>3245</v>
      </c>
      <c r="AB83">
        <f t="shared" si="24"/>
        <v>3245</v>
      </c>
      <c r="AC83" s="9">
        <f t="shared" si="27"/>
        <v>177540</v>
      </c>
      <c r="AD83" s="15"/>
      <c r="AE83" s="15"/>
      <c r="AF83">
        <v>2007</v>
      </c>
      <c r="AG83" s="9">
        <v>173209.38</v>
      </c>
      <c r="AH83" s="9">
        <f t="shared" si="25"/>
        <v>4330.619999999995</v>
      </c>
    </row>
    <row r="84" spans="1:34" ht="12.75">
      <c r="A84" t="s">
        <v>85</v>
      </c>
      <c r="B84" s="5">
        <v>82</v>
      </c>
      <c r="C84" s="6">
        <v>2007</v>
      </c>
      <c r="D84" s="21">
        <v>3556472301</v>
      </c>
      <c r="E84" s="21">
        <v>36062629</v>
      </c>
      <c r="F84" s="19">
        <v>3114378100</v>
      </c>
      <c r="G84" s="19">
        <f t="shared" si="14"/>
        <v>31579793.81828592</v>
      </c>
      <c r="H84" s="19">
        <f t="shared" si="15"/>
        <v>26714620.120855186</v>
      </c>
      <c r="I84" s="19">
        <f t="shared" si="16"/>
        <v>442094201</v>
      </c>
      <c r="J84" s="19">
        <f t="shared" si="17"/>
        <v>418650</v>
      </c>
      <c r="K84" s="19">
        <f t="shared" si="18"/>
        <v>3412051.667629742</v>
      </c>
      <c r="L84" s="19">
        <v>0</v>
      </c>
      <c r="M84" s="19">
        <v>860630</v>
      </c>
      <c r="N84" s="19">
        <v>21248</v>
      </c>
      <c r="O84" s="19">
        <v>251455</v>
      </c>
      <c r="P84" s="20">
        <f t="shared" si="26"/>
        <v>37195962</v>
      </c>
      <c r="Q84">
        <v>0.03</v>
      </c>
      <c r="R84">
        <f t="shared" si="19"/>
      </c>
      <c r="S84">
        <f t="shared" si="20"/>
      </c>
      <c r="T84" s="9">
        <v>649099</v>
      </c>
      <c r="U84" s="13">
        <v>10.14</v>
      </c>
      <c r="V84" s="9">
        <v>4798</v>
      </c>
      <c r="W84" s="9">
        <v>5854</v>
      </c>
      <c r="X84" s="9">
        <v>6031</v>
      </c>
      <c r="Y84">
        <f t="shared" si="21"/>
        <v>903800</v>
      </c>
      <c r="Z84">
        <f t="shared" si="22"/>
        <v>1081879</v>
      </c>
      <c r="AA84">
        <f t="shared" si="23"/>
        <v>26456</v>
      </c>
      <c r="AB84">
        <f t="shared" si="24"/>
        <v>26456</v>
      </c>
      <c r="AC84" s="9">
        <f t="shared" si="27"/>
        <v>1136043</v>
      </c>
      <c r="AD84" s="15"/>
      <c r="AE84" s="15"/>
      <c r="AF84">
        <v>2002</v>
      </c>
      <c r="AG84" s="9">
        <v>1108447.75</v>
      </c>
      <c r="AH84" s="9">
        <f t="shared" si="25"/>
        <v>27595.25</v>
      </c>
    </row>
    <row r="85" spans="1:34" ht="12.75">
      <c r="A85" t="s">
        <v>86</v>
      </c>
      <c r="B85" s="5">
        <v>83</v>
      </c>
      <c r="C85" s="6">
        <v>2007</v>
      </c>
      <c r="D85" s="21">
        <v>1546206489</v>
      </c>
      <c r="E85" s="21">
        <v>16049623</v>
      </c>
      <c r="F85" s="19">
        <v>1285837700</v>
      </c>
      <c r="G85" s="19">
        <f t="shared" si="14"/>
        <v>13346995.030097239</v>
      </c>
      <c r="H85" s="19">
        <f t="shared" si="15"/>
        <v>9617461.0808758</v>
      </c>
      <c r="I85" s="19">
        <f t="shared" si="16"/>
        <v>260368789</v>
      </c>
      <c r="J85" s="19">
        <f t="shared" si="17"/>
        <v>154613</v>
      </c>
      <c r="K85" s="19">
        <f t="shared" si="18"/>
        <v>954632.6720282221</v>
      </c>
      <c r="L85" s="19">
        <v>0</v>
      </c>
      <c r="M85" s="19">
        <v>740444</v>
      </c>
      <c r="N85" s="19">
        <v>467514</v>
      </c>
      <c r="O85" s="19">
        <v>213572</v>
      </c>
      <c r="P85" s="20">
        <f t="shared" si="26"/>
        <v>17471153</v>
      </c>
      <c r="R85">
        <f t="shared" si="19"/>
      </c>
      <c r="S85">
        <f t="shared" si="20"/>
      </c>
      <c r="T85" s="9">
        <v>357873</v>
      </c>
      <c r="U85" s="13">
        <v>10.38</v>
      </c>
      <c r="V85" s="9">
        <v>3593</v>
      </c>
      <c r="W85" s="9">
        <v>5277</v>
      </c>
      <c r="X85" s="9">
        <v>5624</v>
      </c>
      <c r="Y85">
        <f t="shared" si="21"/>
        <v>0</v>
      </c>
      <c r="Z85">
        <f t="shared" si="22"/>
        <v>0</v>
      </c>
      <c r="AA85">
        <f t="shared" si="23"/>
        <v>0</v>
      </c>
      <c r="AB85">
        <f t="shared" si="24"/>
        <v>0</v>
      </c>
      <c r="AC85" s="9">
        <f t="shared" si="27"/>
        <v>0</v>
      </c>
      <c r="AD85" s="15"/>
      <c r="AE85" s="15"/>
      <c r="AG85" s="9">
        <v>0</v>
      </c>
      <c r="AH85" s="9">
        <f t="shared" si="25"/>
        <v>0</v>
      </c>
    </row>
    <row r="86" spans="1:34" ht="12.75">
      <c r="A86" t="s">
        <v>87</v>
      </c>
      <c r="B86" s="5">
        <v>84</v>
      </c>
      <c r="C86" s="6">
        <v>2007</v>
      </c>
      <c r="D86" s="21">
        <v>229119433</v>
      </c>
      <c r="E86" s="21">
        <v>1940642</v>
      </c>
      <c r="F86" s="19">
        <v>197342500</v>
      </c>
      <c r="G86" s="19">
        <f t="shared" si="14"/>
        <v>1671491.3216680314</v>
      </c>
      <c r="H86" s="19">
        <f t="shared" si="15"/>
        <v>1039628.755166927</v>
      </c>
      <c r="I86" s="19">
        <f t="shared" si="16"/>
        <v>31776933</v>
      </c>
      <c r="J86" s="19">
        <f t="shared" si="17"/>
        <v>74769</v>
      </c>
      <c r="K86" s="19">
        <f t="shared" si="18"/>
        <v>0</v>
      </c>
      <c r="L86" s="19">
        <v>0</v>
      </c>
      <c r="M86" s="19">
        <v>123920</v>
      </c>
      <c r="N86" s="19">
        <v>18664</v>
      </c>
      <c r="O86" s="19">
        <v>34704</v>
      </c>
      <c r="P86" s="20">
        <f t="shared" si="26"/>
        <v>2117930</v>
      </c>
      <c r="R86">
        <f t="shared" si="19"/>
      </c>
      <c r="S86">
        <f t="shared" si="20"/>
      </c>
      <c r="T86" s="9">
        <v>264534</v>
      </c>
      <c r="U86" s="13">
        <v>8.47</v>
      </c>
      <c r="V86" s="9">
        <v>746</v>
      </c>
      <c r="W86" s="9">
        <v>1171</v>
      </c>
      <c r="X86" s="9">
        <v>1251</v>
      </c>
      <c r="Y86">
        <f t="shared" si="21"/>
        <v>0</v>
      </c>
      <c r="Z86">
        <f t="shared" si="22"/>
        <v>0</v>
      </c>
      <c r="AA86">
        <f t="shared" si="23"/>
        <v>0</v>
      </c>
      <c r="AB86">
        <f t="shared" si="24"/>
        <v>0</v>
      </c>
      <c r="AC86" s="9">
        <f t="shared" si="27"/>
        <v>0</v>
      </c>
      <c r="AD86" s="15"/>
      <c r="AE86" s="15"/>
      <c r="AG86" s="9">
        <v>0</v>
      </c>
      <c r="AH86" s="9">
        <f t="shared" si="25"/>
        <v>0</v>
      </c>
    </row>
    <row r="87" spans="1:34" ht="12.75">
      <c r="A87" t="s">
        <v>88</v>
      </c>
      <c r="B87" s="5">
        <v>85</v>
      </c>
      <c r="C87" s="6">
        <v>2007</v>
      </c>
      <c r="D87" s="21">
        <v>1430100705</v>
      </c>
      <c r="E87" s="21">
        <v>23196233</v>
      </c>
      <c r="F87" s="19">
        <v>1330081600</v>
      </c>
      <c r="G87" s="19">
        <f t="shared" si="14"/>
        <v>21573923.147330243</v>
      </c>
      <c r="H87" s="19">
        <f t="shared" si="15"/>
        <v>13149242.130722057</v>
      </c>
      <c r="I87" s="19">
        <f t="shared" si="16"/>
        <v>100019105</v>
      </c>
      <c r="J87" s="19">
        <f t="shared" si="17"/>
        <v>113144</v>
      </c>
      <c r="K87" s="19">
        <f t="shared" si="18"/>
        <v>188464.61768623418</v>
      </c>
      <c r="L87" s="19">
        <v>0</v>
      </c>
      <c r="M87" s="19">
        <v>2195949</v>
      </c>
      <c r="N87" s="19">
        <v>1873587</v>
      </c>
      <c r="O87" s="19">
        <v>433188</v>
      </c>
      <c r="P87" s="20">
        <f t="shared" si="26"/>
        <v>27698957</v>
      </c>
      <c r="Q87">
        <v>0.01</v>
      </c>
      <c r="R87">
        <f t="shared" si="19"/>
      </c>
      <c r="S87">
        <f t="shared" si="20"/>
      </c>
      <c r="T87" s="9">
        <v>256080</v>
      </c>
      <c r="U87" s="13">
        <v>16.22</v>
      </c>
      <c r="V87" s="9">
        <v>5194</v>
      </c>
      <c r="W87" s="9">
        <v>6078</v>
      </c>
      <c r="X87" s="9">
        <v>6484</v>
      </c>
      <c r="Y87">
        <f t="shared" si="21"/>
        <v>133377</v>
      </c>
      <c r="Z87">
        <f t="shared" si="22"/>
        <v>231962</v>
      </c>
      <c r="AA87">
        <f t="shared" si="23"/>
        <v>40695</v>
      </c>
      <c r="AB87">
        <f t="shared" si="24"/>
        <v>40695</v>
      </c>
      <c r="AC87" s="9">
        <f t="shared" si="27"/>
        <v>279473</v>
      </c>
      <c r="AD87" s="15"/>
      <c r="AE87" s="15"/>
      <c r="AF87">
        <v>2007</v>
      </c>
      <c r="AG87" s="9">
        <v>179822.33</v>
      </c>
      <c r="AH87" s="9">
        <f t="shared" si="25"/>
        <v>99650.67000000001</v>
      </c>
    </row>
    <row r="88" spans="1:34" ht="12.75">
      <c r="A88" t="s">
        <v>89</v>
      </c>
      <c r="B88" s="5">
        <v>86</v>
      </c>
      <c r="C88" s="6">
        <v>2007</v>
      </c>
      <c r="D88" s="21">
        <v>2914772131</v>
      </c>
      <c r="E88" s="21">
        <v>13437100</v>
      </c>
      <c r="F88" s="19">
        <v>2575241400</v>
      </c>
      <c r="G88" s="19">
        <f t="shared" si="14"/>
        <v>11871863.274632085</v>
      </c>
      <c r="H88" s="19">
        <f t="shared" si="15"/>
        <v>9554877.717973001</v>
      </c>
      <c r="I88" s="19">
        <f t="shared" si="16"/>
        <v>339530731</v>
      </c>
      <c r="J88" s="19">
        <f t="shared" si="17"/>
        <v>295501</v>
      </c>
      <c r="K88" s="19">
        <f t="shared" si="18"/>
        <v>1035547.5786753775</v>
      </c>
      <c r="L88" s="19">
        <v>0</v>
      </c>
      <c r="M88" s="19">
        <v>383494</v>
      </c>
      <c r="N88" s="19">
        <v>29849</v>
      </c>
      <c r="O88" s="19">
        <v>95388</v>
      </c>
      <c r="P88" s="20">
        <f t="shared" si="26"/>
        <v>13945831</v>
      </c>
      <c r="Q88">
        <v>0.03</v>
      </c>
      <c r="R88">
        <f t="shared" si="19"/>
      </c>
      <c r="S88">
        <f t="shared" si="20"/>
      </c>
      <c r="T88" s="9">
        <v>512384</v>
      </c>
      <c r="U88" s="13">
        <v>4.61</v>
      </c>
      <c r="V88" s="9">
        <v>5026</v>
      </c>
      <c r="W88" s="9">
        <v>6175</v>
      </c>
      <c r="X88" s="9">
        <v>6319</v>
      </c>
      <c r="Y88">
        <f t="shared" si="21"/>
        <v>317713</v>
      </c>
      <c r="Z88">
        <f t="shared" si="22"/>
        <v>403113</v>
      </c>
      <c r="AA88">
        <f t="shared" si="23"/>
        <v>12400</v>
      </c>
      <c r="AB88">
        <f t="shared" si="24"/>
        <v>12400</v>
      </c>
      <c r="AC88" s="9">
        <f t="shared" si="27"/>
        <v>425901</v>
      </c>
      <c r="AD88" s="15"/>
      <c r="AE88" s="15"/>
      <c r="AF88">
        <v>2006</v>
      </c>
      <c r="AG88" s="9">
        <v>415513.51</v>
      </c>
      <c r="AH88" s="9">
        <f t="shared" si="25"/>
        <v>10387.48999999999</v>
      </c>
    </row>
    <row r="89" spans="1:34" ht="12.75">
      <c r="A89" t="s">
        <v>90</v>
      </c>
      <c r="B89" s="5">
        <v>87</v>
      </c>
      <c r="C89" s="6">
        <v>2007</v>
      </c>
      <c r="D89" s="21">
        <v>1211811899</v>
      </c>
      <c r="E89" s="21">
        <v>13499585</v>
      </c>
      <c r="F89" s="19">
        <v>905324500</v>
      </c>
      <c r="G89" s="19">
        <f t="shared" si="14"/>
        <v>10085315.262556685</v>
      </c>
      <c r="H89" s="19">
        <f t="shared" si="15"/>
        <v>5724003.553089806</v>
      </c>
      <c r="I89" s="19">
        <f t="shared" si="16"/>
        <v>306487399</v>
      </c>
      <c r="J89" s="19">
        <f t="shared" si="17"/>
        <v>179232</v>
      </c>
      <c r="K89" s="19">
        <f t="shared" si="18"/>
        <v>1509325.454367014</v>
      </c>
      <c r="L89" s="19">
        <v>0</v>
      </c>
      <c r="M89" s="19">
        <v>850944</v>
      </c>
      <c r="N89" s="19">
        <v>520523</v>
      </c>
      <c r="O89" s="19">
        <v>350578</v>
      </c>
      <c r="P89" s="20">
        <f t="shared" si="26"/>
        <v>15221630</v>
      </c>
      <c r="Q89">
        <v>0.03</v>
      </c>
      <c r="R89" t="str">
        <f t="shared" si="19"/>
        <v>*</v>
      </c>
      <c r="S89">
        <f t="shared" si="20"/>
      </c>
      <c r="T89" s="9">
        <v>231245</v>
      </c>
      <c r="U89" s="13">
        <v>11.14</v>
      </c>
      <c r="V89" s="9">
        <v>3915</v>
      </c>
      <c r="W89" s="9">
        <v>5625</v>
      </c>
      <c r="X89" s="9">
        <v>5951</v>
      </c>
      <c r="Y89">
        <f t="shared" si="21"/>
        <v>217000</v>
      </c>
      <c r="Z89">
        <f t="shared" si="22"/>
        <v>217000</v>
      </c>
      <c r="AA89">
        <f t="shared" si="23"/>
        <v>41144</v>
      </c>
      <c r="AB89">
        <f t="shared" si="24"/>
        <v>41144</v>
      </c>
      <c r="AC89" s="9">
        <f t="shared" si="27"/>
        <v>264598</v>
      </c>
      <c r="AD89" s="15">
        <v>100000</v>
      </c>
      <c r="AE89" s="15"/>
      <c r="AF89">
        <v>2003</v>
      </c>
      <c r="AG89" s="9">
        <v>266915.67</v>
      </c>
      <c r="AH89" s="9">
        <f t="shared" si="25"/>
        <v>-2317.6699999999837</v>
      </c>
    </row>
    <row r="90" spans="1:34" ht="12.75">
      <c r="A90" t="s">
        <v>91</v>
      </c>
      <c r="B90" s="5">
        <v>88</v>
      </c>
      <c r="C90" s="6">
        <v>2007</v>
      </c>
      <c r="D90" s="21">
        <v>2951258429</v>
      </c>
      <c r="E90" s="21">
        <v>31932616</v>
      </c>
      <c r="F90" s="19">
        <v>2420094400</v>
      </c>
      <c r="G90" s="19">
        <f t="shared" si="14"/>
        <v>26185421.242536128</v>
      </c>
      <c r="H90" s="19">
        <f t="shared" si="15"/>
        <v>20264721.11602124</v>
      </c>
      <c r="I90" s="19">
        <f t="shared" si="16"/>
        <v>531164029</v>
      </c>
      <c r="J90" s="19">
        <f t="shared" si="17"/>
        <v>231243</v>
      </c>
      <c r="K90" s="19">
        <f t="shared" si="18"/>
        <v>3261846.1166557735</v>
      </c>
      <c r="L90" s="19">
        <v>0</v>
      </c>
      <c r="M90" s="19">
        <v>2513337</v>
      </c>
      <c r="N90" s="19">
        <v>1267696</v>
      </c>
      <c r="O90" s="19">
        <v>351985</v>
      </c>
      <c r="P90" s="20">
        <f t="shared" si="26"/>
        <v>36065634</v>
      </c>
      <c r="Q90">
        <v>0.03</v>
      </c>
      <c r="R90" t="str">
        <f t="shared" si="19"/>
        <v>*</v>
      </c>
      <c r="S90">
        <f t="shared" si="20"/>
      </c>
      <c r="T90" s="9">
        <v>442269</v>
      </c>
      <c r="U90" s="13">
        <v>10.82</v>
      </c>
      <c r="V90" s="9">
        <v>5472</v>
      </c>
      <c r="W90" s="9">
        <v>7769</v>
      </c>
      <c r="X90" s="9">
        <v>8189</v>
      </c>
      <c r="Y90">
        <f t="shared" si="21"/>
        <v>705797</v>
      </c>
      <c r="Z90">
        <f t="shared" si="22"/>
        <v>705797</v>
      </c>
      <c r="AA90">
        <f t="shared" si="23"/>
        <v>113431</v>
      </c>
      <c r="AB90">
        <f t="shared" si="24"/>
        <v>113431</v>
      </c>
      <c r="AC90" s="9">
        <f t="shared" si="27"/>
        <v>839709</v>
      </c>
      <c r="AD90" s="15">
        <v>100000</v>
      </c>
      <c r="AE90" s="15"/>
      <c r="AF90">
        <v>2002</v>
      </c>
      <c r="AG90" s="9">
        <v>824380.65</v>
      </c>
      <c r="AH90" s="9">
        <f t="shared" si="25"/>
        <v>15328.349999999977</v>
      </c>
    </row>
    <row r="91" spans="1:34" ht="12.75">
      <c r="A91" t="s">
        <v>92</v>
      </c>
      <c r="B91" s="5">
        <v>89</v>
      </c>
      <c r="C91" s="6">
        <v>2007</v>
      </c>
      <c r="D91" s="21">
        <v>5880922481</v>
      </c>
      <c r="E91" s="21">
        <v>16760629</v>
      </c>
      <c r="F91" s="19">
        <v>3684805440</v>
      </c>
      <c r="G91" s="19">
        <f t="shared" si="14"/>
        <v>10501695.459607566</v>
      </c>
      <c r="H91" s="19">
        <f t="shared" si="15"/>
        <v>9548940.358916923</v>
      </c>
      <c r="I91" s="19">
        <f t="shared" si="16"/>
        <v>2196117041</v>
      </c>
      <c r="J91" s="19">
        <f t="shared" si="17"/>
        <v>930558</v>
      </c>
      <c r="K91" s="19">
        <f t="shared" si="18"/>
        <v>5586333.493926504</v>
      </c>
      <c r="L91" s="19">
        <v>12842</v>
      </c>
      <c r="M91" s="19">
        <v>1026082</v>
      </c>
      <c r="N91" s="19">
        <v>12203</v>
      </c>
      <c r="O91" s="19">
        <v>211102</v>
      </c>
      <c r="P91" s="20">
        <f t="shared" si="26"/>
        <v>18022858</v>
      </c>
      <c r="Q91">
        <v>0.03</v>
      </c>
      <c r="R91" t="str">
        <f t="shared" si="19"/>
        <v>*</v>
      </c>
      <c r="S91">
        <f t="shared" si="20"/>
      </c>
      <c r="T91" s="9">
        <v>1102245</v>
      </c>
      <c r="U91" s="13">
        <v>2.85</v>
      </c>
      <c r="V91" s="9">
        <v>3343</v>
      </c>
      <c r="W91" s="9">
        <v>5703</v>
      </c>
      <c r="X91" s="9">
        <v>6041</v>
      </c>
      <c r="Y91">
        <f t="shared" si="21"/>
        <v>454058</v>
      </c>
      <c r="Z91">
        <f t="shared" si="22"/>
        <v>454058</v>
      </c>
      <c r="AA91">
        <f t="shared" si="23"/>
        <v>31534</v>
      </c>
      <c r="AB91">
        <f t="shared" si="24"/>
        <v>31534</v>
      </c>
      <c r="AC91" s="9">
        <f t="shared" si="27"/>
        <v>497732</v>
      </c>
      <c r="AD91" s="15">
        <v>100000</v>
      </c>
      <c r="AE91" s="15"/>
      <c r="AF91">
        <v>2006</v>
      </c>
      <c r="AG91" s="9">
        <v>490214.72</v>
      </c>
      <c r="AH91" s="9">
        <f t="shared" si="25"/>
        <v>7517.280000000028</v>
      </c>
    </row>
    <row r="92" spans="1:34" ht="12.75">
      <c r="A92" t="s">
        <v>93</v>
      </c>
      <c r="B92" s="5">
        <v>90</v>
      </c>
      <c r="C92" s="6">
        <v>2007</v>
      </c>
      <c r="D92" s="21">
        <v>377398847</v>
      </c>
      <c r="E92" s="21">
        <v>2377613</v>
      </c>
      <c r="F92" s="19">
        <v>310959700</v>
      </c>
      <c r="G92" s="19">
        <f t="shared" si="14"/>
        <v>1959046.3274417475</v>
      </c>
      <c r="H92" s="19">
        <f t="shared" si="15"/>
        <v>1491586.1041824534</v>
      </c>
      <c r="I92" s="19">
        <f t="shared" si="16"/>
        <v>66439147</v>
      </c>
      <c r="J92" s="19">
        <f t="shared" si="17"/>
        <v>213631</v>
      </c>
      <c r="K92" s="19">
        <f t="shared" si="18"/>
        <v>222636.9280182501</v>
      </c>
      <c r="L92" s="19">
        <v>0</v>
      </c>
      <c r="M92" s="19">
        <v>120216</v>
      </c>
      <c r="N92" s="19">
        <v>0</v>
      </c>
      <c r="O92" s="19">
        <v>52932</v>
      </c>
      <c r="P92" s="20">
        <f t="shared" si="26"/>
        <v>2550761</v>
      </c>
      <c r="R92">
        <f t="shared" si="19"/>
      </c>
      <c r="S92">
        <f t="shared" si="20"/>
      </c>
      <c r="T92" s="9">
        <v>419083</v>
      </c>
      <c r="U92" s="13">
        <v>6.3</v>
      </c>
      <c r="V92" s="9">
        <v>742</v>
      </c>
      <c r="W92" s="9">
        <v>1053</v>
      </c>
      <c r="X92" s="9">
        <v>1128</v>
      </c>
      <c r="Y92">
        <f t="shared" si="21"/>
        <v>0</v>
      </c>
      <c r="Z92">
        <f t="shared" si="22"/>
        <v>0</v>
      </c>
      <c r="AA92">
        <f t="shared" si="23"/>
        <v>0</v>
      </c>
      <c r="AB92">
        <f t="shared" si="24"/>
        <v>0</v>
      </c>
      <c r="AC92" s="9">
        <f t="shared" si="27"/>
        <v>0</v>
      </c>
      <c r="AD92" s="15"/>
      <c r="AE92" s="15"/>
      <c r="AG92" s="9">
        <v>0</v>
      </c>
      <c r="AH92" s="9">
        <f t="shared" si="25"/>
        <v>0</v>
      </c>
    </row>
    <row r="93" spans="1:34" ht="12.75">
      <c r="A93" t="s">
        <v>94</v>
      </c>
      <c r="B93" s="5">
        <v>91</v>
      </c>
      <c r="C93" s="6">
        <v>2007</v>
      </c>
      <c r="D93" s="21">
        <v>116094615</v>
      </c>
      <c r="E93" s="21">
        <v>785961</v>
      </c>
      <c r="F93" s="19">
        <v>90958425</v>
      </c>
      <c r="G93" s="19">
        <f t="shared" si="14"/>
        <v>615788.8948718681</v>
      </c>
      <c r="H93" s="19">
        <f t="shared" si="15"/>
        <v>269164.35440710356</v>
      </c>
      <c r="I93" s="19">
        <f t="shared" si="16"/>
        <v>25136190</v>
      </c>
      <c r="J93" s="19">
        <f t="shared" si="17"/>
        <v>107881</v>
      </c>
      <c r="K93" s="19">
        <f t="shared" si="18"/>
        <v>12431.534380612022</v>
      </c>
      <c r="L93" s="19">
        <v>3193</v>
      </c>
      <c r="M93" s="19">
        <v>76933</v>
      </c>
      <c r="N93" s="19">
        <v>3276840</v>
      </c>
      <c r="O93" s="19">
        <v>2076191</v>
      </c>
      <c r="P93" s="20">
        <f t="shared" si="26"/>
        <v>6219118</v>
      </c>
      <c r="R93">
        <f t="shared" si="19"/>
      </c>
      <c r="S93">
        <f t="shared" si="20"/>
      </c>
      <c r="T93" s="9">
        <v>177653</v>
      </c>
      <c r="U93" s="13">
        <v>6.77</v>
      </c>
      <c r="V93" s="9">
        <v>512</v>
      </c>
      <c r="W93" s="9">
        <v>745</v>
      </c>
      <c r="X93" s="9">
        <v>871</v>
      </c>
      <c r="Y93">
        <f t="shared" si="21"/>
        <v>0</v>
      </c>
      <c r="Z93">
        <f t="shared" si="22"/>
        <v>0</v>
      </c>
      <c r="AA93">
        <f t="shared" si="23"/>
        <v>0</v>
      </c>
      <c r="AB93">
        <f t="shared" si="24"/>
        <v>0</v>
      </c>
      <c r="AC93" s="9">
        <f t="shared" si="27"/>
        <v>0</v>
      </c>
      <c r="AD93" s="15"/>
      <c r="AE93" s="15"/>
      <c r="AG93" s="9">
        <v>0</v>
      </c>
      <c r="AH93" s="9">
        <f t="shared" si="25"/>
        <v>0</v>
      </c>
    </row>
    <row r="94" spans="1:34" ht="12.75">
      <c r="A94" t="s">
        <v>95</v>
      </c>
      <c r="B94" s="5">
        <v>92</v>
      </c>
      <c r="C94" s="6">
        <v>2007</v>
      </c>
      <c r="D94" s="21">
        <v>723345061</v>
      </c>
      <c r="E94" s="21">
        <v>7269618</v>
      </c>
      <c r="F94" s="19">
        <v>504301600</v>
      </c>
      <c r="G94" s="19">
        <f t="shared" si="14"/>
        <v>5068231.175478781</v>
      </c>
      <c r="H94" s="19">
        <f t="shared" si="15"/>
        <v>4088355.3798051216</v>
      </c>
      <c r="I94" s="19">
        <f t="shared" si="16"/>
        <v>219043461</v>
      </c>
      <c r="J94" s="19">
        <f t="shared" si="17"/>
        <v>292058</v>
      </c>
      <c r="K94" s="19">
        <f t="shared" si="18"/>
        <v>1447636.9445243627</v>
      </c>
      <c r="L94" s="19">
        <v>0</v>
      </c>
      <c r="M94" s="19">
        <v>654838</v>
      </c>
      <c r="N94" s="19">
        <v>177936</v>
      </c>
      <c r="O94" s="19">
        <v>90278</v>
      </c>
      <c r="P94" s="20">
        <f t="shared" si="26"/>
        <v>8192670</v>
      </c>
      <c r="Q94">
        <v>0.005</v>
      </c>
      <c r="R94" t="str">
        <f t="shared" si="19"/>
        <v>*</v>
      </c>
      <c r="S94">
        <f t="shared" si="20"/>
      </c>
      <c r="T94" s="9">
        <v>517232</v>
      </c>
      <c r="U94" s="13">
        <v>10.05</v>
      </c>
      <c r="V94" s="9">
        <v>975</v>
      </c>
      <c r="W94" s="9">
        <v>1725</v>
      </c>
      <c r="X94" s="9">
        <v>1824</v>
      </c>
      <c r="Y94">
        <f t="shared" si="21"/>
        <v>27680</v>
      </c>
      <c r="Z94">
        <f t="shared" si="22"/>
        <v>27680</v>
      </c>
      <c r="AA94">
        <f t="shared" si="23"/>
        <v>4164</v>
      </c>
      <c r="AB94">
        <f t="shared" si="24"/>
        <v>4164</v>
      </c>
      <c r="AC94" s="9">
        <f t="shared" si="27"/>
        <v>0</v>
      </c>
      <c r="AD94" s="15">
        <v>100000</v>
      </c>
      <c r="AE94" s="15"/>
      <c r="AF94">
        <v>2008</v>
      </c>
      <c r="AG94" s="9">
        <v>0</v>
      </c>
      <c r="AH94" s="9">
        <f t="shared" si="25"/>
        <v>0</v>
      </c>
    </row>
    <row r="95" spans="1:34" ht="12.75">
      <c r="A95" t="s">
        <v>96</v>
      </c>
      <c r="B95" s="5">
        <v>93</v>
      </c>
      <c r="C95" s="6">
        <v>2007</v>
      </c>
      <c r="D95" s="21">
        <v>3256839000</v>
      </c>
      <c r="E95" s="21">
        <v>27162037</v>
      </c>
      <c r="F95" s="19">
        <v>932161300</v>
      </c>
      <c r="G95" s="19">
        <f t="shared" si="14"/>
        <v>7774225.167583691</v>
      </c>
      <c r="H95" s="19">
        <f t="shared" si="15"/>
        <v>5488232.957614981</v>
      </c>
      <c r="I95" s="19">
        <f t="shared" si="16"/>
        <v>2324677700</v>
      </c>
      <c r="J95" s="19">
        <f t="shared" si="17"/>
        <v>406270</v>
      </c>
      <c r="K95" s="19">
        <f t="shared" si="18"/>
        <v>14615662.31795147</v>
      </c>
      <c r="L95" s="19">
        <v>0</v>
      </c>
      <c r="M95" s="19">
        <v>8767519</v>
      </c>
      <c r="N95" s="19">
        <v>23933413</v>
      </c>
      <c r="O95" s="19">
        <v>4750415</v>
      </c>
      <c r="P95" s="20">
        <f t="shared" si="26"/>
        <v>64613384</v>
      </c>
      <c r="R95">
        <f t="shared" si="19"/>
      </c>
      <c r="S95">
        <f t="shared" si="20"/>
      </c>
      <c r="T95" s="9">
        <v>340081</v>
      </c>
      <c r="U95" s="13">
        <v>8.34</v>
      </c>
      <c r="V95" s="9">
        <v>2741</v>
      </c>
      <c r="W95" s="9">
        <v>8463</v>
      </c>
      <c r="X95" s="9">
        <v>9202</v>
      </c>
      <c r="Y95">
        <f t="shared" si="21"/>
        <v>0</v>
      </c>
      <c r="Z95">
        <f t="shared" si="22"/>
        <v>0</v>
      </c>
      <c r="AA95">
        <f t="shared" si="23"/>
        <v>0</v>
      </c>
      <c r="AB95">
        <f t="shared" si="24"/>
        <v>0</v>
      </c>
      <c r="AC95" s="9">
        <f t="shared" si="27"/>
        <v>0</v>
      </c>
      <c r="AD95" s="15"/>
      <c r="AE95" s="15"/>
      <c r="AG95" s="9">
        <v>0</v>
      </c>
      <c r="AH95" s="9">
        <f t="shared" si="25"/>
        <v>0</v>
      </c>
    </row>
    <row r="96" spans="1:34" ht="12.75">
      <c r="A96" t="s">
        <v>97</v>
      </c>
      <c r="B96" s="5">
        <v>94</v>
      </c>
      <c r="C96" s="6">
        <v>2007</v>
      </c>
      <c r="D96" s="21">
        <v>1857031601</v>
      </c>
      <c r="E96" s="21">
        <v>14707690</v>
      </c>
      <c r="F96" s="19">
        <v>1552887700</v>
      </c>
      <c r="G96" s="19">
        <f t="shared" si="14"/>
        <v>12298870.349925186</v>
      </c>
      <c r="H96" s="19">
        <f t="shared" si="15"/>
        <v>8075922.753646808</v>
      </c>
      <c r="I96" s="19">
        <f t="shared" si="16"/>
        <v>304143901</v>
      </c>
      <c r="J96" s="19">
        <f t="shared" si="17"/>
        <v>166563</v>
      </c>
      <c r="K96" s="19">
        <f t="shared" si="18"/>
        <v>962628.3290282346</v>
      </c>
      <c r="L96" s="19">
        <v>0</v>
      </c>
      <c r="M96" s="19">
        <v>3504049</v>
      </c>
      <c r="N96" s="19">
        <v>346325</v>
      </c>
      <c r="O96" s="19">
        <v>483948</v>
      </c>
      <c r="P96" s="20">
        <f t="shared" si="26"/>
        <v>19042012</v>
      </c>
      <c r="Q96">
        <v>0.02</v>
      </c>
      <c r="R96" t="str">
        <f t="shared" si="19"/>
        <v>*</v>
      </c>
      <c r="S96">
        <f t="shared" si="20"/>
      </c>
      <c r="T96" s="9">
        <v>291239</v>
      </c>
      <c r="U96" s="13">
        <v>7.92</v>
      </c>
      <c r="V96" s="9">
        <v>5332</v>
      </c>
      <c r="W96" s="9">
        <v>7158</v>
      </c>
      <c r="X96" s="9">
        <v>7527</v>
      </c>
      <c r="Y96">
        <f t="shared" si="21"/>
        <v>180771</v>
      </c>
      <c r="Z96">
        <f t="shared" si="22"/>
        <v>180771</v>
      </c>
      <c r="AA96">
        <f t="shared" si="23"/>
        <v>77007</v>
      </c>
      <c r="AB96">
        <f t="shared" si="24"/>
        <v>77007</v>
      </c>
      <c r="AC96" s="9">
        <f t="shared" si="27"/>
        <v>264222</v>
      </c>
      <c r="AD96" s="15">
        <v>100000</v>
      </c>
      <c r="AE96" s="15"/>
      <c r="AF96">
        <v>2006</v>
      </c>
      <c r="AG96" s="9">
        <v>267146.64</v>
      </c>
      <c r="AH96" s="9">
        <f t="shared" si="25"/>
        <v>-2924.640000000014</v>
      </c>
    </row>
    <row r="97" spans="1:34" ht="12.75">
      <c r="A97" t="s">
        <v>98</v>
      </c>
      <c r="B97" s="5">
        <v>95</v>
      </c>
      <c r="C97" s="6">
        <v>2007</v>
      </c>
      <c r="D97" s="21">
        <v>5300041412</v>
      </c>
      <c r="E97" s="21">
        <v>38054297</v>
      </c>
      <c r="F97" s="19">
        <v>2252446400</v>
      </c>
      <c r="G97" s="19">
        <f t="shared" si="14"/>
        <v>16172565.008286543</v>
      </c>
      <c r="H97" s="19">
        <f t="shared" si="15"/>
        <v>10117669.62931225</v>
      </c>
      <c r="I97" s="19">
        <f t="shared" si="16"/>
        <v>3047595012</v>
      </c>
      <c r="J97" s="19">
        <f t="shared" si="17"/>
        <v>292391</v>
      </c>
      <c r="K97" s="19">
        <f t="shared" si="18"/>
        <v>14398009.171341605</v>
      </c>
      <c r="L97" s="19">
        <v>0</v>
      </c>
      <c r="M97" s="19">
        <v>12173613</v>
      </c>
      <c r="N97" s="19">
        <v>6465278</v>
      </c>
      <c r="O97" s="19">
        <v>1964901</v>
      </c>
      <c r="P97" s="20">
        <f t="shared" si="26"/>
        <v>58658089</v>
      </c>
      <c r="R97">
        <f t="shared" si="19"/>
      </c>
      <c r="S97">
        <f t="shared" si="20"/>
      </c>
      <c r="T97" s="9">
        <v>267099</v>
      </c>
      <c r="U97" s="13">
        <v>7.18</v>
      </c>
      <c r="V97" s="9">
        <v>8433</v>
      </c>
      <c r="W97" s="9">
        <v>18856</v>
      </c>
      <c r="X97" s="9">
        <v>20320</v>
      </c>
      <c r="Y97">
        <f t="shared" si="21"/>
        <v>0</v>
      </c>
      <c r="Z97">
        <f t="shared" si="22"/>
        <v>0</v>
      </c>
      <c r="AA97">
        <f t="shared" si="23"/>
        <v>0</v>
      </c>
      <c r="AB97">
        <f t="shared" si="24"/>
        <v>0</v>
      </c>
      <c r="AC97" s="9">
        <f t="shared" si="27"/>
        <v>0</v>
      </c>
      <c r="AD97" s="15"/>
      <c r="AE97" s="15"/>
      <c r="AG97" s="9">
        <v>0</v>
      </c>
      <c r="AH97" s="9">
        <f t="shared" si="25"/>
        <v>0</v>
      </c>
    </row>
    <row r="98" spans="1:34" ht="12.75">
      <c r="A98" t="s">
        <v>99</v>
      </c>
      <c r="B98" s="5">
        <v>96</v>
      </c>
      <c r="C98" s="6">
        <v>2007</v>
      </c>
      <c r="D98" s="21">
        <v>11425681586</v>
      </c>
      <c r="E98" s="21">
        <v>59984828</v>
      </c>
      <c r="F98" s="19">
        <v>9864218300</v>
      </c>
      <c r="G98" s="19">
        <f t="shared" si="14"/>
        <v>51787145.79312034</v>
      </c>
      <c r="H98" s="19">
        <f t="shared" si="15"/>
        <v>42340815.21842558</v>
      </c>
      <c r="I98" s="19">
        <f t="shared" si="16"/>
        <v>1561463286</v>
      </c>
      <c r="J98" s="19">
        <f t="shared" si="17"/>
        <v>341752</v>
      </c>
      <c r="K98" s="19">
        <f t="shared" si="18"/>
        <v>5798959.680931119</v>
      </c>
      <c r="L98" s="19">
        <v>14580</v>
      </c>
      <c r="M98" s="19">
        <v>3360251</v>
      </c>
      <c r="N98" s="19">
        <v>394341</v>
      </c>
      <c r="O98" s="19">
        <v>854549</v>
      </c>
      <c r="P98" s="20">
        <f t="shared" si="26"/>
        <v>64608549</v>
      </c>
      <c r="Q98">
        <v>0.03</v>
      </c>
      <c r="R98">
        <f t="shared" si="19"/>
      </c>
      <c r="S98">
        <f t="shared" si="20"/>
      </c>
      <c r="T98" s="9">
        <v>548225</v>
      </c>
      <c r="U98" s="13">
        <v>5.25</v>
      </c>
      <c r="V98" s="9">
        <v>17993</v>
      </c>
      <c r="W98" s="9">
        <v>22562</v>
      </c>
      <c r="X98" s="9">
        <v>23847</v>
      </c>
      <c r="Y98">
        <f t="shared" si="21"/>
        <v>1444193</v>
      </c>
      <c r="Z98">
        <f t="shared" si="22"/>
        <v>1799545</v>
      </c>
      <c r="AA98">
        <f t="shared" si="23"/>
        <v>113075</v>
      </c>
      <c r="AB98">
        <f t="shared" si="24"/>
        <v>113075</v>
      </c>
      <c r="AC98" s="9">
        <f t="shared" si="27"/>
        <v>1960436</v>
      </c>
      <c r="AD98" s="15"/>
      <c r="AE98" s="15"/>
      <c r="AF98">
        <v>2006</v>
      </c>
      <c r="AG98" s="9">
        <v>1912740.44</v>
      </c>
      <c r="AH98" s="9">
        <f t="shared" si="25"/>
        <v>47695.560000000056</v>
      </c>
    </row>
    <row r="99" spans="1:34" ht="12.75">
      <c r="A99" t="s">
        <v>100</v>
      </c>
      <c r="B99" s="5">
        <v>97</v>
      </c>
      <c r="C99" s="6">
        <v>2007</v>
      </c>
      <c r="D99" s="21">
        <v>2268270874</v>
      </c>
      <c r="E99" s="21">
        <v>26175846</v>
      </c>
      <c r="F99" s="19">
        <v>1384417600</v>
      </c>
      <c r="G99" s="19">
        <f t="shared" si="14"/>
        <v>15976179.173603231</v>
      </c>
      <c r="H99" s="19">
        <f t="shared" si="15"/>
        <v>8667905.229117662</v>
      </c>
      <c r="I99" s="19">
        <f t="shared" si="16"/>
        <v>883853274</v>
      </c>
      <c r="J99" s="19">
        <f t="shared" si="17"/>
        <v>168481</v>
      </c>
      <c r="K99" s="19">
        <f t="shared" si="18"/>
        <v>4145769.457318493</v>
      </c>
      <c r="L99" s="19">
        <v>0</v>
      </c>
      <c r="M99" s="19">
        <v>3887260</v>
      </c>
      <c r="N99" s="19">
        <v>1983665</v>
      </c>
      <c r="O99" s="19">
        <v>1316970</v>
      </c>
      <c r="P99" s="20">
        <f t="shared" si="26"/>
        <v>33363741</v>
      </c>
      <c r="R99">
        <f t="shared" si="19"/>
      </c>
      <c r="S99">
        <f t="shared" si="20"/>
      </c>
      <c r="T99" s="9">
        <v>218604</v>
      </c>
      <c r="U99" s="13">
        <v>11.54</v>
      </c>
      <c r="V99" s="9">
        <v>6333</v>
      </c>
      <c r="W99" s="9">
        <v>11579</v>
      </c>
      <c r="X99" s="9">
        <v>12580</v>
      </c>
      <c r="Y99">
        <f t="shared" si="21"/>
        <v>0</v>
      </c>
      <c r="Z99">
        <f t="shared" si="22"/>
        <v>0</v>
      </c>
      <c r="AA99">
        <f t="shared" si="23"/>
        <v>0</v>
      </c>
      <c r="AB99">
        <f t="shared" si="24"/>
        <v>0</v>
      </c>
      <c r="AC99" s="9">
        <f t="shared" si="27"/>
        <v>0</v>
      </c>
      <c r="AD99" s="15"/>
      <c r="AE99" s="15"/>
      <c r="AG99" s="9">
        <v>0</v>
      </c>
      <c r="AH99" s="9">
        <f t="shared" si="25"/>
        <v>0</v>
      </c>
    </row>
    <row r="100" spans="1:34" ht="12.75">
      <c r="A100" t="s">
        <v>101</v>
      </c>
      <c r="B100" s="5">
        <v>98</v>
      </c>
      <c r="C100" s="6">
        <v>2007</v>
      </c>
      <c r="D100" s="21">
        <v>54731193</v>
      </c>
      <c r="E100" s="21">
        <v>390781</v>
      </c>
      <c r="F100" s="19">
        <v>40913200</v>
      </c>
      <c r="G100" s="19">
        <f t="shared" si="14"/>
        <v>292120.45878846454</v>
      </c>
      <c r="H100" s="19">
        <f t="shared" si="15"/>
        <v>86488.71249220625</v>
      </c>
      <c r="I100" s="19">
        <f t="shared" si="16"/>
        <v>13817993</v>
      </c>
      <c r="J100" s="19">
        <f t="shared" si="17"/>
        <v>39034</v>
      </c>
      <c r="K100" s="19">
        <f t="shared" si="18"/>
        <v>0</v>
      </c>
      <c r="L100" s="19">
        <v>0</v>
      </c>
      <c r="M100" s="19">
        <v>24498</v>
      </c>
      <c r="N100" s="19">
        <v>1000804</v>
      </c>
      <c r="O100" s="19">
        <v>295842</v>
      </c>
      <c r="P100" s="20">
        <f t="shared" si="26"/>
        <v>1711925</v>
      </c>
      <c r="R100">
        <f t="shared" si="19"/>
      </c>
      <c r="S100">
        <f t="shared" si="20"/>
      </c>
      <c r="T100" s="9">
        <v>142060</v>
      </c>
      <c r="U100" s="13">
        <v>7.14</v>
      </c>
      <c r="V100" s="9">
        <v>288</v>
      </c>
      <c r="W100" s="9">
        <v>642</v>
      </c>
      <c r="X100" s="9">
        <v>663</v>
      </c>
      <c r="Y100">
        <f t="shared" si="21"/>
        <v>0</v>
      </c>
      <c r="Z100">
        <f t="shared" si="22"/>
        <v>0</v>
      </c>
      <c r="AA100">
        <f t="shared" si="23"/>
        <v>0</v>
      </c>
      <c r="AB100">
        <f t="shared" si="24"/>
        <v>0</v>
      </c>
      <c r="AC100" s="9">
        <f t="shared" si="27"/>
        <v>0</v>
      </c>
      <c r="AD100" s="15"/>
      <c r="AE100" s="15"/>
      <c r="AG100" s="9">
        <v>0</v>
      </c>
      <c r="AH100" s="9">
        <f t="shared" si="25"/>
        <v>0</v>
      </c>
    </row>
    <row r="101" spans="1:34" ht="12.75">
      <c r="A101" t="s">
        <v>102</v>
      </c>
      <c r="B101" s="5">
        <v>99</v>
      </c>
      <c r="C101" s="6">
        <v>2007</v>
      </c>
      <c r="D101" s="21">
        <v>2159820329</v>
      </c>
      <c r="E101" s="21">
        <v>21425418</v>
      </c>
      <c r="F101" s="19">
        <v>1753386040</v>
      </c>
      <c r="G101" s="19">
        <f t="shared" si="14"/>
        <v>17393589.78983141</v>
      </c>
      <c r="H101" s="19">
        <f t="shared" si="15"/>
        <v>13376984.05878652</v>
      </c>
      <c r="I101" s="19">
        <f t="shared" si="16"/>
        <v>406434289</v>
      </c>
      <c r="J101" s="19">
        <f t="shared" si="17"/>
        <v>295374</v>
      </c>
      <c r="K101" s="19">
        <f t="shared" si="18"/>
        <v>2666837.313824094</v>
      </c>
      <c r="L101" s="19">
        <v>0</v>
      </c>
      <c r="M101" s="19">
        <v>4331728</v>
      </c>
      <c r="N101" s="19">
        <v>818512</v>
      </c>
      <c r="O101" s="19">
        <v>591246</v>
      </c>
      <c r="P101" s="20">
        <f t="shared" si="26"/>
        <v>27166904</v>
      </c>
      <c r="R101">
        <f t="shared" si="19"/>
      </c>
      <c r="S101">
        <f t="shared" si="20"/>
      </c>
      <c r="T101" s="9">
        <v>433042</v>
      </c>
      <c r="U101" s="13">
        <v>9.92</v>
      </c>
      <c r="V101" s="9">
        <v>4049</v>
      </c>
      <c r="W101" s="9">
        <v>5425</v>
      </c>
      <c r="X101" s="9">
        <v>5822</v>
      </c>
      <c r="Y101">
        <f t="shared" si="21"/>
        <v>0</v>
      </c>
      <c r="Z101">
        <f t="shared" si="22"/>
        <v>0</v>
      </c>
      <c r="AA101">
        <f t="shared" si="23"/>
        <v>0</v>
      </c>
      <c r="AB101">
        <f t="shared" si="24"/>
        <v>0</v>
      </c>
      <c r="AC101" s="9">
        <f t="shared" si="27"/>
        <v>0</v>
      </c>
      <c r="AD101" s="15"/>
      <c r="AE101" s="15"/>
      <c r="AG101" s="9">
        <v>0</v>
      </c>
      <c r="AH101" s="9">
        <f t="shared" si="25"/>
        <v>0</v>
      </c>
    </row>
    <row r="102" spans="1:34" ht="12.75">
      <c r="A102" t="s">
        <v>103</v>
      </c>
      <c r="B102" s="5">
        <v>100</v>
      </c>
      <c r="C102" s="6">
        <v>2007</v>
      </c>
      <c r="D102" s="21">
        <v>6801720097</v>
      </c>
      <c r="E102" s="21">
        <v>80600383</v>
      </c>
      <c r="F102" s="19">
        <v>5125925400</v>
      </c>
      <c r="G102" s="19">
        <f t="shared" si="14"/>
        <v>60742215.87737121</v>
      </c>
      <c r="H102" s="19">
        <f t="shared" si="15"/>
        <v>44972226.08637405</v>
      </c>
      <c r="I102" s="19">
        <f t="shared" si="16"/>
        <v>1675794697</v>
      </c>
      <c r="J102" s="19">
        <f t="shared" si="17"/>
        <v>335360</v>
      </c>
      <c r="K102" s="19">
        <f t="shared" si="18"/>
        <v>13936719.388066296</v>
      </c>
      <c r="L102" s="19">
        <v>0</v>
      </c>
      <c r="M102" s="19">
        <v>40796516</v>
      </c>
      <c r="N102" s="19">
        <v>7629202</v>
      </c>
      <c r="O102" s="19">
        <v>6681657</v>
      </c>
      <c r="P102" s="20">
        <f t="shared" si="26"/>
        <v>135707758</v>
      </c>
      <c r="R102">
        <f t="shared" si="19"/>
      </c>
      <c r="S102">
        <f t="shared" si="20"/>
      </c>
      <c r="T102" s="9">
        <v>385176</v>
      </c>
      <c r="U102" s="13">
        <v>11.85</v>
      </c>
      <c r="V102" s="9">
        <v>13308</v>
      </c>
      <c r="W102" s="9">
        <v>18305</v>
      </c>
      <c r="X102" s="9">
        <v>19304</v>
      </c>
      <c r="Y102">
        <f t="shared" si="21"/>
        <v>0</v>
      </c>
      <c r="Z102">
        <f t="shared" si="22"/>
        <v>0</v>
      </c>
      <c r="AA102">
        <f t="shared" si="23"/>
        <v>0</v>
      </c>
      <c r="AB102">
        <f t="shared" si="24"/>
        <v>0</v>
      </c>
      <c r="AC102" s="9">
        <f t="shared" si="27"/>
        <v>0</v>
      </c>
      <c r="AD102" s="15"/>
      <c r="AE102" s="15"/>
      <c r="AG102" s="9">
        <v>0</v>
      </c>
      <c r="AH102" s="9">
        <f t="shared" si="25"/>
        <v>0</v>
      </c>
    </row>
    <row r="103" spans="1:34" ht="12.75">
      <c r="A103" t="s">
        <v>104</v>
      </c>
      <c r="B103" s="5">
        <v>101</v>
      </c>
      <c r="C103" s="6">
        <v>2007</v>
      </c>
      <c r="D103" s="21">
        <v>3991846715</v>
      </c>
      <c r="E103" s="21">
        <v>35367762</v>
      </c>
      <c r="F103" s="19">
        <v>3274830500</v>
      </c>
      <c r="G103" s="19">
        <f t="shared" si="14"/>
        <v>29014998.316221923</v>
      </c>
      <c r="H103" s="19">
        <f t="shared" si="15"/>
        <v>22376200.5721956</v>
      </c>
      <c r="I103" s="19">
        <f t="shared" si="16"/>
        <v>717016215</v>
      </c>
      <c r="J103" s="19">
        <f t="shared" si="17"/>
        <v>248017</v>
      </c>
      <c r="K103" s="19">
        <f t="shared" si="18"/>
        <v>3791341.0055834064</v>
      </c>
      <c r="L103" s="19">
        <v>0</v>
      </c>
      <c r="M103" s="19">
        <v>3076433</v>
      </c>
      <c r="N103" s="19">
        <v>4671028</v>
      </c>
      <c r="O103" s="19">
        <v>1112451</v>
      </c>
      <c r="P103" s="20">
        <f t="shared" si="26"/>
        <v>44227674</v>
      </c>
      <c r="R103">
        <f t="shared" si="19"/>
      </c>
      <c r="S103">
        <f t="shared" si="20"/>
      </c>
      <c r="T103" s="9">
        <v>437052</v>
      </c>
      <c r="U103" s="13">
        <v>8.86</v>
      </c>
      <c r="V103" s="9">
        <v>7493</v>
      </c>
      <c r="W103" s="9">
        <v>10384</v>
      </c>
      <c r="X103" s="9">
        <v>10846</v>
      </c>
      <c r="Y103">
        <f t="shared" si="21"/>
        <v>0</v>
      </c>
      <c r="Z103">
        <f t="shared" si="22"/>
        <v>0</v>
      </c>
      <c r="AA103">
        <f t="shared" si="23"/>
        <v>0</v>
      </c>
      <c r="AB103">
        <f t="shared" si="24"/>
        <v>0</v>
      </c>
      <c r="AC103" s="9">
        <f t="shared" si="27"/>
        <v>0</v>
      </c>
      <c r="AD103" s="15"/>
      <c r="AE103" s="15"/>
      <c r="AG103" s="9">
        <v>0</v>
      </c>
      <c r="AH103" s="9">
        <f t="shared" si="25"/>
        <v>0</v>
      </c>
    </row>
    <row r="104" spans="1:34" ht="12.75">
      <c r="A104" t="s">
        <v>105</v>
      </c>
      <c r="B104" s="5">
        <v>102</v>
      </c>
      <c r="C104" s="6">
        <v>2007</v>
      </c>
      <c r="D104" s="21">
        <v>1199523856</v>
      </c>
      <c r="E104" s="21">
        <v>9968043</v>
      </c>
      <c r="F104" s="19">
        <v>1057485100</v>
      </c>
      <c r="G104" s="19">
        <f t="shared" si="14"/>
        <v>8787700.966456894</v>
      </c>
      <c r="H104" s="19">
        <f t="shared" si="15"/>
        <v>6392762.186517261</v>
      </c>
      <c r="I104" s="19">
        <f t="shared" si="16"/>
        <v>142038756</v>
      </c>
      <c r="J104" s="19">
        <f t="shared" si="17"/>
        <v>179569</v>
      </c>
      <c r="K104" s="19">
        <f t="shared" si="18"/>
        <v>523022.54435337626</v>
      </c>
      <c r="L104" s="19">
        <v>0</v>
      </c>
      <c r="M104" s="19">
        <v>818266</v>
      </c>
      <c r="N104" s="19">
        <v>1316663</v>
      </c>
      <c r="O104" s="19">
        <v>543385</v>
      </c>
      <c r="P104" s="20">
        <f t="shared" si="26"/>
        <v>12646357</v>
      </c>
      <c r="R104">
        <f t="shared" si="19"/>
      </c>
      <c r="S104">
        <f t="shared" si="20"/>
      </c>
      <c r="T104" s="9">
        <v>366928</v>
      </c>
      <c r="U104" s="13">
        <v>8.31</v>
      </c>
      <c r="V104" s="9">
        <v>2882</v>
      </c>
      <c r="W104" s="9">
        <v>3673</v>
      </c>
      <c r="X104" s="9">
        <v>3908</v>
      </c>
      <c r="Y104">
        <f t="shared" si="21"/>
        <v>0</v>
      </c>
      <c r="Z104">
        <f t="shared" si="22"/>
        <v>0</v>
      </c>
      <c r="AA104">
        <f t="shared" si="23"/>
        <v>0</v>
      </c>
      <c r="AB104">
        <f t="shared" si="24"/>
        <v>0</v>
      </c>
      <c r="AC104" s="9">
        <f t="shared" si="27"/>
        <v>0</v>
      </c>
      <c r="AD104" s="15"/>
      <c r="AE104" s="15"/>
      <c r="AG104" s="9">
        <v>0</v>
      </c>
      <c r="AH104" s="9">
        <f t="shared" si="25"/>
        <v>0</v>
      </c>
    </row>
    <row r="105" spans="1:34" ht="12.75">
      <c r="A105" t="s">
        <v>106</v>
      </c>
      <c r="B105" s="5">
        <v>103</v>
      </c>
      <c r="C105" s="6">
        <v>2007</v>
      </c>
      <c r="D105" s="21">
        <v>1198607912</v>
      </c>
      <c r="E105" s="21">
        <v>13951796</v>
      </c>
      <c r="F105" s="19">
        <v>830075800</v>
      </c>
      <c r="G105" s="19">
        <f t="shared" si="14"/>
        <v>9662082.245738422</v>
      </c>
      <c r="H105" s="19">
        <f t="shared" si="15"/>
        <v>5206286.003416363</v>
      </c>
      <c r="I105" s="19">
        <f t="shared" si="16"/>
        <v>368532112</v>
      </c>
      <c r="J105" s="19">
        <f t="shared" si="17"/>
        <v>157425</v>
      </c>
      <c r="K105" s="19">
        <f t="shared" si="18"/>
        <v>1564788.390271374</v>
      </c>
      <c r="L105" s="19">
        <v>0</v>
      </c>
      <c r="M105" s="19">
        <v>1068595</v>
      </c>
      <c r="N105" s="19">
        <v>586091</v>
      </c>
      <c r="O105" s="19">
        <v>308811</v>
      </c>
      <c r="P105" s="20">
        <f t="shared" si="26"/>
        <v>15915293</v>
      </c>
      <c r="R105">
        <f t="shared" si="19"/>
      </c>
      <c r="S105">
        <f t="shared" si="20"/>
      </c>
      <c r="T105" s="9">
        <v>216843</v>
      </c>
      <c r="U105" s="13">
        <v>11.64</v>
      </c>
      <c r="V105" s="9">
        <v>3828</v>
      </c>
      <c r="W105" s="9">
        <v>6169</v>
      </c>
      <c r="X105" s="9">
        <v>6630</v>
      </c>
      <c r="Y105">
        <f t="shared" si="21"/>
        <v>0</v>
      </c>
      <c r="Z105">
        <f t="shared" si="22"/>
        <v>0</v>
      </c>
      <c r="AA105">
        <f t="shared" si="23"/>
        <v>0</v>
      </c>
      <c r="AB105">
        <f t="shared" si="24"/>
        <v>0</v>
      </c>
      <c r="AC105" s="9">
        <f t="shared" si="27"/>
        <v>0</v>
      </c>
      <c r="AD105" s="15"/>
      <c r="AE105" s="15"/>
      <c r="AG105" s="9">
        <v>0</v>
      </c>
      <c r="AH105" s="9">
        <f t="shared" si="25"/>
        <v>0</v>
      </c>
    </row>
    <row r="106" spans="1:34" ht="12.75">
      <c r="A106" t="s">
        <v>107</v>
      </c>
      <c r="B106" s="5">
        <v>104</v>
      </c>
      <c r="C106" s="6">
        <v>2007</v>
      </c>
      <c r="D106" s="21">
        <v>557825900</v>
      </c>
      <c r="E106" s="21">
        <v>2248038</v>
      </c>
      <c r="F106" s="19">
        <v>360760600</v>
      </c>
      <c r="G106" s="19">
        <f t="shared" si="14"/>
        <v>1453864.974184239</v>
      </c>
      <c r="H106" s="19">
        <f t="shared" si="15"/>
        <v>1307173.0654701686</v>
      </c>
      <c r="I106" s="19">
        <f t="shared" si="16"/>
        <v>197065300</v>
      </c>
      <c r="J106" s="19">
        <f t="shared" si="17"/>
        <v>436952</v>
      </c>
      <c r="K106" s="19">
        <f t="shared" si="18"/>
        <v>612420.1042555528</v>
      </c>
      <c r="L106" s="19">
        <v>0</v>
      </c>
      <c r="M106" s="19">
        <v>11355</v>
      </c>
      <c r="N106" s="19">
        <v>0</v>
      </c>
      <c r="O106" s="19">
        <v>20327</v>
      </c>
      <c r="P106" s="20">
        <f t="shared" si="26"/>
        <v>2279720</v>
      </c>
      <c r="Q106">
        <v>0.03</v>
      </c>
      <c r="R106" t="str">
        <f t="shared" si="19"/>
        <v>*</v>
      </c>
      <c r="S106">
        <f t="shared" si="20"/>
      </c>
      <c r="T106" s="9">
        <v>991101</v>
      </c>
      <c r="U106" s="13">
        <v>4.03</v>
      </c>
      <c r="V106" s="9">
        <v>364</v>
      </c>
      <c r="W106" s="9">
        <v>815</v>
      </c>
      <c r="X106" s="9">
        <v>831</v>
      </c>
      <c r="Y106">
        <f t="shared" si="21"/>
        <v>57588</v>
      </c>
      <c r="Z106">
        <f t="shared" si="22"/>
        <v>57588</v>
      </c>
      <c r="AA106">
        <f t="shared" si="23"/>
        <v>341</v>
      </c>
      <c r="AB106">
        <f t="shared" si="24"/>
        <v>341</v>
      </c>
      <c r="AC106" s="9">
        <f t="shared" si="27"/>
        <v>59377</v>
      </c>
      <c r="AD106" s="15">
        <v>100000</v>
      </c>
      <c r="AE106" s="15"/>
      <c r="AF106">
        <v>2002</v>
      </c>
      <c r="AG106" s="9">
        <v>58905.83</v>
      </c>
      <c r="AH106" s="9">
        <f t="shared" si="25"/>
        <v>471.16999999999825</v>
      </c>
    </row>
    <row r="107" spans="1:34" ht="12.75">
      <c r="A107" t="s">
        <v>108</v>
      </c>
      <c r="B107" s="5">
        <v>105</v>
      </c>
      <c r="C107" s="6">
        <v>2007</v>
      </c>
      <c r="D107" s="21">
        <v>1171869911</v>
      </c>
      <c r="E107" s="21">
        <v>10605423</v>
      </c>
      <c r="F107" s="19">
        <v>1049209700</v>
      </c>
      <c r="G107" s="19">
        <f t="shared" si="14"/>
        <v>9495348.058478395</v>
      </c>
      <c r="H107" s="19">
        <f t="shared" si="15"/>
        <v>7339636.697880858</v>
      </c>
      <c r="I107" s="19">
        <f t="shared" si="16"/>
        <v>122660211</v>
      </c>
      <c r="J107" s="19">
        <f t="shared" si="17"/>
        <v>256611</v>
      </c>
      <c r="K107" s="19">
        <f t="shared" si="18"/>
        <v>677484.3894713795</v>
      </c>
      <c r="L107" s="19">
        <v>0</v>
      </c>
      <c r="M107" s="19">
        <v>439250</v>
      </c>
      <c r="N107" s="19">
        <v>452593</v>
      </c>
      <c r="O107" s="19">
        <v>146584</v>
      </c>
      <c r="P107" s="20">
        <f t="shared" si="26"/>
        <v>11643850</v>
      </c>
      <c r="Q107">
        <v>0.03</v>
      </c>
      <c r="R107" t="str">
        <f t="shared" si="19"/>
        <v>*</v>
      </c>
      <c r="S107">
        <f t="shared" si="20"/>
      </c>
      <c r="T107" s="9">
        <v>440474</v>
      </c>
      <c r="U107" s="13">
        <v>9.05</v>
      </c>
      <c r="V107" s="9">
        <v>2382</v>
      </c>
      <c r="W107" s="9">
        <v>2860</v>
      </c>
      <c r="X107" s="9">
        <v>3014</v>
      </c>
      <c r="Y107">
        <f t="shared" si="21"/>
        <v>240514</v>
      </c>
      <c r="Z107">
        <f t="shared" si="22"/>
        <v>240514</v>
      </c>
      <c r="AA107">
        <f t="shared" si="23"/>
        <v>26755</v>
      </c>
      <c r="AB107">
        <f t="shared" si="24"/>
        <v>26755</v>
      </c>
      <c r="AC107" s="9">
        <f t="shared" si="27"/>
        <v>273951</v>
      </c>
      <c r="AD107" s="15">
        <v>100000</v>
      </c>
      <c r="AE107" s="15"/>
      <c r="AF107">
        <v>2002</v>
      </c>
      <c r="AG107" s="9">
        <v>270830.47</v>
      </c>
      <c r="AH107" s="9">
        <f t="shared" si="25"/>
        <v>3120.530000000028</v>
      </c>
    </row>
    <row r="108" spans="1:34" ht="12.75">
      <c r="A108" t="s">
        <v>109</v>
      </c>
      <c r="B108" s="5">
        <v>106</v>
      </c>
      <c r="C108" s="6">
        <v>2007</v>
      </c>
      <c r="D108" s="21">
        <v>99865548</v>
      </c>
      <c r="E108" s="21">
        <v>1352180</v>
      </c>
      <c r="F108" s="19">
        <v>72431500</v>
      </c>
      <c r="G108" s="19">
        <f t="shared" si="14"/>
        <v>980722.8581973035</v>
      </c>
      <c r="H108" s="19">
        <f t="shared" si="15"/>
        <v>422875.89241288125</v>
      </c>
      <c r="I108" s="19">
        <f t="shared" si="16"/>
        <v>27434048</v>
      </c>
      <c r="J108" s="19">
        <f t="shared" si="17"/>
        <v>111521</v>
      </c>
      <c r="K108" s="19">
        <f t="shared" si="18"/>
        <v>38374.45620743057</v>
      </c>
      <c r="L108" s="19">
        <v>0</v>
      </c>
      <c r="M108" s="19">
        <v>121780</v>
      </c>
      <c r="N108" s="19">
        <v>113341</v>
      </c>
      <c r="O108" s="19">
        <v>30807</v>
      </c>
      <c r="P108" s="20">
        <f t="shared" si="26"/>
        <v>1618108</v>
      </c>
      <c r="R108">
        <f t="shared" si="19"/>
      </c>
      <c r="S108">
        <f t="shared" si="20"/>
      </c>
      <c r="T108" s="9">
        <v>175805</v>
      </c>
      <c r="U108" s="13">
        <v>13.54</v>
      </c>
      <c r="V108" s="9">
        <v>412</v>
      </c>
      <c r="W108" s="9">
        <v>658</v>
      </c>
      <c r="X108" s="9">
        <v>835</v>
      </c>
      <c r="Y108">
        <f t="shared" si="21"/>
        <v>0</v>
      </c>
      <c r="Z108">
        <f t="shared" si="22"/>
        <v>0</v>
      </c>
      <c r="AA108">
        <f t="shared" si="23"/>
        <v>0</v>
      </c>
      <c r="AB108">
        <f t="shared" si="24"/>
        <v>0</v>
      </c>
      <c r="AC108" s="9">
        <f t="shared" si="27"/>
        <v>0</v>
      </c>
      <c r="AD108" s="15"/>
      <c r="AE108" s="15"/>
      <c r="AG108" s="9">
        <v>0</v>
      </c>
      <c r="AH108" s="9">
        <f t="shared" si="25"/>
        <v>0</v>
      </c>
    </row>
    <row r="109" spans="1:34" ht="12.75">
      <c r="A109" t="s">
        <v>110</v>
      </c>
      <c r="B109" s="5">
        <v>107</v>
      </c>
      <c r="C109" s="6">
        <v>2007</v>
      </c>
      <c r="D109" s="21">
        <v>5360688724</v>
      </c>
      <c r="E109" s="21">
        <v>46155530</v>
      </c>
      <c r="F109" s="19">
        <v>3749267300</v>
      </c>
      <c r="G109" s="19">
        <f t="shared" si="14"/>
        <v>32281191.513400212</v>
      </c>
      <c r="H109" s="19">
        <f t="shared" si="15"/>
        <v>26125897.829512794</v>
      </c>
      <c r="I109" s="19">
        <f t="shared" si="16"/>
        <v>1611421424</v>
      </c>
      <c r="J109" s="19">
        <f t="shared" si="17"/>
        <v>306529</v>
      </c>
      <c r="K109" s="19">
        <f t="shared" si="18"/>
        <v>9348065.772892509</v>
      </c>
      <c r="L109" s="19">
        <v>0</v>
      </c>
      <c r="M109" s="19">
        <v>2471322</v>
      </c>
      <c r="N109" s="19">
        <v>1483849</v>
      </c>
      <c r="O109" s="19">
        <v>669988</v>
      </c>
      <c r="P109" s="20">
        <f t="shared" si="26"/>
        <v>50780689</v>
      </c>
      <c r="R109">
        <f t="shared" si="19"/>
      </c>
      <c r="S109">
        <f t="shared" si="20"/>
      </c>
      <c r="T109" s="9">
        <v>524446</v>
      </c>
      <c r="U109" s="13">
        <v>8.61</v>
      </c>
      <c r="V109" s="9">
        <v>7149</v>
      </c>
      <c r="W109" s="9">
        <v>12406</v>
      </c>
      <c r="X109" s="9">
        <v>13030</v>
      </c>
      <c r="Y109">
        <f t="shared" si="21"/>
        <v>0</v>
      </c>
      <c r="Z109">
        <f t="shared" si="22"/>
        <v>0</v>
      </c>
      <c r="AA109">
        <f t="shared" si="23"/>
        <v>0</v>
      </c>
      <c r="AB109">
        <f t="shared" si="24"/>
        <v>0</v>
      </c>
      <c r="AC109" s="9">
        <f t="shared" si="27"/>
        <v>0</v>
      </c>
      <c r="AD109" s="15"/>
      <c r="AE109" s="15"/>
      <c r="AG109" s="9">
        <v>0</v>
      </c>
      <c r="AH109" s="9">
        <f t="shared" si="25"/>
        <v>0</v>
      </c>
    </row>
    <row r="110" spans="1:34" ht="12.75">
      <c r="A110" t="s">
        <v>111</v>
      </c>
      <c r="B110" s="5">
        <v>108</v>
      </c>
      <c r="C110" s="6">
        <v>2007</v>
      </c>
      <c r="D110" s="21">
        <v>118108415</v>
      </c>
      <c r="E110" s="21">
        <v>1516512</v>
      </c>
      <c r="F110" s="19">
        <v>96612600</v>
      </c>
      <c r="G110" s="19">
        <f t="shared" si="14"/>
        <v>1240505.7442452344</v>
      </c>
      <c r="H110" s="19">
        <f t="shared" si="15"/>
        <v>606209.5544812424</v>
      </c>
      <c r="I110" s="19">
        <f t="shared" si="16"/>
        <v>21495815</v>
      </c>
      <c r="J110" s="19">
        <f t="shared" si="17"/>
        <v>58572</v>
      </c>
      <c r="K110" s="19">
        <f t="shared" si="18"/>
        <v>0</v>
      </c>
      <c r="L110" s="19">
        <v>0</v>
      </c>
      <c r="M110" s="19">
        <v>35874</v>
      </c>
      <c r="N110" s="19">
        <v>20758</v>
      </c>
      <c r="O110" s="19">
        <v>23663</v>
      </c>
      <c r="P110" s="20">
        <f t="shared" si="26"/>
        <v>1596807</v>
      </c>
      <c r="Q110">
        <v>0.03</v>
      </c>
      <c r="R110">
        <f t="shared" si="19"/>
      </c>
      <c r="S110">
        <f t="shared" si="20"/>
      </c>
      <c r="T110" s="9">
        <v>195572</v>
      </c>
      <c r="U110" s="13">
        <v>12.84</v>
      </c>
      <c r="V110" s="9">
        <v>494</v>
      </c>
      <c r="W110" s="9">
        <v>861</v>
      </c>
      <c r="X110" s="9">
        <v>954</v>
      </c>
      <c r="Y110">
        <f t="shared" si="21"/>
        <v>18186</v>
      </c>
      <c r="Z110">
        <f t="shared" si="22"/>
        <v>45495</v>
      </c>
      <c r="AA110">
        <f t="shared" si="23"/>
        <v>1699</v>
      </c>
      <c r="AB110">
        <f t="shared" si="24"/>
        <v>1699</v>
      </c>
      <c r="AC110" s="9">
        <f t="shared" si="27"/>
        <v>0</v>
      </c>
      <c r="AD110" s="15"/>
      <c r="AE110" s="15"/>
      <c r="AF110">
        <v>2008</v>
      </c>
      <c r="AG110" s="9">
        <v>0</v>
      </c>
      <c r="AH110" s="9">
        <f t="shared" si="25"/>
        <v>0</v>
      </c>
    </row>
    <row r="111" spans="1:34" ht="12.75">
      <c r="A111" t="s">
        <v>112</v>
      </c>
      <c r="B111" s="5">
        <v>109</v>
      </c>
      <c r="C111" s="6">
        <v>2007</v>
      </c>
      <c r="D111" s="21">
        <v>239279000</v>
      </c>
      <c r="E111" s="21">
        <v>471380</v>
      </c>
      <c r="F111" s="19">
        <v>121270600</v>
      </c>
      <c r="G111" s="19">
        <f t="shared" si="14"/>
        <v>238903.2695221896</v>
      </c>
      <c r="H111" s="19">
        <f t="shared" si="15"/>
        <v>213884.2599930841</v>
      </c>
      <c r="I111" s="19">
        <f t="shared" si="16"/>
        <v>118008400</v>
      </c>
      <c r="J111" s="19">
        <f t="shared" si="17"/>
        <v>1113287</v>
      </c>
      <c r="K111" s="19">
        <f t="shared" si="18"/>
        <v>211594.71797988215</v>
      </c>
      <c r="L111" s="19">
        <v>0</v>
      </c>
      <c r="M111" s="19">
        <v>6405</v>
      </c>
      <c r="N111" s="19">
        <v>1172</v>
      </c>
      <c r="O111" s="19">
        <v>528</v>
      </c>
      <c r="P111" s="20">
        <f t="shared" si="26"/>
        <v>479485</v>
      </c>
      <c r="R111">
        <f t="shared" si="19"/>
      </c>
      <c r="S111">
        <f t="shared" si="20"/>
      </c>
      <c r="T111" s="9">
        <v>954887</v>
      </c>
      <c r="U111" s="13">
        <v>1.97</v>
      </c>
      <c r="V111" s="9">
        <v>127</v>
      </c>
      <c r="W111" s="9">
        <v>233</v>
      </c>
      <c r="X111" s="9">
        <v>237</v>
      </c>
      <c r="Y111">
        <f t="shared" si="21"/>
        <v>0</v>
      </c>
      <c r="Z111">
        <f t="shared" si="22"/>
        <v>0</v>
      </c>
      <c r="AA111">
        <f t="shared" si="23"/>
        <v>0</v>
      </c>
      <c r="AB111">
        <f t="shared" si="24"/>
        <v>0</v>
      </c>
      <c r="AC111" s="9">
        <f t="shared" si="27"/>
        <v>0</v>
      </c>
      <c r="AD111" s="15"/>
      <c r="AE111" s="15"/>
      <c r="AG111" s="9">
        <v>0</v>
      </c>
      <c r="AH111" s="9">
        <f t="shared" si="25"/>
        <v>0</v>
      </c>
    </row>
    <row r="112" spans="1:34" ht="12.75">
      <c r="A112" t="s">
        <v>113</v>
      </c>
      <c r="B112" s="5">
        <v>110</v>
      </c>
      <c r="C112" s="6">
        <v>2007</v>
      </c>
      <c r="D112" s="21">
        <v>2196044247</v>
      </c>
      <c r="E112" s="21">
        <v>20950262</v>
      </c>
      <c r="F112" s="19">
        <v>1653484200</v>
      </c>
      <c r="G112" s="19">
        <f t="shared" si="14"/>
        <v>15774239.180373127</v>
      </c>
      <c r="H112" s="19">
        <f t="shared" si="15"/>
        <v>11869521.563770995</v>
      </c>
      <c r="I112" s="19">
        <f t="shared" si="16"/>
        <v>542560047</v>
      </c>
      <c r="J112" s="19">
        <f t="shared" si="17"/>
        <v>257626</v>
      </c>
      <c r="K112" s="19">
        <f t="shared" si="18"/>
        <v>3166899.975027775</v>
      </c>
      <c r="L112" s="19">
        <v>0</v>
      </c>
      <c r="M112" s="19">
        <v>829131</v>
      </c>
      <c r="N112" s="19">
        <v>452613</v>
      </c>
      <c r="O112" s="19">
        <v>386259</v>
      </c>
      <c r="P112" s="20">
        <f t="shared" si="26"/>
        <v>22618265</v>
      </c>
      <c r="Q112">
        <v>0.015</v>
      </c>
      <c r="R112" t="str">
        <f t="shared" si="19"/>
        <v>*</v>
      </c>
      <c r="S112">
        <f t="shared" si="20"/>
      </c>
      <c r="T112" s="9">
        <v>403979</v>
      </c>
      <c r="U112" s="13">
        <v>9.54</v>
      </c>
      <c r="V112" s="9">
        <v>4093</v>
      </c>
      <c r="W112" s="9">
        <v>6199</v>
      </c>
      <c r="X112" s="9">
        <v>6510</v>
      </c>
      <c r="Y112">
        <f t="shared" si="21"/>
        <v>225546</v>
      </c>
      <c r="Z112">
        <f t="shared" si="22"/>
        <v>225546</v>
      </c>
      <c r="AA112">
        <f t="shared" si="23"/>
        <v>19226</v>
      </c>
      <c r="AB112">
        <f t="shared" si="24"/>
        <v>19226</v>
      </c>
      <c r="AC112" s="9">
        <f t="shared" si="27"/>
        <v>250891</v>
      </c>
      <c r="AD112" s="15">
        <v>100000</v>
      </c>
      <c r="AE112" s="15"/>
      <c r="AF112">
        <v>2003</v>
      </c>
      <c r="AG112" s="9">
        <v>249831.47</v>
      </c>
      <c r="AH112" s="9">
        <f t="shared" si="25"/>
        <v>1059.5299999999988</v>
      </c>
    </row>
    <row r="113" spans="1:34" ht="12.75">
      <c r="A113" t="s">
        <v>114</v>
      </c>
      <c r="B113" s="5">
        <v>111</v>
      </c>
      <c r="C113" s="6">
        <v>2007</v>
      </c>
      <c r="D113" s="21">
        <v>572124475</v>
      </c>
      <c r="E113" s="21">
        <v>6979919</v>
      </c>
      <c r="F113" s="19">
        <v>499339300</v>
      </c>
      <c r="G113" s="19">
        <f t="shared" si="14"/>
        <v>6091939.813476255</v>
      </c>
      <c r="H113" s="19">
        <f t="shared" si="15"/>
        <v>3644620.8379391395</v>
      </c>
      <c r="I113" s="19">
        <f t="shared" si="16"/>
        <v>72785175</v>
      </c>
      <c r="J113" s="19">
        <f t="shared" si="17"/>
        <v>90192</v>
      </c>
      <c r="K113" s="19">
        <f t="shared" si="18"/>
        <v>0</v>
      </c>
      <c r="L113" s="19">
        <v>0</v>
      </c>
      <c r="M113" s="19">
        <v>321864</v>
      </c>
      <c r="N113" s="19">
        <v>41404</v>
      </c>
      <c r="O113" s="19">
        <v>113742</v>
      </c>
      <c r="P113" s="20">
        <f t="shared" si="26"/>
        <v>7456929</v>
      </c>
      <c r="R113">
        <f t="shared" si="19"/>
      </c>
      <c r="S113">
        <f t="shared" si="20"/>
      </c>
      <c r="T113" s="9">
        <v>248923</v>
      </c>
      <c r="U113" s="13">
        <v>12.2</v>
      </c>
      <c r="V113" s="9">
        <v>2006</v>
      </c>
      <c r="W113" s="9">
        <v>2813</v>
      </c>
      <c r="X113" s="9">
        <v>3002</v>
      </c>
      <c r="Y113">
        <f t="shared" si="21"/>
        <v>0</v>
      </c>
      <c r="Z113">
        <f t="shared" si="22"/>
        <v>0</v>
      </c>
      <c r="AA113">
        <f t="shared" si="23"/>
        <v>0</v>
      </c>
      <c r="AB113">
        <f t="shared" si="24"/>
        <v>0</v>
      </c>
      <c r="AC113" s="9">
        <f t="shared" si="27"/>
        <v>0</v>
      </c>
      <c r="AD113" s="15"/>
      <c r="AE113" s="15"/>
      <c r="AG113" s="9">
        <v>0</v>
      </c>
      <c r="AH113" s="9">
        <f t="shared" si="25"/>
        <v>0</v>
      </c>
    </row>
    <row r="114" spans="1:34" ht="12.75">
      <c r="A114" t="s">
        <v>115</v>
      </c>
      <c r="B114" s="5">
        <v>112</v>
      </c>
      <c r="C114" s="6">
        <v>2007</v>
      </c>
      <c r="D114" s="21">
        <v>150511435</v>
      </c>
      <c r="E114" s="21">
        <v>1596926</v>
      </c>
      <c r="F114" s="19">
        <v>129226100</v>
      </c>
      <c r="G114" s="19">
        <f t="shared" si="14"/>
        <v>1371088.6416610142</v>
      </c>
      <c r="H114" s="19">
        <f t="shared" si="15"/>
        <v>782234.2173090926</v>
      </c>
      <c r="I114" s="19">
        <f t="shared" si="16"/>
        <v>21285335</v>
      </c>
      <c r="J114" s="19">
        <f t="shared" si="17"/>
        <v>101844</v>
      </c>
      <c r="K114" s="19">
        <f t="shared" si="18"/>
        <v>4089.0390084550017</v>
      </c>
      <c r="L114" s="19">
        <v>0</v>
      </c>
      <c r="M114" s="19">
        <v>81925</v>
      </c>
      <c r="N114" s="19">
        <v>19204</v>
      </c>
      <c r="O114" s="19">
        <v>118431</v>
      </c>
      <c r="P114" s="20">
        <f t="shared" si="26"/>
        <v>1816486</v>
      </c>
      <c r="R114">
        <f t="shared" si="19"/>
      </c>
      <c r="S114">
        <f t="shared" si="20"/>
      </c>
      <c r="T114" s="9">
        <v>232840</v>
      </c>
      <c r="U114" s="13">
        <v>10.61</v>
      </c>
      <c r="V114" s="9">
        <v>555</v>
      </c>
      <c r="W114" s="9">
        <v>764</v>
      </c>
      <c r="X114" s="9">
        <v>907</v>
      </c>
      <c r="Y114">
        <f t="shared" si="21"/>
        <v>0</v>
      </c>
      <c r="Z114">
        <f t="shared" si="22"/>
        <v>0</v>
      </c>
      <c r="AA114">
        <f t="shared" si="23"/>
        <v>0</v>
      </c>
      <c r="AB114">
        <f t="shared" si="24"/>
        <v>0</v>
      </c>
      <c r="AC114" s="9">
        <f t="shared" si="27"/>
        <v>0</v>
      </c>
      <c r="AD114" s="15"/>
      <c r="AE114" s="15"/>
      <c r="AG114" s="9">
        <v>0</v>
      </c>
      <c r="AH114" s="9">
        <f t="shared" si="25"/>
        <v>0</v>
      </c>
    </row>
    <row r="115" spans="1:34" ht="12.75">
      <c r="A115" t="s">
        <v>116</v>
      </c>
      <c r="B115" s="5">
        <v>113</v>
      </c>
      <c r="C115" s="6">
        <v>2007</v>
      </c>
      <c r="D115" s="21">
        <v>991458816</v>
      </c>
      <c r="E115" s="21">
        <v>11302631</v>
      </c>
      <c r="F115" s="19">
        <v>712457900</v>
      </c>
      <c r="G115" s="19">
        <f t="shared" si="14"/>
        <v>8122020.417573149</v>
      </c>
      <c r="H115" s="19">
        <f t="shared" si="15"/>
        <v>5777041.979779551</v>
      </c>
      <c r="I115" s="19">
        <f t="shared" si="16"/>
        <v>279000916</v>
      </c>
      <c r="J115" s="19">
        <f t="shared" si="17"/>
        <v>234652</v>
      </c>
      <c r="K115" s="19">
        <f t="shared" si="18"/>
        <v>1825152.0385291423</v>
      </c>
      <c r="L115" s="19">
        <v>0</v>
      </c>
      <c r="M115" s="19">
        <v>2399712</v>
      </c>
      <c r="N115" s="19">
        <v>198371</v>
      </c>
      <c r="O115" s="19">
        <v>307741</v>
      </c>
      <c r="P115" s="20">
        <f t="shared" si="26"/>
        <v>14208455</v>
      </c>
      <c r="R115">
        <f t="shared" si="19"/>
      </c>
      <c r="S115">
        <f t="shared" si="20"/>
      </c>
      <c r="T115" s="9">
        <v>346358</v>
      </c>
      <c r="U115" s="13">
        <v>11.4</v>
      </c>
      <c r="V115" s="9">
        <v>2057</v>
      </c>
      <c r="W115" s="9">
        <v>3246</v>
      </c>
      <c r="X115" s="9">
        <v>3758</v>
      </c>
      <c r="Y115">
        <f t="shared" si="21"/>
        <v>0</v>
      </c>
      <c r="Z115">
        <f t="shared" si="22"/>
        <v>0</v>
      </c>
      <c r="AA115">
        <f t="shared" si="23"/>
        <v>0</v>
      </c>
      <c r="AB115">
        <f t="shared" si="24"/>
        <v>0</v>
      </c>
      <c r="AC115" s="9">
        <f t="shared" si="27"/>
        <v>0</v>
      </c>
      <c r="AD115" s="15"/>
      <c r="AE115" s="15"/>
      <c r="AG115" s="9">
        <v>0</v>
      </c>
      <c r="AH115" s="9">
        <f t="shared" si="25"/>
        <v>0</v>
      </c>
    </row>
    <row r="116" spans="1:34" ht="12.75">
      <c r="A116" t="s">
        <v>117</v>
      </c>
      <c r="B116" s="5">
        <v>114</v>
      </c>
      <c r="C116" s="6">
        <v>2007</v>
      </c>
      <c r="D116" s="21">
        <v>1018593551</v>
      </c>
      <c r="E116" s="21">
        <v>17417950</v>
      </c>
      <c r="F116" s="19">
        <v>715333300</v>
      </c>
      <c r="G116" s="19">
        <f t="shared" si="14"/>
        <v>12232199.625162361</v>
      </c>
      <c r="H116" s="19">
        <f t="shared" si="15"/>
        <v>5674364.005221998</v>
      </c>
      <c r="I116" s="19">
        <f t="shared" si="16"/>
        <v>303260251</v>
      </c>
      <c r="J116" s="19">
        <f t="shared" si="17"/>
        <v>150501</v>
      </c>
      <c r="K116" s="19">
        <f t="shared" si="18"/>
        <v>1740091.9573934767</v>
      </c>
      <c r="L116" s="19">
        <v>0</v>
      </c>
      <c r="M116" s="19">
        <v>3983720</v>
      </c>
      <c r="N116" s="19">
        <v>518813</v>
      </c>
      <c r="O116" s="19">
        <v>572728</v>
      </c>
      <c r="P116" s="20">
        <f t="shared" si="26"/>
        <v>22493211</v>
      </c>
      <c r="R116">
        <f t="shared" si="19"/>
      </c>
      <c r="S116">
        <f t="shared" si="20"/>
      </c>
      <c r="T116" s="9">
        <v>186528</v>
      </c>
      <c r="U116" s="13">
        <v>17.1</v>
      </c>
      <c r="V116" s="9">
        <v>3835</v>
      </c>
      <c r="W116" s="9">
        <v>5850</v>
      </c>
      <c r="X116" s="9">
        <v>6517</v>
      </c>
      <c r="Y116">
        <f t="shared" si="21"/>
        <v>0</v>
      </c>
      <c r="Z116">
        <f t="shared" si="22"/>
        <v>0</v>
      </c>
      <c r="AA116">
        <f t="shared" si="23"/>
        <v>0</v>
      </c>
      <c r="AB116">
        <f t="shared" si="24"/>
        <v>0</v>
      </c>
      <c r="AC116" s="9">
        <f t="shared" si="27"/>
        <v>0</v>
      </c>
      <c r="AD116" s="15"/>
      <c r="AE116" s="15"/>
      <c r="AG116" s="9">
        <v>0</v>
      </c>
      <c r="AH116" s="9">
        <f t="shared" si="25"/>
        <v>0</v>
      </c>
    </row>
    <row r="117" spans="1:34" ht="12.75">
      <c r="A117" t="s">
        <v>118</v>
      </c>
      <c r="B117" s="5">
        <v>115</v>
      </c>
      <c r="C117" s="6">
        <v>2007</v>
      </c>
      <c r="D117" s="21">
        <v>1516386120</v>
      </c>
      <c r="E117" s="21">
        <v>20880637</v>
      </c>
      <c r="F117" s="19">
        <v>1299760870</v>
      </c>
      <c r="G117" s="19">
        <f t="shared" si="14"/>
        <v>17897707.28927154</v>
      </c>
      <c r="H117" s="19">
        <f t="shared" si="15"/>
        <v>13748803.461296571</v>
      </c>
      <c r="I117" s="19">
        <f t="shared" si="16"/>
        <v>216625250</v>
      </c>
      <c r="J117" s="19">
        <f t="shared" si="17"/>
        <v>190524</v>
      </c>
      <c r="K117" s="19">
        <f t="shared" si="18"/>
        <v>1417284.589521441</v>
      </c>
      <c r="L117" s="19">
        <v>0</v>
      </c>
      <c r="M117" s="19">
        <v>893423</v>
      </c>
      <c r="N117" s="19">
        <v>204887</v>
      </c>
      <c r="O117" s="19">
        <v>219512</v>
      </c>
      <c r="P117" s="20">
        <f t="shared" si="26"/>
        <v>22198459</v>
      </c>
      <c r="Q117">
        <v>0.03</v>
      </c>
      <c r="R117" t="str">
        <f t="shared" si="19"/>
        <v>*</v>
      </c>
      <c r="S117">
        <f t="shared" si="20"/>
      </c>
      <c r="T117" s="9">
        <v>431384</v>
      </c>
      <c r="U117" s="13">
        <v>13.77</v>
      </c>
      <c r="V117" s="9">
        <v>3013</v>
      </c>
      <c r="W117" s="9">
        <v>4150</v>
      </c>
      <c r="X117" s="9">
        <v>4330</v>
      </c>
      <c r="Y117">
        <f t="shared" si="21"/>
        <v>454983</v>
      </c>
      <c r="Z117">
        <f t="shared" si="22"/>
        <v>454983</v>
      </c>
      <c r="AA117">
        <f t="shared" si="23"/>
        <v>32949</v>
      </c>
      <c r="AB117">
        <f t="shared" si="24"/>
        <v>32949</v>
      </c>
      <c r="AC117" s="9">
        <f t="shared" si="27"/>
        <v>500130</v>
      </c>
      <c r="AD117" s="15">
        <v>100000</v>
      </c>
      <c r="AE117" s="15"/>
      <c r="AF117">
        <v>2006</v>
      </c>
      <c r="AG117" s="9">
        <v>505367.69</v>
      </c>
      <c r="AH117" s="9">
        <f t="shared" si="25"/>
        <v>-5237.690000000002</v>
      </c>
    </row>
    <row r="118" spans="1:34" ht="12.75">
      <c r="A118" t="s">
        <v>119</v>
      </c>
      <c r="B118" s="5">
        <v>116</v>
      </c>
      <c r="C118" s="6">
        <v>2007</v>
      </c>
      <c r="D118" s="21">
        <v>862135430</v>
      </c>
      <c r="E118" s="21">
        <v>8423063</v>
      </c>
      <c r="F118" s="19">
        <v>721155000</v>
      </c>
      <c r="G118" s="19">
        <f t="shared" si="14"/>
        <v>7045684.22360858</v>
      </c>
      <c r="H118" s="19">
        <f t="shared" si="15"/>
        <v>5267544.2061926825</v>
      </c>
      <c r="I118" s="19">
        <f t="shared" si="16"/>
        <v>140980430</v>
      </c>
      <c r="J118" s="19">
        <f t="shared" si="17"/>
        <v>263023</v>
      </c>
      <c r="K118" s="19">
        <f t="shared" si="18"/>
        <v>853706.406906082</v>
      </c>
      <c r="L118" s="19">
        <v>0</v>
      </c>
      <c r="M118" s="19">
        <v>258184</v>
      </c>
      <c r="N118" s="19">
        <v>274120</v>
      </c>
      <c r="O118" s="19">
        <v>168903</v>
      </c>
      <c r="P118" s="20">
        <f t="shared" si="26"/>
        <v>9124270</v>
      </c>
      <c r="Q118">
        <v>0.03</v>
      </c>
      <c r="R118" t="str">
        <f t="shared" si="19"/>
        <v>*</v>
      </c>
      <c r="S118">
        <f t="shared" si="20"/>
      </c>
      <c r="T118" s="9">
        <v>396239</v>
      </c>
      <c r="U118" s="13">
        <v>9.77</v>
      </c>
      <c r="V118" s="9">
        <v>1820</v>
      </c>
      <c r="W118" s="9">
        <v>2356</v>
      </c>
      <c r="X118" s="9">
        <v>2470</v>
      </c>
      <c r="Y118">
        <f t="shared" si="21"/>
        <v>183638</v>
      </c>
      <c r="Z118">
        <f t="shared" si="22"/>
        <v>183638</v>
      </c>
      <c r="AA118">
        <f t="shared" si="23"/>
        <v>15969</v>
      </c>
      <c r="AB118">
        <f t="shared" si="24"/>
        <v>15969</v>
      </c>
      <c r="AC118" s="9">
        <f t="shared" si="27"/>
        <v>204597</v>
      </c>
      <c r="AD118" s="15">
        <v>100000</v>
      </c>
      <c r="AE118" s="15"/>
      <c r="AF118">
        <v>2005</v>
      </c>
      <c r="AG118" s="9">
        <v>204252.4</v>
      </c>
      <c r="AH118" s="9">
        <f t="shared" si="25"/>
        <v>344.6000000000058</v>
      </c>
    </row>
    <row r="119" spans="1:34" ht="12.75">
      <c r="A119" t="s">
        <v>120</v>
      </c>
      <c r="B119" s="5">
        <v>117</v>
      </c>
      <c r="C119" s="6">
        <v>2007</v>
      </c>
      <c r="D119" s="21">
        <v>554037900</v>
      </c>
      <c r="E119" s="21">
        <v>5052826</v>
      </c>
      <c r="F119" s="19">
        <v>457108400</v>
      </c>
      <c r="G119" s="19">
        <f t="shared" si="14"/>
        <v>4168828.8984172386</v>
      </c>
      <c r="H119" s="19">
        <f t="shared" si="15"/>
        <v>2710538.6561690783</v>
      </c>
      <c r="I119" s="19">
        <f t="shared" si="16"/>
        <v>96929500</v>
      </c>
      <c r="J119" s="19">
        <f t="shared" si="17"/>
        <v>162633</v>
      </c>
      <c r="K119" s="19">
        <f t="shared" si="18"/>
        <v>340443.7627260956</v>
      </c>
      <c r="L119" s="19">
        <v>0</v>
      </c>
      <c r="M119" s="19">
        <v>2177389</v>
      </c>
      <c r="N119" s="19">
        <v>232081</v>
      </c>
      <c r="O119" s="19">
        <v>107677</v>
      </c>
      <c r="P119" s="20">
        <f t="shared" si="26"/>
        <v>7569973</v>
      </c>
      <c r="Q119">
        <v>0.03</v>
      </c>
      <c r="R119" t="str">
        <f t="shared" si="19"/>
        <v>*</v>
      </c>
      <c r="S119">
        <f t="shared" si="20"/>
      </c>
      <c r="T119" s="9">
        <v>285871</v>
      </c>
      <c r="U119" s="13">
        <v>9.12</v>
      </c>
      <c r="V119" s="9">
        <v>1599</v>
      </c>
      <c r="W119" s="9">
        <v>2195</v>
      </c>
      <c r="X119" s="9">
        <v>2837</v>
      </c>
      <c r="Y119">
        <f t="shared" si="21"/>
        <v>91529</v>
      </c>
      <c r="Z119">
        <f t="shared" si="22"/>
        <v>91529</v>
      </c>
      <c r="AA119">
        <f t="shared" si="23"/>
        <v>72284</v>
      </c>
      <c r="AB119">
        <f t="shared" si="24"/>
        <v>72284</v>
      </c>
      <c r="AC119" s="9">
        <f t="shared" si="27"/>
        <v>167908</v>
      </c>
      <c r="AD119" s="15">
        <v>100000</v>
      </c>
      <c r="AE119" s="15"/>
      <c r="AF119">
        <v>2005</v>
      </c>
      <c r="AG119" s="9">
        <v>169994</v>
      </c>
      <c r="AH119" s="9">
        <f t="shared" si="25"/>
        <v>-2086</v>
      </c>
    </row>
    <row r="120" spans="1:34" ht="12.75">
      <c r="A120" t="s">
        <v>121</v>
      </c>
      <c r="B120" s="5">
        <v>118</v>
      </c>
      <c r="C120" s="6">
        <v>2007</v>
      </c>
      <c r="D120" s="21">
        <v>883882900</v>
      </c>
      <c r="E120" s="21">
        <v>10412141</v>
      </c>
      <c r="F120" s="19">
        <v>731591600</v>
      </c>
      <c r="G120" s="19">
        <f t="shared" si="14"/>
        <v>8618149.410533454</v>
      </c>
      <c r="H120" s="19">
        <f t="shared" si="15"/>
        <v>6166733.311188977</v>
      </c>
      <c r="I120" s="19">
        <f t="shared" si="16"/>
        <v>152291300</v>
      </c>
      <c r="J120" s="19">
        <f t="shared" si="17"/>
        <v>177083</v>
      </c>
      <c r="K120" s="19">
        <f t="shared" si="18"/>
        <v>780912.0790298885</v>
      </c>
      <c r="L120" s="19">
        <v>0</v>
      </c>
      <c r="M120" s="19">
        <v>599639</v>
      </c>
      <c r="N120" s="19">
        <v>144099</v>
      </c>
      <c r="O120" s="19">
        <v>210505</v>
      </c>
      <c r="P120" s="20">
        <f t="shared" si="26"/>
        <v>11366384</v>
      </c>
      <c r="R120">
        <f t="shared" si="19"/>
      </c>
      <c r="S120">
        <f t="shared" si="20"/>
      </c>
      <c r="T120" s="9">
        <v>351558</v>
      </c>
      <c r="U120" s="13">
        <v>11.78</v>
      </c>
      <c r="V120" s="9">
        <v>2081</v>
      </c>
      <c r="W120" s="9">
        <v>2941</v>
      </c>
      <c r="X120" s="9">
        <v>3056</v>
      </c>
      <c r="Y120">
        <f t="shared" si="21"/>
        <v>0</v>
      </c>
      <c r="Z120">
        <f t="shared" si="22"/>
        <v>0</v>
      </c>
      <c r="AA120">
        <f t="shared" si="23"/>
        <v>0</v>
      </c>
      <c r="AB120">
        <f t="shared" si="24"/>
        <v>0</v>
      </c>
      <c r="AC120" s="9">
        <f t="shared" si="27"/>
        <v>0</v>
      </c>
      <c r="AD120" s="15"/>
      <c r="AE120" s="15"/>
      <c r="AG120" s="9">
        <v>0</v>
      </c>
      <c r="AH120" s="9">
        <f t="shared" si="25"/>
        <v>0</v>
      </c>
    </row>
    <row r="121" spans="1:34" ht="12.75">
      <c r="A121" t="s">
        <v>122</v>
      </c>
      <c r="B121" s="5">
        <v>119</v>
      </c>
      <c r="C121" s="6">
        <v>2007</v>
      </c>
      <c r="D121" s="21">
        <v>1424341800</v>
      </c>
      <c r="E121" s="21">
        <v>17918220</v>
      </c>
      <c r="F121" s="19">
        <v>1275064000</v>
      </c>
      <c r="G121" s="19">
        <f t="shared" si="14"/>
        <v>16040305.259650458</v>
      </c>
      <c r="H121" s="19">
        <f t="shared" si="15"/>
        <v>13094070.222960895</v>
      </c>
      <c r="I121" s="19">
        <f t="shared" si="16"/>
        <v>149277800</v>
      </c>
      <c r="J121" s="19">
        <f t="shared" si="17"/>
        <v>424085</v>
      </c>
      <c r="K121" s="19">
        <f t="shared" si="18"/>
        <v>1435099.0924606659</v>
      </c>
      <c r="L121" s="19">
        <v>0</v>
      </c>
      <c r="M121" s="19">
        <v>693285</v>
      </c>
      <c r="N121" s="19">
        <v>9566</v>
      </c>
      <c r="O121" s="19">
        <v>114911</v>
      </c>
      <c r="P121" s="20">
        <f t="shared" si="26"/>
        <v>18735982</v>
      </c>
      <c r="Q121">
        <v>0.02</v>
      </c>
      <c r="R121" t="str">
        <f t="shared" si="19"/>
        <v>*</v>
      </c>
      <c r="S121">
        <f t="shared" si="20"/>
      </c>
      <c r="T121" s="9">
        <v>544434</v>
      </c>
      <c r="U121" s="13">
        <v>12.58</v>
      </c>
      <c r="V121" s="9">
        <v>2342</v>
      </c>
      <c r="W121" s="9">
        <v>2694</v>
      </c>
      <c r="X121" s="9">
        <v>2787</v>
      </c>
      <c r="Y121">
        <f t="shared" si="21"/>
        <v>290583</v>
      </c>
      <c r="Z121">
        <f t="shared" si="22"/>
        <v>290583</v>
      </c>
      <c r="AA121">
        <f t="shared" si="23"/>
        <v>14057</v>
      </c>
      <c r="AB121">
        <f t="shared" si="24"/>
        <v>14057</v>
      </c>
      <c r="AC121" s="9">
        <f t="shared" si="27"/>
        <v>312256</v>
      </c>
      <c r="AD121" s="15">
        <v>100000</v>
      </c>
      <c r="AE121" s="15"/>
      <c r="AF121">
        <v>2006</v>
      </c>
      <c r="AG121" s="9">
        <v>309833.35</v>
      </c>
      <c r="AH121" s="9">
        <f t="shared" si="25"/>
        <v>2422.6500000000233</v>
      </c>
    </row>
    <row r="122" spans="1:34" ht="12.75">
      <c r="A122" t="s">
        <v>123</v>
      </c>
      <c r="B122" s="5">
        <v>120</v>
      </c>
      <c r="C122" s="6">
        <v>2007</v>
      </c>
      <c r="D122" s="21">
        <v>494051100</v>
      </c>
      <c r="E122" s="21">
        <v>7272432</v>
      </c>
      <c r="F122" s="19">
        <v>462032800</v>
      </c>
      <c r="G122" s="19">
        <f t="shared" si="14"/>
        <v>6801122.636443072</v>
      </c>
      <c r="H122" s="19">
        <f t="shared" si="15"/>
        <v>4203043.126771379</v>
      </c>
      <c r="I122" s="19">
        <f t="shared" si="16"/>
        <v>32018300</v>
      </c>
      <c r="J122" s="19">
        <f t="shared" si="17"/>
        <v>91743</v>
      </c>
      <c r="K122" s="19">
        <f t="shared" si="18"/>
        <v>0</v>
      </c>
      <c r="L122" s="19">
        <v>0</v>
      </c>
      <c r="M122" s="19">
        <v>267307</v>
      </c>
      <c r="N122" s="19">
        <v>25236</v>
      </c>
      <c r="O122" s="19">
        <v>162978</v>
      </c>
      <c r="P122" s="20">
        <f t="shared" si="26"/>
        <v>7727953</v>
      </c>
      <c r="Q122">
        <v>0.01</v>
      </c>
      <c r="R122" t="str">
        <f t="shared" si="19"/>
        <v>*</v>
      </c>
      <c r="S122">
        <f t="shared" si="20"/>
      </c>
      <c r="T122" s="9">
        <v>261775</v>
      </c>
      <c r="U122" s="13">
        <v>14.72</v>
      </c>
      <c r="V122" s="9">
        <v>1765</v>
      </c>
      <c r="W122" s="9">
        <v>2114</v>
      </c>
      <c r="X122" s="9">
        <v>2206</v>
      </c>
      <c r="Y122">
        <f t="shared" si="21"/>
        <v>42030</v>
      </c>
      <c r="Z122">
        <f t="shared" si="22"/>
        <v>42030</v>
      </c>
      <c r="AA122">
        <f t="shared" si="23"/>
        <v>2925</v>
      </c>
      <c r="AB122">
        <f t="shared" si="24"/>
        <v>2925</v>
      </c>
      <c r="AC122" s="9">
        <f t="shared" si="27"/>
        <v>46079</v>
      </c>
      <c r="AD122" s="15">
        <v>100000</v>
      </c>
      <c r="AE122" s="15"/>
      <c r="AF122">
        <v>2002</v>
      </c>
      <c r="AG122" s="9">
        <v>46857.15</v>
      </c>
      <c r="AH122" s="9">
        <f t="shared" si="25"/>
        <v>-778.1500000000015</v>
      </c>
    </row>
    <row r="123" spans="1:34" ht="12.75">
      <c r="A123" t="s">
        <v>124</v>
      </c>
      <c r="B123" s="5">
        <v>121</v>
      </c>
      <c r="C123" s="6">
        <v>2007</v>
      </c>
      <c r="D123" s="21">
        <v>179748443</v>
      </c>
      <c r="E123" s="21">
        <v>603955</v>
      </c>
      <c r="F123" s="19">
        <v>66360450</v>
      </c>
      <c r="G123" s="19">
        <f t="shared" si="14"/>
        <v>222971.19747373834</v>
      </c>
      <c r="H123" s="19">
        <f t="shared" si="15"/>
        <v>127547.34207721242</v>
      </c>
      <c r="I123" s="19">
        <f t="shared" si="16"/>
        <v>113387993</v>
      </c>
      <c r="J123" s="19">
        <f t="shared" si="17"/>
        <v>193826</v>
      </c>
      <c r="K123" s="19">
        <f t="shared" si="18"/>
        <v>184424.1033495456</v>
      </c>
      <c r="L123" s="19">
        <v>0</v>
      </c>
      <c r="M123" s="19">
        <v>402964</v>
      </c>
      <c r="N123" s="19">
        <v>3273</v>
      </c>
      <c r="O123" s="19">
        <v>38947</v>
      </c>
      <c r="P123" s="20">
        <f t="shared" si="26"/>
        <v>1049139</v>
      </c>
      <c r="R123">
        <f t="shared" si="19"/>
      </c>
      <c r="S123">
        <f t="shared" si="20"/>
      </c>
      <c r="T123" s="9">
        <v>233664</v>
      </c>
      <c r="U123" s="13">
        <v>3.36</v>
      </c>
      <c r="V123" s="9">
        <v>284</v>
      </c>
      <c r="W123" s="9">
        <v>869</v>
      </c>
      <c r="X123" s="9">
        <v>1401</v>
      </c>
      <c r="Y123">
        <f t="shared" si="21"/>
        <v>0</v>
      </c>
      <c r="Z123">
        <f t="shared" si="22"/>
        <v>0</v>
      </c>
      <c r="AA123">
        <f t="shared" si="23"/>
        <v>0</v>
      </c>
      <c r="AB123">
        <f t="shared" si="24"/>
        <v>0</v>
      </c>
      <c r="AC123" s="9">
        <f t="shared" si="27"/>
        <v>0</v>
      </c>
      <c r="AD123" s="15"/>
      <c r="AE123" s="15"/>
      <c r="AG123" s="9">
        <v>0</v>
      </c>
      <c r="AH123" s="9">
        <f t="shared" si="25"/>
        <v>0</v>
      </c>
    </row>
    <row r="124" spans="1:34" ht="12.75">
      <c r="A124" t="s">
        <v>125</v>
      </c>
      <c r="B124" s="5">
        <v>122</v>
      </c>
      <c r="C124" s="6">
        <v>2007</v>
      </c>
      <c r="D124" s="21">
        <v>2106091473</v>
      </c>
      <c r="E124" s="21">
        <v>22387752</v>
      </c>
      <c r="F124" s="19">
        <v>1951668100</v>
      </c>
      <c r="G124" s="19">
        <f t="shared" si="14"/>
        <v>20746231.571258634</v>
      </c>
      <c r="H124" s="19">
        <f t="shared" si="15"/>
        <v>16441078.441568302</v>
      </c>
      <c r="I124" s="19">
        <f t="shared" si="16"/>
        <v>154423373</v>
      </c>
      <c r="J124" s="19">
        <f t="shared" si="17"/>
        <v>253153</v>
      </c>
      <c r="K124" s="19">
        <f t="shared" si="18"/>
        <v>993090.2585512571</v>
      </c>
      <c r="L124" s="19">
        <v>0</v>
      </c>
      <c r="M124" s="19">
        <v>3372022</v>
      </c>
      <c r="N124" s="19">
        <v>672260</v>
      </c>
      <c r="O124" s="19">
        <v>441914</v>
      </c>
      <c r="P124" s="20">
        <f t="shared" si="26"/>
        <v>26873948</v>
      </c>
      <c r="Q124">
        <v>0.03</v>
      </c>
      <c r="R124" t="str">
        <f t="shared" si="19"/>
        <v>*</v>
      </c>
      <c r="S124">
        <f t="shared" si="20"/>
      </c>
      <c r="T124" s="9">
        <v>481893</v>
      </c>
      <c r="U124" s="13">
        <v>10.63</v>
      </c>
      <c r="V124" s="9">
        <v>4050</v>
      </c>
      <c r="W124" s="9">
        <v>4660</v>
      </c>
      <c r="X124" s="9">
        <v>5030</v>
      </c>
      <c r="Y124">
        <f t="shared" si="21"/>
        <v>523025</v>
      </c>
      <c r="Z124">
        <f t="shared" si="22"/>
        <v>523025</v>
      </c>
      <c r="AA124">
        <f t="shared" si="23"/>
        <v>121328</v>
      </c>
      <c r="AB124">
        <f t="shared" si="24"/>
        <v>121328</v>
      </c>
      <c r="AC124" s="9">
        <f t="shared" si="27"/>
        <v>660462</v>
      </c>
      <c r="AD124" s="15">
        <v>100000</v>
      </c>
      <c r="AE124" s="15"/>
      <c r="AF124">
        <v>2006</v>
      </c>
      <c r="AG124" s="9">
        <v>648627.72</v>
      </c>
      <c r="AH124" s="9">
        <f t="shared" si="25"/>
        <v>11834.280000000028</v>
      </c>
    </row>
    <row r="125" spans="1:34" ht="12.75">
      <c r="A125" t="s">
        <v>126</v>
      </c>
      <c r="B125" s="5">
        <v>123</v>
      </c>
      <c r="C125" s="6">
        <v>2007</v>
      </c>
      <c r="D125" s="21">
        <v>1274391852</v>
      </c>
      <c r="E125" s="21">
        <v>11953796</v>
      </c>
      <c r="F125" s="19">
        <v>1146981700</v>
      </c>
      <c r="G125" s="19">
        <f t="shared" si="14"/>
        <v>10758688.731425757</v>
      </c>
      <c r="H125" s="19">
        <f t="shared" si="15"/>
        <v>7891219.09368095</v>
      </c>
      <c r="I125" s="19">
        <f t="shared" si="16"/>
        <v>127410152</v>
      </c>
      <c r="J125" s="19">
        <f t="shared" si="17"/>
        <v>186818</v>
      </c>
      <c r="K125" s="19">
        <f t="shared" si="18"/>
        <v>555389.85988009</v>
      </c>
      <c r="L125" s="19">
        <v>0</v>
      </c>
      <c r="M125" s="19">
        <v>425291</v>
      </c>
      <c r="N125" s="19">
        <v>180944</v>
      </c>
      <c r="O125" s="19">
        <v>122745</v>
      </c>
      <c r="P125" s="20">
        <f t="shared" si="26"/>
        <v>12682776</v>
      </c>
      <c r="R125">
        <f t="shared" si="19"/>
      </c>
      <c r="S125">
        <f t="shared" si="20"/>
      </c>
      <c r="T125" s="9">
        <v>375198</v>
      </c>
      <c r="U125" s="13">
        <v>9.38</v>
      </c>
      <c r="V125" s="9">
        <v>3057</v>
      </c>
      <c r="W125" s="9">
        <v>3739</v>
      </c>
      <c r="X125" s="9">
        <v>3899</v>
      </c>
      <c r="Y125">
        <f t="shared" si="21"/>
        <v>0</v>
      </c>
      <c r="Z125">
        <f t="shared" si="22"/>
        <v>0</v>
      </c>
      <c r="AA125">
        <f t="shared" si="23"/>
        <v>0</v>
      </c>
      <c r="AB125">
        <f t="shared" si="24"/>
        <v>0</v>
      </c>
      <c r="AC125" s="9">
        <f t="shared" si="27"/>
        <v>0</v>
      </c>
      <c r="AD125" s="15"/>
      <c r="AE125" s="15"/>
      <c r="AG125" s="9">
        <v>0</v>
      </c>
      <c r="AH125" s="9">
        <f t="shared" si="25"/>
        <v>0</v>
      </c>
    </row>
    <row r="126" spans="1:34" ht="12.75">
      <c r="A126" t="s">
        <v>127</v>
      </c>
      <c r="B126" s="5">
        <v>124</v>
      </c>
      <c r="C126" s="6">
        <v>2007</v>
      </c>
      <c r="D126" s="21">
        <v>245736549</v>
      </c>
      <c r="E126" s="21">
        <v>2452451</v>
      </c>
      <c r="F126" s="19">
        <v>166466600</v>
      </c>
      <c r="G126" s="19">
        <f t="shared" si="14"/>
        <v>1661336.8312444233</v>
      </c>
      <c r="H126" s="19">
        <f t="shared" si="15"/>
        <v>989682.5635086548</v>
      </c>
      <c r="I126" s="19">
        <f t="shared" si="16"/>
        <v>79269949</v>
      </c>
      <c r="J126" s="19">
        <f t="shared" si="17"/>
        <v>160465</v>
      </c>
      <c r="K126" s="19">
        <f t="shared" si="18"/>
        <v>298100.63386910514</v>
      </c>
      <c r="L126" s="19">
        <v>0</v>
      </c>
      <c r="M126" s="19">
        <v>123094</v>
      </c>
      <c r="N126" s="19">
        <v>16448</v>
      </c>
      <c r="O126" s="19">
        <v>36549</v>
      </c>
      <c r="P126" s="20">
        <f t="shared" si="26"/>
        <v>2628542</v>
      </c>
      <c r="R126">
        <f t="shared" si="19"/>
      </c>
      <c r="S126">
        <f t="shared" si="20"/>
      </c>
      <c r="T126" s="9">
        <v>247350</v>
      </c>
      <c r="U126" s="13">
        <v>9.98</v>
      </c>
      <c r="V126" s="9">
        <v>673</v>
      </c>
      <c r="W126" s="9">
        <v>1167</v>
      </c>
      <c r="X126" s="9">
        <v>1363</v>
      </c>
      <c r="Y126">
        <f t="shared" si="21"/>
        <v>0</v>
      </c>
      <c r="Z126">
        <f t="shared" si="22"/>
        <v>0</v>
      </c>
      <c r="AA126">
        <f t="shared" si="23"/>
        <v>0</v>
      </c>
      <c r="AB126">
        <f t="shared" si="24"/>
        <v>0</v>
      </c>
      <c r="AC126" s="9">
        <f t="shared" si="27"/>
        <v>0</v>
      </c>
      <c r="AD126" s="15"/>
      <c r="AE126" s="15"/>
      <c r="AG126" s="9">
        <v>0</v>
      </c>
      <c r="AH126" s="9">
        <f t="shared" si="25"/>
        <v>0</v>
      </c>
    </row>
    <row r="127" spans="1:34" ht="12.75">
      <c r="A127" t="s">
        <v>128</v>
      </c>
      <c r="B127" s="5">
        <v>125</v>
      </c>
      <c r="C127" s="6">
        <v>2007</v>
      </c>
      <c r="D127" s="21">
        <v>1138170159</v>
      </c>
      <c r="E127" s="21">
        <v>13225537</v>
      </c>
      <c r="F127" s="19">
        <v>1033714836</v>
      </c>
      <c r="G127" s="19">
        <f t="shared" si="14"/>
        <v>12011766.169461602</v>
      </c>
      <c r="H127" s="19">
        <f t="shared" si="15"/>
        <v>10103761.644063681</v>
      </c>
      <c r="I127" s="19">
        <f t="shared" si="16"/>
        <v>104455323</v>
      </c>
      <c r="J127" s="19">
        <f t="shared" si="17"/>
        <v>223673</v>
      </c>
      <c r="K127" s="19">
        <f t="shared" si="18"/>
        <v>671116.674454115</v>
      </c>
      <c r="L127" s="19">
        <v>0</v>
      </c>
      <c r="M127" s="19">
        <v>402208</v>
      </c>
      <c r="N127" s="19">
        <v>26534</v>
      </c>
      <c r="O127" s="19">
        <v>110102</v>
      </c>
      <c r="P127" s="20">
        <f t="shared" si="26"/>
        <v>13764381</v>
      </c>
      <c r="Q127">
        <v>0.011</v>
      </c>
      <c r="R127">
        <f t="shared" si="19"/>
      </c>
      <c r="S127">
        <f t="shared" si="20"/>
      </c>
      <c r="T127" s="9">
        <v>629546</v>
      </c>
      <c r="U127" s="13">
        <v>11.62</v>
      </c>
      <c r="V127" s="9">
        <v>1642</v>
      </c>
      <c r="W127" s="9">
        <v>2109</v>
      </c>
      <c r="X127" s="9">
        <v>2270</v>
      </c>
      <c r="Y127">
        <f t="shared" si="21"/>
        <v>118524</v>
      </c>
      <c r="Z127">
        <f t="shared" si="22"/>
        <v>145481</v>
      </c>
      <c r="AA127">
        <f t="shared" si="23"/>
        <v>4716</v>
      </c>
      <c r="AB127">
        <f t="shared" si="24"/>
        <v>4716</v>
      </c>
      <c r="AC127" s="9">
        <f t="shared" si="27"/>
        <v>153952</v>
      </c>
      <c r="AD127" s="15"/>
      <c r="AE127" s="15"/>
      <c r="AF127">
        <v>2002</v>
      </c>
      <c r="AG127" s="9">
        <v>149278.17</v>
      </c>
      <c r="AH127" s="9">
        <f t="shared" si="25"/>
        <v>4673.829999999987</v>
      </c>
    </row>
    <row r="128" spans="1:34" ht="12.75">
      <c r="A128" t="s">
        <v>129</v>
      </c>
      <c r="B128" s="5">
        <v>126</v>
      </c>
      <c r="C128" s="6">
        <v>2007</v>
      </c>
      <c r="D128" s="21">
        <v>5059750538</v>
      </c>
      <c r="E128" s="21">
        <v>28233408</v>
      </c>
      <c r="F128" s="19">
        <v>4348880300</v>
      </c>
      <c r="G128" s="19">
        <f t="shared" si="14"/>
        <v>24266752.07224661</v>
      </c>
      <c r="H128" s="19">
        <f t="shared" si="15"/>
        <v>19658233.79955244</v>
      </c>
      <c r="I128" s="19">
        <f t="shared" si="16"/>
        <v>710870238</v>
      </c>
      <c r="J128" s="19">
        <f t="shared" si="17"/>
        <v>268557</v>
      </c>
      <c r="K128" s="19">
        <f t="shared" si="18"/>
        <v>2489630.220825851</v>
      </c>
      <c r="L128" s="19">
        <v>0</v>
      </c>
      <c r="M128" s="19">
        <v>1510135</v>
      </c>
      <c r="N128" s="19">
        <v>180857</v>
      </c>
      <c r="O128" s="19">
        <v>258002</v>
      </c>
      <c r="P128" s="20">
        <f t="shared" si="26"/>
        <v>30182402</v>
      </c>
      <c r="Q128">
        <v>0.03</v>
      </c>
      <c r="R128">
        <f t="shared" si="19"/>
      </c>
      <c r="S128">
        <f t="shared" si="20"/>
      </c>
      <c r="T128" s="9">
        <v>526563</v>
      </c>
      <c r="U128" s="13">
        <v>5.58</v>
      </c>
      <c r="V128" s="9">
        <v>8259</v>
      </c>
      <c r="W128" s="9">
        <v>10906</v>
      </c>
      <c r="X128" s="9">
        <v>11352</v>
      </c>
      <c r="Y128">
        <f t="shared" si="21"/>
        <v>664436</v>
      </c>
      <c r="Z128">
        <f t="shared" si="22"/>
        <v>847002</v>
      </c>
      <c r="AA128">
        <f t="shared" si="23"/>
        <v>50730</v>
      </c>
      <c r="AB128">
        <f t="shared" si="24"/>
        <v>50730</v>
      </c>
      <c r="AC128" s="9">
        <f t="shared" si="27"/>
        <v>920175</v>
      </c>
      <c r="AD128" s="15"/>
      <c r="AE128" s="15"/>
      <c r="AF128">
        <v>2006</v>
      </c>
      <c r="AG128" s="9">
        <v>897732.8</v>
      </c>
      <c r="AH128" s="9">
        <f t="shared" si="25"/>
        <v>22442.199999999953</v>
      </c>
    </row>
    <row r="129" spans="1:34" ht="12.75">
      <c r="A129" t="s">
        <v>130</v>
      </c>
      <c r="B129" s="5">
        <v>127</v>
      </c>
      <c r="C129" s="6">
        <v>2007</v>
      </c>
      <c r="D129" s="21">
        <v>357622279</v>
      </c>
      <c r="E129" s="21">
        <v>3726424</v>
      </c>
      <c r="F129" s="19">
        <v>285227100</v>
      </c>
      <c r="G129" s="19">
        <f t="shared" si="14"/>
        <v>2972066.264614348</v>
      </c>
      <c r="H129" s="19">
        <f t="shared" si="15"/>
        <v>1935274.8515764815</v>
      </c>
      <c r="I129" s="19">
        <f t="shared" si="16"/>
        <v>72395179</v>
      </c>
      <c r="J129" s="19">
        <f t="shared" si="17"/>
        <v>173194</v>
      </c>
      <c r="K129" s="19">
        <f t="shared" si="18"/>
        <v>318801.2291639285</v>
      </c>
      <c r="L129" s="19">
        <v>0</v>
      </c>
      <c r="M129" s="19">
        <v>830752</v>
      </c>
      <c r="N129" s="19">
        <v>196224</v>
      </c>
      <c r="O129" s="19">
        <v>138828</v>
      </c>
      <c r="P129" s="20">
        <f t="shared" si="26"/>
        <v>4892228</v>
      </c>
      <c r="Q129">
        <v>0.03</v>
      </c>
      <c r="R129" t="str">
        <f t="shared" si="19"/>
        <v>*</v>
      </c>
      <c r="S129">
        <f t="shared" si="20"/>
      </c>
      <c r="T129" s="9">
        <v>286660</v>
      </c>
      <c r="U129" s="13">
        <v>10.42</v>
      </c>
      <c r="V129" s="9">
        <v>995</v>
      </c>
      <c r="W129" s="9">
        <v>1413</v>
      </c>
      <c r="X129" s="9">
        <v>2080</v>
      </c>
      <c r="Y129">
        <f t="shared" si="21"/>
        <v>67622</v>
      </c>
      <c r="Z129">
        <f t="shared" si="22"/>
        <v>67622</v>
      </c>
      <c r="AA129">
        <f t="shared" si="23"/>
        <v>30809</v>
      </c>
      <c r="AB129">
        <f t="shared" si="24"/>
        <v>30809</v>
      </c>
      <c r="AC129" s="9">
        <f t="shared" si="27"/>
        <v>0</v>
      </c>
      <c r="AD129" s="15">
        <v>100000</v>
      </c>
      <c r="AE129" s="15"/>
      <c r="AF129">
        <v>2008</v>
      </c>
      <c r="AG129" s="9">
        <v>0</v>
      </c>
      <c r="AH129" s="9">
        <f t="shared" si="25"/>
        <v>0</v>
      </c>
    </row>
    <row r="130" spans="1:34" ht="12.75">
      <c r="A130" t="s">
        <v>131</v>
      </c>
      <c r="B130" s="5">
        <v>128</v>
      </c>
      <c r="C130" s="6">
        <v>2007</v>
      </c>
      <c r="D130" s="21">
        <v>5260602296</v>
      </c>
      <c r="E130" s="21">
        <v>54289416</v>
      </c>
      <c r="F130" s="19">
        <v>3126799000</v>
      </c>
      <c r="G130" s="19">
        <f t="shared" si="14"/>
        <v>32268565.861452457</v>
      </c>
      <c r="H130" s="19">
        <f t="shared" si="15"/>
        <v>21897989.826533377</v>
      </c>
      <c r="I130" s="19">
        <f t="shared" si="16"/>
        <v>2133803296</v>
      </c>
      <c r="J130" s="19">
        <f t="shared" si="17"/>
        <v>237063</v>
      </c>
      <c r="K130" s="19">
        <f t="shared" si="18"/>
        <v>12731821.42527405</v>
      </c>
      <c r="L130" s="19">
        <v>0</v>
      </c>
      <c r="M130" s="19">
        <v>6991616</v>
      </c>
      <c r="N130" s="19">
        <v>4500055</v>
      </c>
      <c r="O130" s="19">
        <v>2369602</v>
      </c>
      <c r="P130" s="20">
        <f t="shared" si="26"/>
        <v>68150689</v>
      </c>
      <c r="R130">
        <f t="shared" si="19"/>
      </c>
      <c r="S130">
        <f t="shared" si="20"/>
      </c>
      <c r="T130" s="9">
        <v>311155</v>
      </c>
      <c r="U130" s="13">
        <v>10.32</v>
      </c>
      <c r="V130" s="9">
        <v>10049</v>
      </c>
      <c r="W130" s="9">
        <v>19050</v>
      </c>
      <c r="X130" s="9">
        <v>20088</v>
      </c>
      <c r="Y130">
        <f t="shared" si="21"/>
        <v>0</v>
      </c>
      <c r="Z130">
        <f t="shared" si="22"/>
        <v>0</v>
      </c>
      <c r="AA130">
        <f t="shared" si="23"/>
        <v>0</v>
      </c>
      <c r="AB130">
        <f t="shared" si="24"/>
        <v>0</v>
      </c>
      <c r="AC130" s="9">
        <f t="shared" si="27"/>
        <v>0</v>
      </c>
      <c r="AD130" s="15"/>
      <c r="AE130" s="15"/>
      <c r="AG130" s="9">
        <v>0</v>
      </c>
      <c r="AH130" s="9">
        <f t="shared" si="25"/>
        <v>0</v>
      </c>
    </row>
    <row r="131" spans="1:34" ht="12.75">
      <c r="A131" t="s">
        <v>132</v>
      </c>
      <c r="B131" s="5">
        <v>129</v>
      </c>
      <c r="C131" s="6">
        <v>2007</v>
      </c>
      <c r="D131" s="21">
        <v>28890327</v>
      </c>
      <c r="E131" s="21">
        <v>519737</v>
      </c>
      <c r="F131" s="19">
        <v>19328100</v>
      </c>
      <c r="G131" s="19">
        <f aca="true" t="shared" si="28" ref="G131:G194">IF(F131&gt;0,F131/D131*E131,0)</f>
        <v>347712.5305539117</v>
      </c>
      <c r="H131" s="19">
        <f aca="true" t="shared" si="29" ref="H131:H194">IF(AND(G131&gt;0,G131&gt;100000),G131-100000/T131*G131,0)</f>
        <v>106647.27087981871</v>
      </c>
      <c r="I131" s="19">
        <f aca="true" t="shared" si="30" ref="I131:I194">D131-F131</f>
        <v>9562227</v>
      </c>
      <c r="J131" s="19">
        <f aca="true" t="shared" si="31" ref="J131:J194">IF(AND(I131&gt;0,W131&lt;&gt;V131),ROUND(I131/(W131-V131),0),0)</f>
        <v>99607</v>
      </c>
      <c r="K131" s="19">
        <f aca="true" t="shared" si="32" ref="K131:K194">IF(J131&gt;100000,(E131-G131)-100000/J131*(E131-G131),0)</f>
        <v>0</v>
      </c>
      <c r="L131" s="19">
        <v>0</v>
      </c>
      <c r="M131" s="19">
        <v>15230</v>
      </c>
      <c r="N131" s="19">
        <v>0</v>
      </c>
      <c r="O131" s="19">
        <v>21509</v>
      </c>
      <c r="P131" s="20">
        <f t="shared" si="26"/>
        <v>556476</v>
      </c>
      <c r="R131">
        <f aca="true" t="shared" si="33" ref="R131:R194">IF(AD131=100000,"*","")</f>
      </c>
      <c r="S131">
        <f aca="true" t="shared" si="34" ref="S131:S194">IF(AE131=2,"*","")</f>
      </c>
      <c r="T131" s="9">
        <v>144240</v>
      </c>
      <c r="U131" s="13">
        <v>17.99</v>
      </c>
      <c r="V131" s="9">
        <v>134</v>
      </c>
      <c r="W131" s="9">
        <v>230</v>
      </c>
      <c r="X131" s="9">
        <v>277</v>
      </c>
      <c r="Y131">
        <f aca="true" t="shared" si="35" ref="Y131:Y194">ROUND(IF(Q131&gt;0,Q131*(H131+K131),0),0)</f>
        <v>0</v>
      </c>
      <c r="Z131">
        <f aca="true" t="shared" si="36" ref="Z131:Z194">ROUND(IF(R131="*",Y131,E131*Q131),0)</f>
        <v>0</v>
      </c>
      <c r="AA131">
        <f aca="true" t="shared" si="37" ref="AA131:AA194">ROUND(IF(Q131&gt;0,Q131*SUM(L131:N131),0),0)</f>
        <v>0</v>
      </c>
      <c r="AB131">
        <f aca="true" t="shared" si="38" ref="AB131:AB194">ROUND(IF(S131="*",L131*Q131,AA131),0)</f>
        <v>0</v>
      </c>
      <c r="AC131" s="9">
        <f t="shared" si="27"/>
        <v>0</v>
      </c>
      <c r="AD131" s="15"/>
      <c r="AE131" s="15"/>
      <c r="AG131" s="9">
        <v>0</v>
      </c>
      <c r="AH131" s="9">
        <f aca="true" t="shared" si="39" ref="AH131:AH194">AC131-AG131</f>
        <v>0</v>
      </c>
    </row>
    <row r="132" spans="1:34" ht="12.75">
      <c r="A132" t="s">
        <v>133</v>
      </c>
      <c r="B132" s="5">
        <v>130</v>
      </c>
      <c r="C132" s="6">
        <v>2007</v>
      </c>
      <c r="D132" s="21">
        <v>78568344</v>
      </c>
      <c r="E132" s="21">
        <v>1420516</v>
      </c>
      <c r="F132" s="19">
        <v>63616700</v>
      </c>
      <c r="G132" s="19">
        <f t="shared" si="28"/>
        <v>1150190.211686274</v>
      </c>
      <c r="H132" s="19">
        <f t="shared" si="29"/>
        <v>490268.8087037654</v>
      </c>
      <c r="I132" s="19">
        <f t="shared" si="30"/>
        <v>14951644</v>
      </c>
      <c r="J132" s="19">
        <f t="shared" si="31"/>
        <v>29903</v>
      </c>
      <c r="K132" s="19">
        <f t="shared" si="32"/>
        <v>0</v>
      </c>
      <c r="L132" s="19">
        <v>0</v>
      </c>
      <c r="M132" s="19">
        <v>9579</v>
      </c>
      <c r="N132" s="19">
        <v>1141</v>
      </c>
      <c r="O132" s="19">
        <v>32458</v>
      </c>
      <c r="P132" s="20">
        <f aca="true" t="shared" si="40" ref="P132:P195">SUM(L132:O132)+E132</f>
        <v>1463694</v>
      </c>
      <c r="R132">
        <f t="shared" si="33"/>
      </c>
      <c r="S132">
        <f t="shared" si="34"/>
      </c>
      <c r="T132" s="9">
        <v>174292</v>
      </c>
      <c r="U132" s="13">
        <v>18.08</v>
      </c>
      <c r="V132" s="9">
        <v>365</v>
      </c>
      <c r="W132" s="9">
        <v>865</v>
      </c>
      <c r="X132" s="9">
        <v>918</v>
      </c>
      <c r="Y132">
        <f t="shared" si="35"/>
        <v>0</v>
      </c>
      <c r="Z132">
        <f t="shared" si="36"/>
        <v>0</v>
      </c>
      <c r="AA132">
        <f t="shared" si="37"/>
        <v>0</v>
      </c>
      <c r="AB132">
        <f t="shared" si="38"/>
        <v>0</v>
      </c>
      <c r="AC132" s="9">
        <f aca="true" t="shared" si="41" ref="AC132:AC195">IF(AG132&gt;0,ROUND(((Z132+AB132)*1.025),0),0)</f>
        <v>0</v>
      </c>
      <c r="AD132" s="15"/>
      <c r="AE132" s="15"/>
      <c r="AG132" s="9">
        <v>0</v>
      </c>
      <c r="AH132" s="9">
        <f t="shared" si="39"/>
        <v>0</v>
      </c>
    </row>
    <row r="133" spans="1:34" ht="12.75">
      <c r="A133" t="s">
        <v>134</v>
      </c>
      <c r="B133" s="5">
        <v>131</v>
      </c>
      <c r="C133" s="6">
        <v>2007</v>
      </c>
      <c r="D133" s="21">
        <v>4880457430</v>
      </c>
      <c r="E133" s="21">
        <v>43924117</v>
      </c>
      <c r="F133" s="19">
        <v>4201098800</v>
      </c>
      <c r="G133" s="19">
        <f t="shared" si="28"/>
        <v>37809889.31190403</v>
      </c>
      <c r="H133" s="19">
        <f t="shared" si="29"/>
        <v>32318990.592211664</v>
      </c>
      <c r="I133" s="19">
        <f t="shared" si="30"/>
        <v>679358630</v>
      </c>
      <c r="J133" s="19">
        <f t="shared" si="31"/>
        <v>469819</v>
      </c>
      <c r="K133" s="19">
        <f t="shared" si="32"/>
        <v>4812827.002279526</v>
      </c>
      <c r="L133" s="19">
        <v>0</v>
      </c>
      <c r="M133" s="19">
        <v>3815111</v>
      </c>
      <c r="N133" s="19">
        <v>1743871</v>
      </c>
      <c r="O133" s="19">
        <v>670276</v>
      </c>
      <c r="P133" s="20">
        <f t="shared" si="40"/>
        <v>50153375</v>
      </c>
      <c r="Q133">
        <v>0.015</v>
      </c>
      <c r="R133" t="str">
        <f t="shared" si="33"/>
        <v>*</v>
      </c>
      <c r="S133">
        <f t="shared" si="34"/>
      </c>
      <c r="T133" s="9">
        <v>688592</v>
      </c>
      <c r="U133" s="13">
        <v>9</v>
      </c>
      <c r="V133" s="9">
        <v>6101</v>
      </c>
      <c r="W133" s="9">
        <v>7547</v>
      </c>
      <c r="X133" s="9">
        <v>7981</v>
      </c>
      <c r="Y133">
        <f t="shared" si="35"/>
        <v>556977</v>
      </c>
      <c r="Z133">
        <f t="shared" si="36"/>
        <v>556977</v>
      </c>
      <c r="AA133">
        <f t="shared" si="37"/>
        <v>83385</v>
      </c>
      <c r="AB133">
        <f t="shared" si="38"/>
        <v>83385</v>
      </c>
      <c r="AC133" s="9">
        <f t="shared" si="41"/>
        <v>656371</v>
      </c>
      <c r="AD133" s="15">
        <v>100000</v>
      </c>
      <c r="AE133" s="15"/>
      <c r="AF133">
        <v>2002</v>
      </c>
      <c r="AG133" s="9">
        <v>644376.22</v>
      </c>
      <c r="AH133" s="9">
        <f t="shared" si="39"/>
        <v>11994.780000000028</v>
      </c>
    </row>
    <row r="134" spans="1:34" ht="12.75">
      <c r="A134" t="s">
        <v>135</v>
      </c>
      <c r="B134" s="5">
        <v>132</v>
      </c>
      <c r="C134" s="6">
        <v>2007</v>
      </c>
      <c r="D134" s="21">
        <v>210501279</v>
      </c>
      <c r="E134" s="21">
        <v>2286044</v>
      </c>
      <c r="F134" s="19">
        <v>164252400</v>
      </c>
      <c r="G134" s="19">
        <f t="shared" si="28"/>
        <v>1783781.149878904</v>
      </c>
      <c r="H134" s="19">
        <f t="shared" si="29"/>
        <v>900861.0432230752</v>
      </c>
      <c r="I134" s="19">
        <f t="shared" si="30"/>
        <v>46248879</v>
      </c>
      <c r="J134" s="19">
        <f t="shared" si="31"/>
        <v>82147</v>
      </c>
      <c r="K134" s="19">
        <f t="shared" si="32"/>
        <v>0</v>
      </c>
      <c r="L134" s="19">
        <v>0</v>
      </c>
      <c r="M134" s="19">
        <v>165251</v>
      </c>
      <c r="N134" s="19">
        <v>18730</v>
      </c>
      <c r="O134" s="19">
        <v>99507</v>
      </c>
      <c r="P134" s="20">
        <f t="shared" si="40"/>
        <v>2569532</v>
      </c>
      <c r="R134">
        <f t="shared" si="33"/>
      </c>
      <c r="S134">
        <f t="shared" si="34"/>
      </c>
      <c r="T134" s="9">
        <v>202032</v>
      </c>
      <c r="U134" s="13">
        <v>10.86</v>
      </c>
      <c r="V134" s="9">
        <v>813</v>
      </c>
      <c r="W134" s="9">
        <v>1376</v>
      </c>
      <c r="X134" s="9">
        <v>1463</v>
      </c>
      <c r="Y134">
        <f t="shared" si="35"/>
        <v>0</v>
      </c>
      <c r="Z134">
        <f t="shared" si="36"/>
        <v>0</v>
      </c>
      <c r="AA134">
        <f t="shared" si="37"/>
        <v>0</v>
      </c>
      <c r="AB134">
        <f t="shared" si="38"/>
        <v>0</v>
      </c>
      <c r="AC134" s="9">
        <f t="shared" si="41"/>
        <v>0</v>
      </c>
      <c r="AD134" s="15"/>
      <c r="AE134" s="15"/>
      <c r="AG134" s="9">
        <v>0</v>
      </c>
      <c r="AH134" s="9">
        <f t="shared" si="39"/>
        <v>0</v>
      </c>
    </row>
    <row r="135" spans="1:34" ht="12.75">
      <c r="A135" t="s">
        <v>136</v>
      </c>
      <c r="B135" s="5">
        <v>133</v>
      </c>
      <c r="C135" s="6">
        <v>2007</v>
      </c>
      <c r="D135" s="21">
        <v>1148990999</v>
      </c>
      <c r="E135" s="21">
        <v>13443195</v>
      </c>
      <c r="F135" s="19">
        <v>981864600</v>
      </c>
      <c r="G135" s="19">
        <f t="shared" si="28"/>
        <v>11487816.0863617</v>
      </c>
      <c r="H135" s="19">
        <f t="shared" si="29"/>
        <v>7877191.45012925</v>
      </c>
      <c r="I135" s="19">
        <f t="shared" si="30"/>
        <v>167126399</v>
      </c>
      <c r="J135" s="19">
        <f t="shared" si="31"/>
        <v>114706</v>
      </c>
      <c r="K135" s="19">
        <f t="shared" si="32"/>
        <v>250691.35271010082</v>
      </c>
      <c r="L135" s="19">
        <v>0</v>
      </c>
      <c r="M135" s="19">
        <v>1834086</v>
      </c>
      <c r="N135" s="19">
        <v>1371677</v>
      </c>
      <c r="O135" s="19">
        <v>482502</v>
      </c>
      <c r="P135" s="20">
        <f t="shared" si="40"/>
        <v>17131460</v>
      </c>
      <c r="R135">
        <f t="shared" si="33"/>
      </c>
      <c r="S135">
        <f t="shared" si="34"/>
      </c>
      <c r="T135" s="9">
        <v>318167</v>
      </c>
      <c r="U135" s="13">
        <v>11.7</v>
      </c>
      <c r="V135" s="9">
        <v>3086</v>
      </c>
      <c r="W135" s="9">
        <v>4543</v>
      </c>
      <c r="X135" s="9">
        <v>4871</v>
      </c>
      <c r="Y135">
        <f t="shared" si="35"/>
        <v>0</v>
      </c>
      <c r="Z135">
        <f t="shared" si="36"/>
        <v>0</v>
      </c>
      <c r="AA135">
        <f t="shared" si="37"/>
        <v>0</v>
      </c>
      <c r="AB135">
        <f t="shared" si="38"/>
        <v>0</v>
      </c>
      <c r="AC135" s="9">
        <f t="shared" si="41"/>
        <v>0</v>
      </c>
      <c r="AD135" s="15"/>
      <c r="AE135" s="15"/>
      <c r="AG135" s="9">
        <v>0</v>
      </c>
      <c r="AH135" s="9">
        <f t="shared" si="39"/>
        <v>0</v>
      </c>
    </row>
    <row r="136" spans="1:34" ht="12.75">
      <c r="A136" t="s">
        <v>137</v>
      </c>
      <c r="B136" s="5">
        <v>134</v>
      </c>
      <c r="C136" s="6">
        <v>2007</v>
      </c>
      <c r="D136" s="21">
        <v>1924417700</v>
      </c>
      <c r="E136" s="21">
        <v>22246269</v>
      </c>
      <c r="F136" s="19">
        <v>1677135400</v>
      </c>
      <c r="G136" s="19">
        <f t="shared" si="28"/>
        <v>19387685.562143084</v>
      </c>
      <c r="H136" s="19">
        <f t="shared" si="29"/>
        <v>13159150.530998912</v>
      </c>
      <c r="I136" s="19">
        <f t="shared" si="30"/>
        <v>247282300</v>
      </c>
      <c r="J136" s="19">
        <f t="shared" si="31"/>
        <v>132947</v>
      </c>
      <c r="K136" s="19">
        <f t="shared" si="32"/>
        <v>708415.7485845624</v>
      </c>
      <c r="L136" s="19">
        <v>5019</v>
      </c>
      <c r="M136" s="19">
        <v>757420</v>
      </c>
      <c r="N136" s="19">
        <v>325113</v>
      </c>
      <c r="O136" s="19">
        <v>278787</v>
      </c>
      <c r="P136" s="20">
        <f t="shared" si="40"/>
        <v>23612608</v>
      </c>
      <c r="R136">
        <f t="shared" si="33"/>
      </c>
      <c r="S136">
        <f t="shared" si="34"/>
      </c>
      <c r="T136" s="9">
        <v>311272</v>
      </c>
      <c r="U136" s="13">
        <v>11.56</v>
      </c>
      <c r="V136" s="9">
        <v>5388</v>
      </c>
      <c r="W136" s="9">
        <v>7248</v>
      </c>
      <c r="X136" s="9">
        <v>7558</v>
      </c>
      <c r="Y136">
        <f t="shared" si="35"/>
        <v>0</v>
      </c>
      <c r="Z136">
        <f t="shared" si="36"/>
        <v>0</v>
      </c>
      <c r="AA136">
        <f t="shared" si="37"/>
        <v>0</v>
      </c>
      <c r="AB136">
        <f t="shared" si="38"/>
        <v>0</v>
      </c>
      <c r="AC136" s="9">
        <f t="shared" si="41"/>
        <v>0</v>
      </c>
      <c r="AD136" s="15"/>
      <c r="AE136" s="15"/>
      <c r="AG136" s="9">
        <v>0</v>
      </c>
      <c r="AH136" s="9">
        <f t="shared" si="39"/>
        <v>0</v>
      </c>
    </row>
    <row r="137" spans="1:34" ht="12.75">
      <c r="A137" t="s">
        <v>138</v>
      </c>
      <c r="B137" s="5">
        <v>135</v>
      </c>
      <c r="C137" s="6">
        <v>2007</v>
      </c>
      <c r="D137" s="21">
        <v>367572846</v>
      </c>
      <c r="E137" s="21">
        <v>3870542</v>
      </c>
      <c r="F137" s="19">
        <v>326161800</v>
      </c>
      <c r="G137" s="19">
        <f t="shared" si="28"/>
        <v>3434483.6933237445</v>
      </c>
      <c r="H137" s="19">
        <f t="shared" si="29"/>
        <v>2024516.08708868</v>
      </c>
      <c r="I137" s="19">
        <f t="shared" si="30"/>
        <v>41411046</v>
      </c>
      <c r="J137" s="19">
        <f t="shared" si="31"/>
        <v>49893</v>
      </c>
      <c r="K137" s="19">
        <f t="shared" si="32"/>
        <v>0</v>
      </c>
      <c r="L137" s="19">
        <v>0</v>
      </c>
      <c r="M137" s="19">
        <v>68640</v>
      </c>
      <c r="N137" s="19">
        <v>3239</v>
      </c>
      <c r="O137" s="19">
        <v>58524</v>
      </c>
      <c r="P137" s="20">
        <f t="shared" si="40"/>
        <v>4000945</v>
      </c>
      <c r="R137">
        <f t="shared" si="33"/>
      </c>
      <c r="S137">
        <f t="shared" si="34"/>
      </c>
      <c r="T137" s="9">
        <v>243586</v>
      </c>
      <c r="U137" s="13">
        <v>10.53</v>
      </c>
      <c r="V137" s="9">
        <v>1339</v>
      </c>
      <c r="W137" s="9">
        <v>2169</v>
      </c>
      <c r="X137" s="9">
        <v>2206</v>
      </c>
      <c r="Y137">
        <f t="shared" si="35"/>
        <v>0</v>
      </c>
      <c r="Z137">
        <f t="shared" si="36"/>
        <v>0</v>
      </c>
      <c r="AA137">
        <f t="shared" si="37"/>
        <v>0</v>
      </c>
      <c r="AB137">
        <f t="shared" si="38"/>
        <v>0</v>
      </c>
      <c r="AC137" s="9">
        <f t="shared" si="41"/>
        <v>0</v>
      </c>
      <c r="AD137" s="15"/>
      <c r="AE137" s="15"/>
      <c r="AG137" s="9">
        <v>0</v>
      </c>
      <c r="AH137" s="9">
        <f t="shared" si="39"/>
        <v>0</v>
      </c>
    </row>
    <row r="138" spans="1:34" ht="12.75">
      <c r="A138" t="s">
        <v>139</v>
      </c>
      <c r="B138" s="5">
        <v>136</v>
      </c>
      <c r="C138" s="6">
        <v>2007</v>
      </c>
      <c r="D138" s="21">
        <v>1991067650</v>
      </c>
      <c r="E138" s="21">
        <v>26580753</v>
      </c>
      <c r="F138" s="19">
        <v>1839911500</v>
      </c>
      <c r="G138" s="19">
        <f t="shared" si="28"/>
        <v>24562818.407179438</v>
      </c>
      <c r="H138" s="19">
        <f t="shared" si="29"/>
        <v>18918438.262460113</v>
      </c>
      <c r="I138" s="19">
        <f t="shared" si="30"/>
        <v>151156150</v>
      </c>
      <c r="J138" s="19">
        <f t="shared" si="31"/>
        <v>149660</v>
      </c>
      <c r="K138" s="19">
        <f t="shared" si="32"/>
        <v>669588.6133868042</v>
      </c>
      <c r="L138" s="19">
        <v>0</v>
      </c>
      <c r="M138" s="19">
        <v>778271</v>
      </c>
      <c r="N138" s="19">
        <v>1576024</v>
      </c>
      <c r="O138" s="19">
        <v>421719</v>
      </c>
      <c r="P138" s="20">
        <f t="shared" si="40"/>
        <v>29356767</v>
      </c>
      <c r="Q138">
        <v>0.015</v>
      </c>
      <c r="R138" t="str">
        <f t="shared" si="33"/>
        <v>*</v>
      </c>
      <c r="S138">
        <f t="shared" si="34"/>
      </c>
      <c r="T138" s="9">
        <v>435173</v>
      </c>
      <c r="U138" s="13">
        <v>13.35</v>
      </c>
      <c r="V138" s="9">
        <v>4228</v>
      </c>
      <c r="W138" s="9">
        <v>5238</v>
      </c>
      <c r="X138" s="9">
        <v>5562</v>
      </c>
      <c r="Y138">
        <f t="shared" si="35"/>
        <v>293820</v>
      </c>
      <c r="Z138">
        <f t="shared" si="36"/>
        <v>293820</v>
      </c>
      <c r="AA138">
        <f t="shared" si="37"/>
        <v>35314</v>
      </c>
      <c r="AB138">
        <f t="shared" si="38"/>
        <v>35314</v>
      </c>
      <c r="AC138" s="9">
        <f t="shared" si="41"/>
        <v>337362</v>
      </c>
      <c r="AD138" s="15">
        <v>100000</v>
      </c>
      <c r="AE138" s="15"/>
      <c r="AF138">
        <v>2002</v>
      </c>
      <c r="AG138" s="9">
        <v>336219.9</v>
      </c>
      <c r="AH138" s="9">
        <f t="shared" si="39"/>
        <v>1142.0999999999767</v>
      </c>
    </row>
    <row r="139" spans="1:34" ht="12.75">
      <c r="A139" t="s">
        <v>140</v>
      </c>
      <c r="B139" s="5">
        <v>137</v>
      </c>
      <c r="C139" s="6">
        <v>2007</v>
      </c>
      <c r="D139" s="21">
        <v>1580751082</v>
      </c>
      <c r="E139" s="21">
        <v>20470727</v>
      </c>
      <c r="F139" s="19">
        <v>1034454283</v>
      </c>
      <c r="G139" s="19">
        <f t="shared" si="28"/>
        <v>13396183.284265967</v>
      </c>
      <c r="H139" s="19">
        <f t="shared" si="29"/>
        <v>6558570.146047638</v>
      </c>
      <c r="I139" s="19">
        <f t="shared" si="30"/>
        <v>546296799</v>
      </c>
      <c r="J139" s="19">
        <f t="shared" si="31"/>
        <v>162976</v>
      </c>
      <c r="K139" s="19">
        <f t="shared" si="32"/>
        <v>2733693.7036254816</v>
      </c>
      <c r="L139" s="19">
        <v>0</v>
      </c>
      <c r="M139" s="19">
        <v>15730494</v>
      </c>
      <c r="N139" s="19">
        <v>3708730</v>
      </c>
      <c r="O139" s="19">
        <v>1227518</v>
      </c>
      <c r="P139" s="20">
        <f t="shared" si="40"/>
        <v>41137469</v>
      </c>
      <c r="R139">
        <f t="shared" si="33"/>
      </c>
      <c r="S139">
        <f t="shared" si="34"/>
      </c>
      <c r="T139" s="9">
        <v>195919</v>
      </c>
      <c r="U139" s="13">
        <v>12.95</v>
      </c>
      <c r="V139" s="9">
        <v>5280</v>
      </c>
      <c r="W139" s="9">
        <v>8632</v>
      </c>
      <c r="X139" s="9">
        <v>9649</v>
      </c>
      <c r="Y139">
        <f t="shared" si="35"/>
        <v>0</v>
      </c>
      <c r="Z139">
        <f t="shared" si="36"/>
        <v>0</v>
      </c>
      <c r="AA139">
        <f t="shared" si="37"/>
        <v>0</v>
      </c>
      <c r="AB139">
        <f t="shared" si="38"/>
        <v>0</v>
      </c>
      <c r="AC139" s="9">
        <f t="shared" si="41"/>
        <v>0</v>
      </c>
      <c r="AD139" s="15"/>
      <c r="AE139" s="15"/>
      <c r="AG139" s="9">
        <v>0</v>
      </c>
      <c r="AH139" s="9">
        <f t="shared" si="39"/>
        <v>0</v>
      </c>
    </row>
    <row r="140" spans="1:34" ht="12.75">
      <c r="A140" t="s">
        <v>141</v>
      </c>
      <c r="B140" s="5">
        <v>138</v>
      </c>
      <c r="C140" s="6">
        <v>2007</v>
      </c>
      <c r="D140" s="21">
        <v>695484185</v>
      </c>
      <c r="E140" s="21">
        <v>7525139</v>
      </c>
      <c r="F140" s="19">
        <v>525168300</v>
      </c>
      <c r="G140" s="19">
        <f t="shared" si="28"/>
        <v>5682321.095329723</v>
      </c>
      <c r="H140" s="19">
        <f t="shared" si="29"/>
        <v>4103683.6987591563</v>
      </c>
      <c r="I140" s="19">
        <f t="shared" si="30"/>
        <v>170315885</v>
      </c>
      <c r="J140" s="19">
        <f t="shared" si="31"/>
        <v>224691</v>
      </c>
      <c r="K140" s="19">
        <f t="shared" si="32"/>
        <v>1022661.3765181581</v>
      </c>
      <c r="L140" s="19">
        <v>0</v>
      </c>
      <c r="M140" s="19">
        <v>655433</v>
      </c>
      <c r="N140" s="19">
        <v>534658</v>
      </c>
      <c r="O140" s="19">
        <v>161179</v>
      </c>
      <c r="P140" s="20">
        <f t="shared" si="40"/>
        <v>8876409</v>
      </c>
      <c r="R140">
        <f t="shared" si="33"/>
      </c>
      <c r="S140">
        <f t="shared" si="34"/>
      </c>
      <c r="T140" s="9">
        <v>359951</v>
      </c>
      <c r="U140" s="13">
        <v>10.82</v>
      </c>
      <c r="V140" s="9">
        <v>1459</v>
      </c>
      <c r="W140" s="9">
        <v>2217</v>
      </c>
      <c r="X140" s="9">
        <v>2370</v>
      </c>
      <c r="Y140">
        <f t="shared" si="35"/>
        <v>0</v>
      </c>
      <c r="Z140">
        <f t="shared" si="36"/>
        <v>0</v>
      </c>
      <c r="AA140">
        <f t="shared" si="37"/>
        <v>0</v>
      </c>
      <c r="AB140">
        <f t="shared" si="38"/>
        <v>0</v>
      </c>
      <c r="AC140" s="9">
        <f t="shared" si="41"/>
        <v>0</v>
      </c>
      <c r="AD140" s="15"/>
      <c r="AE140" s="15"/>
      <c r="AG140" s="9">
        <v>0</v>
      </c>
      <c r="AH140" s="9">
        <f t="shared" si="39"/>
        <v>0</v>
      </c>
    </row>
    <row r="141" spans="1:34" ht="12.75">
      <c r="A141" t="s">
        <v>142</v>
      </c>
      <c r="B141" s="5">
        <v>139</v>
      </c>
      <c r="C141" s="6">
        <v>2007</v>
      </c>
      <c r="D141" s="21">
        <v>2617019595</v>
      </c>
      <c r="E141" s="21">
        <v>33576361</v>
      </c>
      <c r="F141" s="19">
        <v>2313314800</v>
      </c>
      <c r="G141" s="19">
        <f t="shared" si="28"/>
        <v>29679828.52701674</v>
      </c>
      <c r="H141" s="19">
        <f t="shared" si="29"/>
        <v>24286094.86650467</v>
      </c>
      <c r="I141" s="19">
        <f t="shared" si="30"/>
        <v>303704795</v>
      </c>
      <c r="J141" s="19">
        <f t="shared" si="31"/>
        <v>211789</v>
      </c>
      <c r="K141" s="19">
        <f t="shared" si="32"/>
        <v>2056714.3176573175</v>
      </c>
      <c r="L141" s="19">
        <v>5706</v>
      </c>
      <c r="M141" s="19">
        <v>1101276</v>
      </c>
      <c r="N141" s="19">
        <v>3942761</v>
      </c>
      <c r="O141" s="19">
        <v>898590</v>
      </c>
      <c r="P141" s="20">
        <f t="shared" si="40"/>
        <v>39524694</v>
      </c>
      <c r="Q141">
        <v>0.02</v>
      </c>
      <c r="R141" t="str">
        <f t="shared" si="33"/>
        <v>*</v>
      </c>
      <c r="S141">
        <f t="shared" si="34"/>
      </c>
      <c r="T141" s="9">
        <v>550265</v>
      </c>
      <c r="U141" s="13">
        <v>12.83</v>
      </c>
      <c r="V141" s="9">
        <v>4204</v>
      </c>
      <c r="W141" s="9">
        <v>5638</v>
      </c>
      <c r="X141" s="9">
        <v>5941</v>
      </c>
      <c r="Y141">
        <f t="shared" si="35"/>
        <v>526856</v>
      </c>
      <c r="Z141">
        <f t="shared" si="36"/>
        <v>526856</v>
      </c>
      <c r="AA141">
        <f t="shared" si="37"/>
        <v>100995</v>
      </c>
      <c r="AB141">
        <f t="shared" si="38"/>
        <v>100995</v>
      </c>
      <c r="AC141" s="9">
        <f t="shared" si="41"/>
        <v>643547</v>
      </c>
      <c r="AD141" s="15">
        <v>100000</v>
      </c>
      <c r="AE141" s="15"/>
      <c r="AF141">
        <v>2002</v>
      </c>
      <c r="AG141" s="9">
        <v>681479.43</v>
      </c>
      <c r="AH141" s="9">
        <f t="shared" si="39"/>
        <v>-37932.43000000005</v>
      </c>
    </row>
    <row r="142" spans="1:34" ht="12.75">
      <c r="A142" t="s">
        <v>143</v>
      </c>
      <c r="B142" s="5">
        <v>140</v>
      </c>
      <c r="C142" s="6">
        <v>2007</v>
      </c>
      <c r="D142" s="21">
        <v>467270973</v>
      </c>
      <c r="E142" s="21">
        <v>4527856</v>
      </c>
      <c r="F142" s="19">
        <v>380973414</v>
      </c>
      <c r="G142" s="19">
        <f t="shared" si="28"/>
        <v>3691632.6031242344</v>
      </c>
      <c r="H142" s="19">
        <f t="shared" si="29"/>
        <v>2372825.0056062704</v>
      </c>
      <c r="I142" s="19">
        <f t="shared" si="30"/>
        <v>86297559</v>
      </c>
      <c r="J142" s="19">
        <f t="shared" si="31"/>
        <v>102370</v>
      </c>
      <c r="K142" s="19">
        <f t="shared" si="32"/>
        <v>19359.670319386176</v>
      </c>
      <c r="L142" s="19">
        <v>0</v>
      </c>
      <c r="M142" s="19">
        <v>91410</v>
      </c>
      <c r="N142" s="19">
        <v>53007</v>
      </c>
      <c r="O142" s="19">
        <v>62603</v>
      </c>
      <c r="P142" s="20">
        <f t="shared" si="40"/>
        <v>4734876</v>
      </c>
      <c r="Q142">
        <v>0.015</v>
      </c>
      <c r="R142" t="str">
        <f t="shared" si="33"/>
        <v>*</v>
      </c>
      <c r="S142">
        <f t="shared" si="34"/>
      </c>
      <c r="T142" s="9">
        <v>279922</v>
      </c>
      <c r="U142" s="13">
        <v>9.69</v>
      </c>
      <c r="V142" s="9">
        <v>1361</v>
      </c>
      <c r="W142" s="9">
        <v>2204</v>
      </c>
      <c r="X142" s="9">
        <v>2308</v>
      </c>
      <c r="Y142">
        <f t="shared" si="35"/>
        <v>35883</v>
      </c>
      <c r="Z142">
        <f t="shared" si="36"/>
        <v>35883</v>
      </c>
      <c r="AA142">
        <f t="shared" si="37"/>
        <v>2166</v>
      </c>
      <c r="AB142">
        <f t="shared" si="38"/>
        <v>2166</v>
      </c>
      <c r="AC142" s="9">
        <f t="shared" si="41"/>
        <v>39000</v>
      </c>
      <c r="AD142" s="15">
        <v>100000</v>
      </c>
      <c r="AE142" s="15"/>
      <c r="AF142">
        <v>2007</v>
      </c>
      <c r="AG142" s="9">
        <v>43454.46</v>
      </c>
      <c r="AH142" s="9">
        <f t="shared" si="39"/>
        <v>-4454.459999999999</v>
      </c>
    </row>
    <row r="143" spans="1:34" ht="12.75">
      <c r="A143" t="s">
        <v>144</v>
      </c>
      <c r="B143" s="5">
        <v>141</v>
      </c>
      <c r="C143" s="6">
        <v>2007</v>
      </c>
      <c r="D143" s="21">
        <v>2214139390</v>
      </c>
      <c r="E143" s="21">
        <v>21078607</v>
      </c>
      <c r="F143" s="19">
        <v>1638122700</v>
      </c>
      <c r="G143" s="19">
        <f t="shared" si="28"/>
        <v>15594928.109326892</v>
      </c>
      <c r="H143" s="19">
        <f t="shared" si="29"/>
        <v>11478476.981863637</v>
      </c>
      <c r="I143" s="19">
        <f t="shared" si="30"/>
        <v>576016690</v>
      </c>
      <c r="J143" s="19">
        <f t="shared" si="31"/>
        <v>280710</v>
      </c>
      <c r="K143" s="19">
        <f t="shared" si="32"/>
        <v>3530175.67002792</v>
      </c>
      <c r="L143" s="19">
        <v>0</v>
      </c>
      <c r="M143" s="19">
        <v>3496664</v>
      </c>
      <c r="N143" s="19">
        <v>4864534</v>
      </c>
      <c r="O143" s="19">
        <v>626825</v>
      </c>
      <c r="P143" s="20">
        <f t="shared" si="40"/>
        <v>30066630</v>
      </c>
      <c r="Q143">
        <v>0.01</v>
      </c>
      <c r="R143">
        <f t="shared" si="33"/>
      </c>
      <c r="S143">
        <f t="shared" si="34"/>
      </c>
      <c r="T143" s="9">
        <v>378844</v>
      </c>
      <c r="U143" s="13">
        <v>9.52</v>
      </c>
      <c r="V143" s="9">
        <v>4324</v>
      </c>
      <c r="W143" s="9">
        <v>6376</v>
      </c>
      <c r="X143" s="9">
        <v>6733</v>
      </c>
      <c r="Y143">
        <f t="shared" si="35"/>
        <v>150087</v>
      </c>
      <c r="Z143">
        <f t="shared" si="36"/>
        <v>210786</v>
      </c>
      <c r="AA143">
        <f t="shared" si="37"/>
        <v>83612</v>
      </c>
      <c r="AB143">
        <f t="shared" si="38"/>
        <v>83612</v>
      </c>
      <c r="AC143" s="9">
        <f t="shared" si="41"/>
        <v>0</v>
      </c>
      <c r="AD143" s="15"/>
      <c r="AE143" s="15"/>
      <c r="AF143">
        <v>2008</v>
      </c>
      <c r="AG143" s="9">
        <v>0</v>
      </c>
      <c r="AH143" s="9">
        <f t="shared" si="39"/>
        <v>0</v>
      </c>
    </row>
    <row r="144" spans="1:34" ht="12.75">
      <c r="A144" t="s">
        <v>145</v>
      </c>
      <c r="B144" s="5">
        <v>142</v>
      </c>
      <c r="C144" s="6">
        <v>2007</v>
      </c>
      <c r="D144" s="21">
        <v>2027547734</v>
      </c>
      <c r="E144" s="21">
        <v>19768590</v>
      </c>
      <c r="F144" s="19">
        <v>1565202100</v>
      </c>
      <c r="G144" s="19">
        <f t="shared" si="28"/>
        <v>15260720.161194982</v>
      </c>
      <c r="H144" s="19">
        <f t="shared" si="29"/>
        <v>11609340.990493888</v>
      </c>
      <c r="I144" s="19">
        <f t="shared" si="30"/>
        <v>462345634</v>
      </c>
      <c r="J144" s="19">
        <f t="shared" si="31"/>
        <v>313030</v>
      </c>
      <c r="K144" s="19">
        <f t="shared" si="32"/>
        <v>3067793.8592487397</v>
      </c>
      <c r="L144" s="19">
        <v>0</v>
      </c>
      <c r="M144" s="19">
        <v>567022</v>
      </c>
      <c r="N144" s="19">
        <v>0</v>
      </c>
      <c r="O144" s="19">
        <v>173156</v>
      </c>
      <c r="P144" s="20">
        <f t="shared" si="40"/>
        <v>20508768</v>
      </c>
      <c r="R144">
        <f t="shared" si="33"/>
      </c>
      <c r="S144">
        <f t="shared" si="34"/>
      </c>
      <c r="T144" s="9">
        <v>417944</v>
      </c>
      <c r="U144" s="13">
        <v>9.75</v>
      </c>
      <c r="V144" s="9">
        <v>3745</v>
      </c>
      <c r="W144" s="9">
        <v>5222</v>
      </c>
      <c r="X144" s="9">
        <v>5318</v>
      </c>
      <c r="Y144">
        <f t="shared" si="35"/>
        <v>0</v>
      </c>
      <c r="Z144">
        <f t="shared" si="36"/>
        <v>0</v>
      </c>
      <c r="AA144">
        <f t="shared" si="37"/>
        <v>0</v>
      </c>
      <c r="AB144">
        <f t="shared" si="38"/>
        <v>0</v>
      </c>
      <c r="AC144" s="9">
        <f t="shared" si="41"/>
        <v>0</v>
      </c>
      <c r="AD144" s="15"/>
      <c r="AE144" s="15"/>
      <c r="AG144" s="9">
        <v>0</v>
      </c>
      <c r="AH144" s="9">
        <f t="shared" si="39"/>
        <v>0</v>
      </c>
    </row>
    <row r="145" spans="1:34" ht="12.75">
      <c r="A145" t="s">
        <v>146</v>
      </c>
      <c r="B145" s="5">
        <v>143</v>
      </c>
      <c r="C145" s="6">
        <v>2007</v>
      </c>
      <c r="D145" s="21">
        <v>184825639</v>
      </c>
      <c r="E145" s="21">
        <v>2199425</v>
      </c>
      <c r="F145" s="19">
        <v>146118000</v>
      </c>
      <c r="G145" s="19">
        <f t="shared" si="28"/>
        <v>1738804.1177014406</v>
      </c>
      <c r="H145" s="19">
        <f t="shared" si="29"/>
        <v>872486.1508128437</v>
      </c>
      <c r="I145" s="19">
        <f t="shared" si="30"/>
        <v>38707639</v>
      </c>
      <c r="J145" s="19">
        <f t="shared" si="31"/>
        <v>75601</v>
      </c>
      <c r="K145" s="19">
        <f t="shared" si="32"/>
        <v>0</v>
      </c>
      <c r="L145" s="19">
        <v>0</v>
      </c>
      <c r="M145" s="19">
        <v>63292</v>
      </c>
      <c r="N145" s="19">
        <v>19573</v>
      </c>
      <c r="O145" s="19">
        <v>38709</v>
      </c>
      <c r="P145" s="20">
        <f t="shared" si="40"/>
        <v>2320999</v>
      </c>
      <c r="R145">
        <f t="shared" si="33"/>
      </c>
      <c r="S145">
        <f t="shared" si="34"/>
      </c>
      <c r="T145" s="9">
        <v>200712</v>
      </c>
      <c r="U145" s="13">
        <v>11.9</v>
      </c>
      <c r="V145" s="9">
        <v>728</v>
      </c>
      <c r="W145" s="9">
        <v>1240</v>
      </c>
      <c r="X145" s="9">
        <v>1350</v>
      </c>
      <c r="Y145">
        <f t="shared" si="35"/>
        <v>0</v>
      </c>
      <c r="Z145">
        <f t="shared" si="36"/>
        <v>0</v>
      </c>
      <c r="AA145">
        <f t="shared" si="37"/>
        <v>0</v>
      </c>
      <c r="AB145">
        <f t="shared" si="38"/>
        <v>0</v>
      </c>
      <c r="AC145" s="9">
        <f t="shared" si="41"/>
        <v>0</v>
      </c>
      <c r="AD145" s="15"/>
      <c r="AE145" s="15"/>
      <c r="AG145" s="9">
        <v>0</v>
      </c>
      <c r="AH145" s="9">
        <f t="shared" si="39"/>
        <v>0</v>
      </c>
    </row>
    <row r="146" spans="1:34" ht="12.75">
      <c r="A146" t="s">
        <v>147</v>
      </c>
      <c r="B146" s="5">
        <v>144</v>
      </c>
      <c r="C146" s="6">
        <v>2007</v>
      </c>
      <c r="D146" s="21">
        <v>2548052063</v>
      </c>
      <c r="E146" s="21">
        <v>21199793</v>
      </c>
      <c r="F146" s="19">
        <v>2007473170</v>
      </c>
      <c r="G146" s="19">
        <f t="shared" si="28"/>
        <v>16702176.645067165</v>
      </c>
      <c r="H146" s="19">
        <f t="shared" si="29"/>
        <v>13587998.7936692</v>
      </c>
      <c r="I146" s="19">
        <f t="shared" si="30"/>
        <v>540578893</v>
      </c>
      <c r="J146" s="19">
        <f t="shared" si="31"/>
        <v>348087</v>
      </c>
      <c r="K146" s="19">
        <f t="shared" si="32"/>
        <v>3205520.886003276</v>
      </c>
      <c r="L146" s="19">
        <v>0</v>
      </c>
      <c r="M146" s="19">
        <v>992678</v>
      </c>
      <c r="N146" s="19">
        <v>1174797</v>
      </c>
      <c r="O146" s="19">
        <v>125316</v>
      </c>
      <c r="P146" s="20">
        <f t="shared" si="40"/>
        <v>23492584</v>
      </c>
      <c r="R146">
        <f t="shared" si="33"/>
      </c>
      <c r="S146">
        <f t="shared" si="34"/>
      </c>
      <c r="T146" s="9">
        <v>536327</v>
      </c>
      <c r="U146" s="13">
        <v>8.32</v>
      </c>
      <c r="V146" s="9">
        <v>3743</v>
      </c>
      <c r="W146" s="9">
        <v>5296</v>
      </c>
      <c r="X146" s="9">
        <v>5630</v>
      </c>
      <c r="Y146">
        <f t="shared" si="35"/>
        <v>0</v>
      </c>
      <c r="Z146">
        <f t="shared" si="36"/>
        <v>0</v>
      </c>
      <c r="AA146">
        <f t="shared" si="37"/>
        <v>0</v>
      </c>
      <c r="AB146">
        <f t="shared" si="38"/>
        <v>0</v>
      </c>
      <c r="AC146" s="9">
        <f t="shared" si="41"/>
        <v>0</v>
      </c>
      <c r="AD146" s="15"/>
      <c r="AE146" s="15"/>
      <c r="AG146" s="9">
        <v>0</v>
      </c>
      <c r="AH146" s="9">
        <f t="shared" si="39"/>
        <v>0</v>
      </c>
    </row>
    <row r="147" spans="1:34" ht="12.75">
      <c r="A147" t="s">
        <v>148</v>
      </c>
      <c r="B147" s="5">
        <v>145</v>
      </c>
      <c r="C147" s="6">
        <v>2007</v>
      </c>
      <c r="D147" s="21">
        <v>1711923062</v>
      </c>
      <c r="E147" s="21">
        <v>17649927</v>
      </c>
      <c r="F147" s="19">
        <v>1485900600</v>
      </c>
      <c r="G147" s="19">
        <f t="shared" si="28"/>
        <v>15319635.386310484</v>
      </c>
      <c r="H147" s="19">
        <f t="shared" si="29"/>
        <v>11558545.089439854</v>
      </c>
      <c r="I147" s="19">
        <f t="shared" si="30"/>
        <v>226022462</v>
      </c>
      <c r="J147" s="19">
        <f t="shared" si="31"/>
        <v>219866</v>
      </c>
      <c r="K147" s="19">
        <f t="shared" si="32"/>
        <v>1270422.5963382584</v>
      </c>
      <c r="L147" s="19">
        <v>0</v>
      </c>
      <c r="M147" s="19">
        <v>2656114</v>
      </c>
      <c r="N147" s="19">
        <v>151200</v>
      </c>
      <c r="O147" s="19">
        <v>302596</v>
      </c>
      <c r="P147" s="20">
        <f t="shared" si="40"/>
        <v>20759837</v>
      </c>
      <c r="Q147">
        <v>0.03</v>
      </c>
      <c r="R147" t="str">
        <f t="shared" si="33"/>
        <v>*</v>
      </c>
      <c r="S147">
        <f t="shared" si="34"/>
      </c>
      <c r="T147" s="9">
        <v>407319</v>
      </c>
      <c r="U147" s="13">
        <v>10.31</v>
      </c>
      <c r="V147" s="9">
        <v>3648</v>
      </c>
      <c r="W147" s="9">
        <v>4676</v>
      </c>
      <c r="X147" s="9">
        <v>4975</v>
      </c>
      <c r="Y147">
        <f t="shared" si="35"/>
        <v>384869</v>
      </c>
      <c r="Z147">
        <f t="shared" si="36"/>
        <v>384869</v>
      </c>
      <c r="AA147">
        <f t="shared" si="37"/>
        <v>84219</v>
      </c>
      <c r="AB147">
        <f t="shared" si="38"/>
        <v>84219</v>
      </c>
      <c r="AC147" s="9">
        <f t="shared" si="41"/>
        <v>480815</v>
      </c>
      <c r="AD147" s="15">
        <v>100000</v>
      </c>
      <c r="AE147" s="15"/>
      <c r="AF147">
        <v>2006</v>
      </c>
      <c r="AG147" s="9">
        <v>476233.51</v>
      </c>
      <c r="AH147" s="9">
        <f t="shared" si="39"/>
        <v>4581.489999999991</v>
      </c>
    </row>
    <row r="148" spans="1:34" ht="12.75">
      <c r="A148" t="s">
        <v>149</v>
      </c>
      <c r="B148" s="5">
        <v>146</v>
      </c>
      <c r="C148" s="6">
        <v>2007</v>
      </c>
      <c r="D148" s="21">
        <v>1420024100</v>
      </c>
      <c r="E148" s="21">
        <v>12212207</v>
      </c>
      <c r="F148" s="19">
        <v>1293881900</v>
      </c>
      <c r="G148" s="19">
        <f t="shared" si="28"/>
        <v>11127384.103096068</v>
      </c>
      <c r="H148" s="19">
        <f t="shared" si="29"/>
        <v>7993545.303332621</v>
      </c>
      <c r="I148" s="19">
        <f t="shared" si="30"/>
        <v>126142200</v>
      </c>
      <c r="J148" s="19">
        <f t="shared" si="31"/>
        <v>145661</v>
      </c>
      <c r="K148" s="19">
        <f t="shared" si="32"/>
        <v>340064.2470910569</v>
      </c>
      <c r="L148" s="19">
        <v>0</v>
      </c>
      <c r="M148" s="19">
        <v>869851</v>
      </c>
      <c r="N148" s="19">
        <v>707725</v>
      </c>
      <c r="O148" s="19">
        <v>158415</v>
      </c>
      <c r="P148" s="20">
        <f t="shared" si="40"/>
        <v>13948198</v>
      </c>
      <c r="R148">
        <f t="shared" si="33"/>
      </c>
      <c r="S148">
        <f t="shared" si="34"/>
      </c>
      <c r="T148" s="9">
        <v>355072</v>
      </c>
      <c r="U148" s="13">
        <v>8.6</v>
      </c>
      <c r="V148" s="9">
        <v>3644</v>
      </c>
      <c r="W148" s="9">
        <v>4510</v>
      </c>
      <c r="X148" s="9">
        <v>4743</v>
      </c>
      <c r="Y148">
        <f t="shared" si="35"/>
        <v>0</v>
      </c>
      <c r="Z148">
        <f t="shared" si="36"/>
        <v>0</v>
      </c>
      <c r="AA148">
        <f t="shared" si="37"/>
        <v>0</v>
      </c>
      <c r="AB148">
        <f t="shared" si="38"/>
        <v>0</v>
      </c>
      <c r="AC148" s="9">
        <f t="shared" si="41"/>
        <v>0</v>
      </c>
      <c r="AD148" s="15"/>
      <c r="AE148" s="15"/>
      <c r="AG148" s="9">
        <v>0</v>
      </c>
      <c r="AH148" s="9">
        <f t="shared" si="39"/>
        <v>0</v>
      </c>
    </row>
    <row r="149" spans="1:34" ht="12.75">
      <c r="A149" t="s">
        <v>150</v>
      </c>
      <c r="B149" s="5">
        <v>147</v>
      </c>
      <c r="C149" s="6">
        <v>2007</v>
      </c>
      <c r="D149" s="21">
        <v>758914900</v>
      </c>
      <c r="E149" s="21">
        <v>10450258</v>
      </c>
      <c r="F149" s="19">
        <v>643518300</v>
      </c>
      <c r="G149" s="19">
        <f t="shared" si="28"/>
        <v>8861246.844305467</v>
      </c>
      <c r="H149" s="19">
        <f t="shared" si="29"/>
        <v>6170590.293719901</v>
      </c>
      <c r="I149" s="19">
        <f t="shared" si="30"/>
        <v>115396600</v>
      </c>
      <c r="J149" s="19">
        <f t="shared" si="31"/>
        <v>163683</v>
      </c>
      <c r="K149" s="19">
        <f t="shared" si="32"/>
        <v>618225.4566943113</v>
      </c>
      <c r="L149" s="19">
        <v>36537</v>
      </c>
      <c r="M149" s="19">
        <v>594529</v>
      </c>
      <c r="N149" s="19">
        <v>310756</v>
      </c>
      <c r="O149" s="19">
        <v>212043</v>
      </c>
      <c r="P149" s="20">
        <f t="shared" si="40"/>
        <v>11604123</v>
      </c>
      <c r="R149">
        <f t="shared" si="33"/>
      </c>
      <c r="S149">
        <f t="shared" si="34"/>
      </c>
      <c r="T149" s="9">
        <v>329334</v>
      </c>
      <c r="U149" s="13">
        <v>13.77</v>
      </c>
      <c r="V149" s="9">
        <v>1954</v>
      </c>
      <c r="W149" s="9">
        <v>2659</v>
      </c>
      <c r="X149" s="9">
        <v>2884</v>
      </c>
      <c r="Y149">
        <f t="shared" si="35"/>
        <v>0</v>
      </c>
      <c r="Z149">
        <f t="shared" si="36"/>
        <v>0</v>
      </c>
      <c r="AA149">
        <f t="shared" si="37"/>
        <v>0</v>
      </c>
      <c r="AB149">
        <f t="shared" si="38"/>
        <v>0</v>
      </c>
      <c r="AC149" s="9">
        <f t="shared" si="41"/>
        <v>0</v>
      </c>
      <c r="AD149" s="15"/>
      <c r="AE149" s="15"/>
      <c r="AG149" s="9">
        <v>0</v>
      </c>
      <c r="AH149" s="9">
        <f t="shared" si="39"/>
        <v>0</v>
      </c>
    </row>
    <row r="150" spans="1:34" ht="12.75">
      <c r="A150" t="s">
        <v>151</v>
      </c>
      <c r="B150" s="5">
        <v>148</v>
      </c>
      <c r="C150" s="6">
        <v>2007</v>
      </c>
      <c r="D150" s="21">
        <v>295209998</v>
      </c>
      <c r="E150" s="21">
        <v>4593468</v>
      </c>
      <c r="F150" s="19">
        <v>241795900</v>
      </c>
      <c r="G150" s="19">
        <f t="shared" si="28"/>
        <v>3762344.557114898</v>
      </c>
      <c r="H150" s="19">
        <f t="shared" si="29"/>
        <v>1910705.9149007646</v>
      </c>
      <c r="I150" s="19">
        <f t="shared" si="30"/>
        <v>53414098</v>
      </c>
      <c r="J150" s="19">
        <f t="shared" si="31"/>
        <v>85190</v>
      </c>
      <c r="K150" s="19">
        <f t="shared" si="32"/>
        <v>0</v>
      </c>
      <c r="L150" s="19">
        <v>0</v>
      </c>
      <c r="M150" s="19">
        <v>1175696</v>
      </c>
      <c r="N150" s="19">
        <v>65804</v>
      </c>
      <c r="O150" s="19">
        <v>154006</v>
      </c>
      <c r="P150" s="20">
        <f t="shared" si="40"/>
        <v>5988974</v>
      </c>
      <c r="R150">
        <f t="shared" si="33"/>
      </c>
      <c r="S150">
        <f t="shared" si="34"/>
      </c>
      <c r="T150" s="9">
        <v>203190</v>
      </c>
      <c r="U150" s="13">
        <v>15.56</v>
      </c>
      <c r="V150" s="9">
        <v>1190</v>
      </c>
      <c r="W150" s="9">
        <v>1817</v>
      </c>
      <c r="X150" s="9">
        <v>1986</v>
      </c>
      <c r="Y150">
        <f t="shared" si="35"/>
        <v>0</v>
      </c>
      <c r="Z150">
        <f t="shared" si="36"/>
        <v>0</v>
      </c>
      <c r="AA150">
        <f t="shared" si="37"/>
        <v>0</v>
      </c>
      <c r="AB150">
        <f t="shared" si="38"/>
        <v>0</v>
      </c>
      <c r="AC150" s="9">
        <f t="shared" si="41"/>
        <v>0</v>
      </c>
      <c r="AD150" s="15"/>
      <c r="AE150" s="15"/>
      <c r="AG150" s="9">
        <v>0</v>
      </c>
      <c r="AH150" s="9">
        <f t="shared" si="39"/>
        <v>0</v>
      </c>
    </row>
    <row r="151" spans="1:34" ht="12.75">
      <c r="A151" t="s">
        <v>152</v>
      </c>
      <c r="B151" s="5">
        <v>149</v>
      </c>
      <c r="C151" s="6">
        <v>2007</v>
      </c>
      <c r="D151" s="21">
        <v>3024915221</v>
      </c>
      <c r="E151" s="21">
        <v>27919967</v>
      </c>
      <c r="F151" s="19">
        <v>978909200</v>
      </c>
      <c r="G151" s="19">
        <f t="shared" si="28"/>
        <v>9035331.75748346</v>
      </c>
      <c r="H151" s="19">
        <f t="shared" si="29"/>
        <v>5126420.217431692</v>
      </c>
      <c r="I151" s="19">
        <f t="shared" si="30"/>
        <v>2046006021</v>
      </c>
      <c r="J151" s="19">
        <f t="shared" si="31"/>
        <v>283380</v>
      </c>
      <c r="K151" s="19">
        <f t="shared" si="32"/>
        <v>12220567.4739667</v>
      </c>
      <c r="L151" s="19">
        <v>0</v>
      </c>
      <c r="M151" s="19">
        <v>5766394</v>
      </c>
      <c r="N151" s="19">
        <v>3399618</v>
      </c>
      <c r="O151" s="19">
        <v>1929495</v>
      </c>
      <c r="P151" s="20">
        <f t="shared" si="40"/>
        <v>39015474</v>
      </c>
      <c r="R151">
        <f t="shared" si="33"/>
      </c>
      <c r="S151">
        <f t="shared" si="34"/>
      </c>
      <c r="T151" s="9">
        <v>231147</v>
      </c>
      <c r="U151" s="13">
        <v>9.23</v>
      </c>
      <c r="V151" s="9">
        <v>4235</v>
      </c>
      <c r="W151" s="9">
        <v>11455</v>
      </c>
      <c r="X151" s="9">
        <v>12564</v>
      </c>
      <c r="Y151">
        <f t="shared" si="35"/>
        <v>0</v>
      </c>
      <c r="Z151">
        <f t="shared" si="36"/>
        <v>0</v>
      </c>
      <c r="AA151">
        <f t="shared" si="37"/>
        <v>0</v>
      </c>
      <c r="AB151">
        <f t="shared" si="38"/>
        <v>0</v>
      </c>
      <c r="AC151" s="9">
        <f t="shared" si="41"/>
        <v>0</v>
      </c>
      <c r="AD151" s="15"/>
      <c r="AE151" s="15"/>
      <c r="AG151" s="9">
        <v>0</v>
      </c>
      <c r="AH151" s="9">
        <f t="shared" si="39"/>
        <v>0</v>
      </c>
    </row>
    <row r="152" spans="1:34" ht="12.75">
      <c r="A152" t="s">
        <v>153</v>
      </c>
      <c r="B152" s="5">
        <v>150</v>
      </c>
      <c r="C152" s="6">
        <v>2007</v>
      </c>
      <c r="D152" s="21">
        <v>547292871</v>
      </c>
      <c r="E152" s="21">
        <v>6709811</v>
      </c>
      <c r="F152" s="19">
        <v>392721800</v>
      </c>
      <c r="G152" s="19">
        <f t="shared" si="28"/>
        <v>4814769.556133685</v>
      </c>
      <c r="H152" s="19">
        <f t="shared" si="29"/>
        <v>2623907.6593281347</v>
      </c>
      <c r="I152" s="19">
        <f t="shared" si="30"/>
        <v>154571071</v>
      </c>
      <c r="J152" s="19">
        <f t="shared" si="31"/>
        <v>189193</v>
      </c>
      <c r="K152" s="19">
        <f t="shared" si="32"/>
        <v>893396.8566636622</v>
      </c>
      <c r="L152" s="19">
        <v>0</v>
      </c>
      <c r="M152" s="19">
        <v>1900165</v>
      </c>
      <c r="N152" s="19">
        <v>654331</v>
      </c>
      <c r="O152" s="19">
        <v>418292</v>
      </c>
      <c r="P152" s="20">
        <f t="shared" si="40"/>
        <v>9682599</v>
      </c>
      <c r="R152">
        <f t="shared" si="33"/>
      </c>
      <c r="S152">
        <f t="shared" si="34"/>
      </c>
      <c r="T152" s="9">
        <v>219766</v>
      </c>
      <c r="U152" s="13">
        <v>12.26</v>
      </c>
      <c r="V152" s="9">
        <v>1787</v>
      </c>
      <c r="W152" s="9">
        <v>2604</v>
      </c>
      <c r="X152" s="9">
        <v>2855</v>
      </c>
      <c r="Y152">
        <f t="shared" si="35"/>
        <v>0</v>
      </c>
      <c r="Z152">
        <f t="shared" si="36"/>
        <v>0</v>
      </c>
      <c r="AA152">
        <f t="shared" si="37"/>
        <v>0</v>
      </c>
      <c r="AB152">
        <f t="shared" si="38"/>
        <v>0</v>
      </c>
      <c r="AC152" s="9">
        <f t="shared" si="41"/>
        <v>0</v>
      </c>
      <c r="AD152" s="15"/>
      <c r="AE152" s="15"/>
      <c r="AG152" s="9">
        <v>0</v>
      </c>
      <c r="AH152" s="9">
        <f t="shared" si="39"/>
        <v>0</v>
      </c>
    </row>
    <row r="153" spans="1:34" ht="12.75">
      <c r="A153" t="s">
        <v>154</v>
      </c>
      <c r="B153" s="5">
        <v>151</v>
      </c>
      <c r="C153" s="6">
        <v>2007</v>
      </c>
      <c r="D153" s="21">
        <v>1002800766</v>
      </c>
      <c r="E153" s="21">
        <v>9336075</v>
      </c>
      <c r="F153" s="19">
        <v>840187600</v>
      </c>
      <c r="G153" s="19">
        <f t="shared" si="28"/>
        <v>7822146.4458574215</v>
      </c>
      <c r="H153" s="19">
        <f t="shared" si="29"/>
        <v>4982592.937191384</v>
      </c>
      <c r="I153" s="19">
        <f t="shared" si="30"/>
        <v>162613166</v>
      </c>
      <c r="J153" s="19">
        <f t="shared" si="31"/>
        <v>98434</v>
      </c>
      <c r="K153" s="19">
        <f t="shared" si="32"/>
        <v>0</v>
      </c>
      <c r="L153" s="19">
        <v>0</v>
      </c>
      <c r="M153" s="19">
        <v>412594</v>
      </c>
      <c r="N153" s="19">
        <v>181766</v>
      </c>
      <c r="O153" s="19">
        <v>115116</v>
      </c>
      <c r="P153" s="20">
        <f t="shared" si="40"/>
        <v>10045551</v>
      </c>
      <c r="R153">
        <f t="shared" si="33"/>
      </c>
      <c r="S153">
        <f t="shared" si="34"/>
      </c>
      <c r="T153" s="9">
        <v>275471</v>
      </c>
      <c r="U153" s="13">
        <v>9.31</v>
      </c>
      <c r="V153" s="9">
        <v>3050</v>
      </c>
      <c r="W153" s="9">
        <v>4702</v>
      </c>
      <c r="X153" s="9">
        <v>4957</v>
      </c>
      <c r="Y153">
        <f t="shared" si="35"/>
        <v>0</v>
      </c>
      <c r="Z153">
        <f t="shared" si="36"/>
        <v>0</v>
      </c>
      <c r="AA153">
        <f t="shared" si="37"/>
        <v>0</v>
      </c>
      <c r="AB153">
        <f t="shared" si="38"/>
        <v>0</v>
      </c>
      <c r="AC153" s="9">
        <f t="shared" si="41"/>
        <v>0</v>
      </c>
      <c r="AD153" s="15"/>
      <c r="AE153" s="15"/>
      <c r="AG153" s="9">
        <v>0</v>
      </c>
      <c r="AH153" s="9">
        <f t="shared" si="39"/>
        <v>0</v>
      </c>
    </row>
    <row r="154" spans="1:34" ht="12.75">
      <c r="A154" t="s">
        <v>155</v>
      </c>
      <c r="B154" s="5">
        <v>152</v>
      </c>
      <c r="C154" s="6">
        <v>2007</v>
      </c>
      <c r="D154" s="21">
        <v>954233664</v>
      </c>
      <c r="E154" s="21">
        <v>8263664</v>
      </c>
      <c r="F154" s="19">
        <v>671182690</v>
      </c>
      <c r="G154" s="19">
        <f t="shared" si="28"/>
        <v>5812442.425816745</v>
      </c>
      <c r="H154" s="19">
        <f t="shared" si="29"/>
        <v>4442429.927450936</v>
      </c>
      <c r="I154" s="19">
        <f t="shared" si="30"/>
        <v>283050974</v>
      </c>
      <c r="J154" s="19">
        <f t="shared" si="31"/>
        <v>346452</v>
      </c>
      <c r="K154" s="19">
        <f t="shared" si="32"/>
        <v>1743700.3088468579</v>
      </c>
      <c r="L154" s="19">
        <v>0</v>
      </c>
      <c r="M154" s="19">
        <v>2092242</v>
      </c>
      <c r="N154" s="19">
        <v>141690</v>
      </c>
      <c r="O154" s="19">
        <v>322346</v>
      </c>
      <c r="P154" s="20">
        <f t="shared" si="40"/>
        <v>10819942</v>
      </c>
      <c r="Q154">
        <v>0.03</v>
      </c>
      <c r="R154" t="str">
        <f t="shared" si="33"/>
        <v>*</v>
      </c>
      <c r="S154">
        <f t="shared" si="34"/>
      </c>
      <c r="T154" s="9">
        <v>424262</v>
      </c>
      <c r="U154" s="13">
        <v>8.66</v>
      </c>
      <c r="V154" s="9">
        <v>1582</v>
      </c>
      <c r="W154" s="9">
        <v>2399</v>
      </c>
      <c r="X154" s="9">
        <v>2597</v>
      </c>
      <c r="Y154">
        <f t="shared" si="35"/>
        <v>185584</v>
      </c>
      <c r="Z154">
        <f t="shared" si="36"/>
        <v>185584</v>
      </c>
      <c r="AA154">
        <f t="shared" si="37"/>
        <v>67018</v>
      </c>
      <c r="AB154">
        <f t="shared" si="38"/>
        <v>67018</v>
      </c>
      <c r="AC154" s="9">
        <f t="shared" si="41"/>
        <v>0</v>
      </c>
      <c r="AD154" s="15">
        <v>100000</v>
      </c>
      <c r="AE154" s="15"/>
      <c r="AF154">
        <v>2008</v>
      </c>
      <c r="AG154" s="9">
        <v>0</v>
      </c>
      <c r="AH154" s="9">
        <f t="shared" si="39"/>
        <v>0</v>
      </c>
    </row>
    <row r="155" spans="1:34" ht="12.75">
      <c r="A155" t="s">
        <v>156</v>
      </c>
      <c r="B155" s="5">
        <v>153</v>
      </c>
      <c r="C155" s="6">
        <v>2007</v>
      </c>
      <c r="D155" s="21">
        <v>3166011120</v>
      </c>
      <c r="E155" s="21">
        <v>34446201</v>
      </c>
      <c r="F155" s="19">
        <v>2182485800</v>
      </c>
      <c r="G155" s="19">
        <f t="shared" si="28"/>
        <v>23745445.51392662</v>
      </c>
      <c r="H155" s="19">
        <f t="shared" si="29"/>
        <v>15142615.450080791</v>
      </c>
      <c r="I155" s="19">
        <f t="shared" si="30"/>
        <v>983525320</v>
      </c>
      <c r="J155" s="19">
        <f t="shared" si="31"/>
        <v>201790</v>
      </c>
      <c r="K155" s="19">
        <f t="shared" si="32"/>
        <v>5397838.846956783</v>
      </c>
      <c r="L155" s="19">
        <v>8650</v>
      </c>
      <c r="M155" s="19">
        <v>4612283</v>
      </c>
      <c r="N155" s="19">
        <v>2631710</v>
      </c>
      <c r="O155" s="19">
        <v>746002</v>
      </c>
      <c r="P155" s="20">
        <f t="shared" si="40"/>
        <v>42444846</v>
      </c>
      <c r="R155">
        <f t="shared" si="33"/>
      </c>
      <c r="S155">
        <f t="shared" si="34"/>
      </c>
      <c r="T155" s="9">
        <v>276019</v>
      </c>
      <c r="U155" s="13">
        <v>10.88</v>
      </c>
      <c r="V155" s="9">
        <v>7907</v>
      </c>
      <c r="W155" s="9">
        <v>12781</v>
      </c>
      <c r="X155" s="9">
        <v>13786</v>
      </c>
      <c r="Y155">
        <f t="shared" si="35"/>
        <v>0</v>
      </c>
      <c r="Z155">
        <f t="shared" si="36"/>
        <v>0</v>
      </c>
      <c r="AA155">
        <f t="shared" si="37"/>
        <v>0</v>
      </c>
      <c r="AB155">
        <f t="shared" si="38"/>
        <v>0</v>
      </c>
      <c r="AC155" s="9">
        <f t="shared" si="41"/>
        <v>0</v>
      </c>
      <c r="AD155" s="15"/>
      <c r="AE155" s="15"/>
      <c r="AG155" s="9">
        <v>0</v>
      </c>
      <c r="AH155" s="9">
        <f t="shared" si="39"/>
        <v>0</v>
      </c>
    </row>
    <row r="156" spans="1:34" ht="12.75">
      <c r="A156" t="s">
        <v>157</v>
      </c>
      <c r="B156" s="5">
        <v>154</v>
      </c>
      <c r="C156" s="6">
        <v>2007</v>
      </c>
      <c r="D156" s="21">
        <v>243106800</v>
      </c>
      <c r="E156" s="21">
        <v>3512893</v>
      </c>
      <c r="F156" s="19">
        <v>194283400</v>
      </c>
      <c r="G156" s="19">
        <f t="shared" si="28"/>
        <v>2807394.9222160797</v>
      </c>
      <c r="H156" s="19">
        <f t="shared" si="29"/>
        <v>1907158.9370128643</v>
      </c>
      <c r="I156" s="19">
        <f t="shared" si="30"/>
        <v>48823400</v>
      </c>
      <c r="J156" s="19">
        <f t="shared" si="31"/>
        <v>137531</v>
      </c>
      <c r="K156" s="19">
        <f t="shared" si="32"/>
        <v>192524.2189565139</v>
      </c>
      <c r="L156" s="19">
        <v>0</v>
      </c>
      <c r="M156" s="19">
        <v>27788</v>
      </c>
      <c r="N156" s="19">
        <v>10725</v>
      </c>
      <c r="O156" s="19">
        <v>50642</v>
      </c>
      <c r="P156" s="20">
        <f t="shared" si="40"/>
        <v>3602048</v>
      </c>
      <c r="Q156">
        <v>0.03</v>
      </c>
      <c r="R156" t="str">
        <f t="shared" si="33"/>
        <v>*</v>
      </c>
      <c r="S156">
        <f t="shared" si="34"/>
      </c>
      <c r="T156" s="9">
        <v>311851</v>
      </c>
      <c r="U156" s="13">
        <v>14.45</v>
      </c>
      <c r="V156" s="9">
        <v>623</v>
      </c>
      <c r="W156" s="9">
        <v>978</v>
      </c>
      <c r="X156" s="9">
        <v>1142</v>
      </c>
      <c r="Y156">
        <f t="shared" si="35"/>
        <v>62990</v>
      </c>
      <c r="Z156">
        <f t="shared" si="36"/>
        <v>62990</v>
      </c>
      <c r="AA156">
        <f t="shared" si="37"/>
        <v>1155</v>
      </c>
      <c r="AB156">
        <f t="shared" si="38"/>
        <v>1155</v>
      </c>
      <c r="AC156" s="9">
        <f t="shared" si="41"/>
        <v>65749</v>
      </c>
      <c r="AD156" s="15">
        <v>100000</v>
      </c>
      <c r="AE156" s="15"/>
      <c r="AF156">
        <v>2003</v>
      </c>
      <c r="AG156" s="9">
        <v>70740.06</v>
      </c>
      <c r="AH156" s="9">
        <f t="shared" si="39"/>
        <v>-4991.059999999998</v>
      </c>
    </row>
    <row r="157" spans="1:34" ht="12.75">
      <c r="A157" t="s">
        <v>158</v>
      </c>
      <c r="B157" s="5">
        <v>155</v>
      </c>
      <c r="C157" s="6">
        <v>2007</v>
      </c>
      <c r="D157" s="21">
        <v>7135277500</v>
      </c>
      <c r="E157" s="21">
        <v>80914047</v>
      </c>
      <c r="F157" s="19">
        <v>6499630000</v>
      </c>
      <c r="G157" s="19">
        <f t="shared" si="28"/>
        <v>73705804.33663723</v>
      </c>
      <c r="H157" s="19">
        <f t="shared" si="29"/>
        <v>63593923.285710394</v>
      </c>
      <c r="I157" s="19">
        <f t="shared" si="30"/>
        <v>635647500</v>
      </c>
      <c r="J157" s="19">
        <f t="shared" si="31"/>
        <v>378362</v>
      </c>
      <c r="K157" s="19">
        <f t="shared" si="32"/>
        <v>5303124.637936653</v>
      </c>
      <c r="L157" s="19">
        <v>0</v>
      </c>
      <c r="M157" s="19">
        <v>14591656</v>
      </c>
      <c r="N157" s="19">
        <v>2687329</v>
      </c>
      <c r="O157" s="19">
        <v>2881758</v>
      </c>
      <c r="P157" s="20">
        <f t="shared" si="40"/>
        <v>101074790</v>
      </c>
      <c r="Q157">
        <v>0.03</v>
      </c>
      <c r="R157" t="str">
        <f t="shared" si="33"/>
        <v>*</v>
      </c>
      <c r="S157">
        <f t="shared" si="34"/>
      </c>
      <c r="T157" s="9">
        <v>728903</v>
      </c>
      <c r="U157" s="13">
        <v>11.34</v>
      </c>
      <c r="V157" s="9">
        <v>8917</v>
      </c>
      <c r="W157" s="9">
        <v>10597</v>
      </c>
      <c r="X157" s="9">
        <v>11065</v>
      </c>
      <c r="Y157">
        <f t="shared" si="35"/>
        <v>2066911</v>
      </c>
      <c r="Z157">
        <f t="shared" si="36"/>
        <v>2066911</v>
      </c>
      <c r="AA157">
        <f t="shared" si="37"/>
        <v>518370</v>
      </c>
      <c r="AB157">
        <f t="shared" si="38"/>
        <v>518370</v>
      </c>
      <c r="AC157" s="9">
        <f t="shared" si="41"/>
        <v>2649913</v>
      </c>
      <c r="AD157" s="15">
        <v>100000</v>
      </c>
      <c r="AE157" s="15"/>
      <c r="AF157">
        <v>2007</v>
      </c>
      <c r="AG157" s="9">
        <v>2600546</v>
      </c>
      <c r="AH157" s="9">
        <f t="shared" si="39"/>
        <v>49367</v>
      </c>
    </row>
    <row r="158" spans="1:34" ht="12.75">
      <c r="A158" t="s">
        <v>159</v>
      </c>
      <c r="B158" s="5">
        <v>156</v>
      </c>
      <c r="C158" s="6">
        <v>2007</v>
      </c>
      <c r="D158" s="21">
        <v>72611332</v>
      </c>
      <c r="E158" s="21">
        <v>1261259</v>
      </c>
      <c r="F158" s="19">
        <v>52320600</v>
      </c>
      <c r="G158" s="19">
        <f t="shared" si="28"/>
        <v>908808.9395660722</v>
      </c>
      <c r="H158" s="19">
        <f t="shared" si="29"/>
        <v>472822.7081300508</v>
      </c>
      <c r="I158" s="19">
        <f t="shared" si="30"/>
        <v>20290732</v>
      </c>
      <c r="J158" s="19">
        <f t="shared" si="31"/>
        <v>91813</v>
      </c>
      <c r="K158" s="19">
        <f t="shared" si="32"/>
        <v>0</v>
      </c>
      <c r="L158" s="19">
        <v>0</v>
      </c>
      <c r="M158" s="19">
        <v>23660</v>
      </c>
      <c r="N158" s="19">
        <v>4249</v>
      </c>
      <c r="O158" s="19">
        <v>31490</v>
      </c>
      <c r="P158" s="20">
        <f t="shared" si="40"/>
        <v>1320658</v>
      </c>
      <c r="R158">
        <f t="shared" si="33"/>
      </c>
      <c r="S158">
        <f t="shared" si="34"/>
      </c>
      <c r="T158" s="9">
        <v>208449</v>
      </c>
      <c r="U158" s="13">
        <v>17.37</v>
      </c>
      <c r="V158" s="9">
        <v>251</v>
      </c>
      <c r="W158" s="9">
        <v>472</v>
      </c>
      <c r="X158" s="9">
        <v>630</v>
      </c>
      <c r="Y158">
        <f t="shared" si="35"/>
        <v>0</v>
      </c>
      <c r="Z158">
        <f t="shared" si="36"/>
        <v>0</v>
      </c>
      <c r="AA158">
        <f t="shared" si="37"/>
        <v>0</v>
      </c>
      <c r="AB158">
        <f t="shared" si="38"/>
        <v>0</v>
      </c>
      <c r="AC158" s="9">
        <f t="shared" si="41"/>
        <v>0</v>
      </c>
      <c r="AD158" s="15"/>
      <c r="AE158" s="15"/>
      <c r="AG158" s="9">
        <v>0</v>
      </c>
      <c r="AH158" s="9">
        <f t="shared" si="39"/>
        <v>0</v>
      </c>
    </row>
    <row r="159" spans="1:34" ht="12.75">
      <c r="A159" t="s">
        <v>160</v>
      </c>
      <c r="B159" s="5">
        <v>157</v>
      </c>
      <c r="C159" s="6">
        <v>2007</v>
      </c>
      <c r="D159" s="21">
        <v>1911152669</v>
      </c>
      <c r="E159" s="21">
        <v>18843965</v>
      </c>
      <c r="F159" s="19">
        <v>1652474700</v>
      </c>
      <c r="G159" s="19">
        <f t="shared" si="28"/>
        <v>16293400.268477192</v>
      </c>
      <c r="H159" s="19">
        <f t="shared" si="29"/>
        <v>14804540.149313083</v>
      </c>
      <c r="I159" s="19">
        <f t="shared" si="30"/>
        <v>258677969</v>
      </c>
      <c r="J159" s="19">
        <f t="shared" si="31"/>
        <v>349093</v>
      </c>
      <c r="K159" s="19">
        <f t="shared" si="32"/>
        <v>1819938.58561819</v>
      </c>
      <c r="L159" s="19">
        <v>0</v>
      </c>
      <c r="M159" s="19">
        <v>512626</v>
      </c>
      <c r="N159" s="19">
        <v>36924</v>
      </c>
      <c r="O159" s="19">
        <v>233052</v>
      </c>
      <c r="P159" s="20">
        <f t="shared" si="40"/>
        <v>19626567</v>
      </c>
      <c r="Q159">
        <v>0.03</v>
      </c>
      <c r="R159" t="str">
        <f t="shared" si="33"/>
        <v>*</v>
      </c>
      <c r="S159">
        <f t="shared" si="34"/>
      </c>
      <c r="T159" s="9">
        <v>1094354</v>
      </c>
      <c r="U159" s="13">
        <v>9.86</v>
      </c>
      <c r="V159" s="9">
        <v>1510</v>
      </c>
      <c r="W159" s="9">
        <v>2251</v>
      </c>
      <c r="X159" s="9">
        <v>2302</v>
      </c>
      <c r="Y159">
        <f t="shared" si="35"/>
        <v>498734</v>
      </c>
      <c r="Z159">
        <f t="shared" si="36"/>
        <v>498734</v>
      </c>
      <c r="AA159">
        <f t="shared" si="37"/>
        <v>16487</v>
      </c>
      <c r="AB159">
        <f t="shared" si="38"/>
        <v>16487</v>
      </c>
      <c r="AC159" s="9">
        <f t="shared" si="41"/>
        <v>528102</v>
      </c>
      <c r="AD159" s="15">
        <v>100000</v>
      </c>
      <c r="AE159" s="15"/>
      <c r="AF159">
        <v>2003</v>
      </c>
      <c r="AG159" s="9">
        <v>519085.48</v>
      </c>
      <c r="AH159" s="9">
        <f t="shared" si="39"/>
        <v>9016.520000000019</v>
      </c>
    </row>
    <row r="160" spans="1:34" ht="12.75">
      <c r="A160" t="s">
        <v>161</v>
      </c>
      <c r="B160" s="5">
        <v>158</v>
      </c>
      <c r="C160" s="6">
        <v>2007</v>
      </c>
      <c r="D160" s="21">
        <v>1275154235</v>
      </c>
      <c r="E160" s="21">
        <v>15442118</v>
      </c>
      <c r="F160" s="19">
        <v>1152091100</v>
      </c>
      <c r="G160" s="19">
        <f t="shared" si="28"/>
        <v>13951823.414482718</v>
      </c>
      <c r="H160" s="19">
        <f t="shared" si="29"/>
        <v>10596140.2038184</v>
      </c>
      <c r="I160" s="19">
        <f t="shared" si="30"/>
        <v>123063135</v>
      </c>
      <c r="J160" s="19">
        <f t="shared" si="31"/>
        <v>148269</v>
      </c>
      <c r="K160" s="19">
        <f t="shared" si="32"/>
        <v>485165.67420252156</v>
      </c>
      <c r="L160" s="19">
        <v>0</v>
      </c>
      <c r="M160" s="19">
        <v>1308941</v>
      </c>
      <c r="N160" s="19">
        <v>3202657</v>
      </c>
      <c r="O160" s="19">
        <v>442275</v>
      </c>
      <c r="P160" s="20">
        <f t="shared" si="40"/>
        <v>20395991</v>
      </c>
      <c r="Q160">
        <v>0.01</v>
      </c>
      <c r="R160" t="str">
        <f t="shared" si="33"/>
        <v>*</v>
      </c>
      <c r="S160" t="str">
        <f t="shared" si="34"/>
        <v>*</v>
      </c>
      <c r="T160" s="9">
        <v>415767</v>
      </c>
      <c r="U160" s="13">
        <v>12.11</v>
      </c>
      <c r="V160" s="9">
        <v>2771</v>
      </c>
      <c r="W160" s="9">
        <v>3601</v>
      </c>
      <c r="X160" s="9">
        <v>3868</v>
      </c>
      <c r="Y160">
        <f t="shared" si="35"/>
        <v>110813</v>
      </c>
      <c r="Z160">
        <f t="shared" si="36"/>
        <v>110813</v>
      </c>
      <c r="AA160">
        <f t="shared" si="37"/>
        <v>45116</v>
      </c>
      <c r="AB160">
        <f t="shared" si="38"/>
        <v>0</v>
      </c>
      <c r="AC160" s="9">
        <f t="shared" si="41"/>
        <v>0</v>
      </c>
      <c r="AD160" s="15">
        <v>100000</v>
      </c>
      <c r="AE160" s="15">
        <v>2</v>
      </c>
      <c r="AF160">
        <v>2008</v>
      </c>
      <c r="AG160" s="9">
        <v>0</v>
      </c>
      <c r="AH160" s="9">
        <f t="shared" si="39"/>
        <v>0</v>
      </c>
    </row>
    <row r="161" spans="1:34" ht="12.75">
      <c r="A161" t="s">
        <v>162</v>
      </c>
      <c r="B161" s="5">
        <v>159</v>
      </c>
      <c r="C161" s="6">
        <v>2007</v>
      </c>
      <c r="D161" s="21">
        <v>2026247300</v>
      </c>
      <c r="E161" s="21">
        <v>31467621</v>
      </c>
      <c r="F161" s="19">
        <v>1944031500</v>
      </c>
      <c r="G161" s="19">
        <f t="shared" si="28"/>
        <v>30190809.608512003</v>
      </c>
      <c r="H161" s="19">
        <f t="shared" si="29"/>
        <v>21751800.12193551</v>
      </c>
      <c r="I161" s="19">
        <f t="shared" si="30"/>
        <v>82215800</v>
      </c>
      <c r="J161" s="19">
        <f t="shared" si="31"/>
        <v>322415</v>
      </c>
      <c r="K161" s="19">
        <f t="shared" si="32"/>
        <v>880796.506483268</v>
      </c>
      <c r="L161" s="19">
        <v>0</v>
      </c>
      <c r="M161" s="19">
        <v>877812</v>
      </c>
      <c r="N161" s="19">
        <v>43486</v>
      </c>
      <c r="O161" s="19">
        <v>387775</v>
      </c>
      <c r="P161" s="20">
        <f t="shared" si="40"/>
        <v>32776694</v>
      </c>
      <c r="Q161">
        <v>0.01</v>
      </c>
      <c r="R161" t="str">
        <f t="shared" si="33"/>
        <v>*</v>
      </c>
      <c r="S161">
        <f t="shared" si="34"/>
      </c>
      <c r="T161" s="9">
        <v>357753</v>
      </c>
      <c r="U161" s="13">
        <v>15.53</v>
      </c>
      <c r="V161" s="9">
        <v>5434</v>
      </c>
      <c r="W161" s="9">
        <v>5689</v>
      </c>
      <c r="X161" s="9">
        <v>5726</v>
      </c>
      <c r="Y161">
        <f t="shared" si="35"/>
        <v>226326</v>
      </c>
      <c r="Z161">
        <f t="shared" si="36"/>
        <v>226326</v>
      </c>
      <c r="AA161">
        <f t="shared" si="37"/>
        <v>9213</v>
      </c>
      <c r="AB161">
        <f t="shared" si="38"/>
        <v>9213</v>
      </c>
      <c r="AC161" s="9">
        <f t="shared" si="41"/>
        <v>241427</v>
      </c>
      <c r="AD161" s="15">
        <v>100000</v>
      </c>
      <c r="AE161" s="15"/>
      <c r="AF161">
        <v>2007</v>
      </c>
      <c r="AG161" s="9">
        <v>237208.8</v>
      </c>
      <c r="AH161" s="9">
        <f t="shared" si="39"/>
        <v>4218.200000000012</v>
      </c>
    </row>
    <row r="162" spans="1:34" ht="12.75">
      <c r="A162" t="s">
        <v>163</v>
      </c>
      <c r="B162" s="5">
        <v>160</v>
      </c>
      <c r="C162" s="6">
        <v>2007</v>
      </c>
      <c r="D162" s="21">
        <v>6191397716</v>
      </c>
      <c r="E162" s="21">
        <v>65690730</v>
      </c>
      <c r="F162" s="19">
        <v>3145257200</v>
      </c>
      <c r="G162" s="19">
        <f t="shared" si="28"/>
        <v>33371179.010486946</v>
      </c>
      <c r="H162" s="19">
        <f t="shared" si="29"/>
        <v>20981886.437307704</v>
      </c>
      <c r="I162" s="19">
        <f t="shared" si="30"/>
        <v>3046140516</v>
      </c>
      <c r="J162" s="19">
        <f t="shared" si="31"/>
        <v>271178</v>
      </c>
      <c r="K162" s="19">
        <f t="shared" si="32"/>
        <v>20401345.607987616</v>
      </c>
      <c r="L162" s="19">
        <v>0</v>
      </c>
      <c r="M162" s="19">
        <v>10469890</v>
      </c>
      <c r="N162" s="19">
        <v>6922399</v>
      </c>
      <c r="O162" s="19">
        <v>2457643</v>
      </c>
      <c r="P162" s="20">
        <f t="shared" si="40"/>
        <v>85540662</v>
      </c>
      <c r="R162">
        <f t="shared" si="33"/>
      </c>
      <c r="S162">
        <f t="shared" si="34"/>
      </c>
      <c r="T162" s="9">
        <v>269355</v>
      </c>
      <c r="U162" s="13">
        <v>10.61</v>
      </c>
      <c r="V162" s="9">
        <v>11677</v>
      </c>
      <c r="W162" s="9">
        <v>22910</v>
      </c>
      <c r="X162" s="9">
        <v>24656</v>
      </c>
      <c r="Y162">
        <f t="shared" si="35"/>
        <v>0</v>
      </c>
      <c r="Z162">
        <f t="shared" si="36"/>
        <v>0</v>
      </c>
      <c r="AA162">
        <f t="shared" si="37"/>
        <v>0</v>
      </c>
      <c r="AB162">
        <f t="shared" si="38"/>
        <v>0</v>
      </c>
      <c r="AC162" s="9">
        <f t="shared" si="41"/>
        <v>0</v>
      </c>
      <c r="AD162" s="15"/>
      <c r="AE162" s="15"/>
      <c r="AG162" s="9">
        <v>0</v>
      </c>
      <c r="AH162" s="9">
        <f t="shared" si="39"/>
        <v>0</v>
      </c>
    </row>
    <row r="163" spans="1:34" ht="12.75">
      <c r="A163" t="s">
        <v>164</v>
      </c>
      <c r="B163" s="5">
        <v>161</v>
      </c>
      <c r="C163" s="6">
        <v>2007</v>
      </c>
      <c r="D163" s="21">
        <v>1547952451</v>
      </c>
      <c r="E163" s="21">
        <v>20587768</v>
      </c>
      <c r="F163" s="19">
        <v>1299057960</v>
      </c>
      <c r="G163" s="19">
        <f t="shared" si="28"/>
        <v>17277471.20511086</v>
      </c>
      <c r="H163" s="19">
        <f t="shared" si="29"/>
        <v>9591387.275242914</v>
      </c>
      <c r="I163" s="19">
        <f t="shared" si="30"/>
        <v>248894491</v>
      </c>
      <c r="J163" s="19">
        <f t="shared" si="31"/>
        <v>108168</v>
      </c>
      <c r="K163" s="19">
        <f t="shared" si="32"/>
        <v>249967.68194525642</v>
      </c>
      <c r="L163" s="19">
        <v>0</v>
      </c>
      <c r="M163" s="19">
        <v>1659505</v>
      </c>
      <c r="N163" s="19">
        <v>726302</v>
      </c>
      <c r="O163" s="19">
        <v>725996</v>
      </c>
      <c r="P163" s="20">
        <f t="shared" si="40"/>
        <v>23699571</v>
      </c>
      <c r="R163">
        <f t="shared" si="33"/>
      </c>
      <c r="S163">
        <f t="shared" si="34"/>
      </c>
      <c r="T163" s="9">
        <v>224789</v>
      </c>
      <c r="U163" s="13">
        <v>13.3</v>
      </c>
      <c r="V163" s="9">
        <v>5779</v>
      </c>
      <c r="W163" s="9">
        <v>8080</v>
      </c>
      <c r="X163" s="9">
        <v>8621</v>
      </c>
      <c r="Y163">
        <f t="shared" si="35"/>
        <v>0</v>
      </c>
      <c r="Z163">
        <f t="shared" si="36"/>
        <v>0</v>
      </c>
      <c r="AA163">
        <f t="shared" si="37"/>
        <v>0</v>
      </c>
      <c r="AB163">
        <f t="shared" si="38"/>
        <v>0</v>
      </c>
      <c r="AC163" s="9">
        <f t="shared" si="41"/>
        <v>0</v>
      </c>
      <c r="AD163" s="15"/>
      <c r="AE163" s="15"/>
      <c r="AG163" s="9">
        <v>0</v>
      </c>
      <c r="AH163" s="9">
        <f t="shared" si="39"/>
        <v>0</v>
      </c>
    </row>
    <row r="164" spans="1:34" ht="12.75">
      <c r="A164" t="s">
        <v>165</v>
      </c>
      <c r="B164" s="5">
        <v>162</v>
      </c>
      <c r="C164" s="6">
        <v>2007</v>
      </c>
      <c r="D164" s="21">
        <v>1186935300</v>
      </c>
      <c r="E164" s="21">
        <v>14397525</v>
      </c>
      <c r="F164" s="19">
        <v>1030861500</v>
      </c>
      <c r="G164" s="19">
        <f t="shared" si="28"/>
        <v>12504349.830852196</v>
      </c>
      <c r="H164" s="19">
        <f t="shared" si="29"/>
        <v>8393497.394999556</v>
      </c>
      <c r="I164" s="19">
        <f t="shared" si="30"/>
        <v>156073800</v>
      </c>
      <c r="J164" s="19">
        <f t="shared" si="31"/>
        <v>184703</v>
      </c>
      <c r="K164" s="19">
        <f t="shared" si="32"/>
        <v>868191.7259185095</v>
      </c>
      <c r="L164" s="19">
        <v>397</v>
      </c>
      <c r="M164" s="19">
        <v>754858</v>
      </c>
      <c r="N164" s="19">
        <v>230761</v>
      </c>
      <c r="O164" s="19">
        <v>215007</v>
      </c>
      <c r="P164" s="20">
        <f t="shared" si="40"/>
        <v>15598548</v>
      </c>
      <c r="R164">
        <f t="shared" si="33"/>
      </c>
      <c r="S164">
        <f t="shared" si="34"/>
      </c>
      <c r="T164" s="9">
        <v>304179</v>
      </c>
      <c r="U164" s="13">
        <v>12.13</v>
      </c>
      <c r="V164" s="9">
        <v>3389</v>
      </c>
      <c r="W164" s="9">
        <v>4234</v>
      </c>
      <c r="X164" s="9">
        <v>4417</v>
      </c>
      <c r="Y164">
        <f t="shared" si="35"/>
        <v>0</v>
      </c>
      <c r="Z164">
        <f t="shared" si="36"/>
        <v>0</v>
      </c>
      <c r="AA164">
        <f t="shared" si="37"/>
        <v>0</v>
      </c>
      <c r="AB164">
        <f t="shared" si="38"/>
        <v>0</v>
      </c>
      <c r="AC164" s="9">
        <f t="shared" si="41"/>
        <v>0</v>
      </c>
      <c r="AD164" s="15"/>
      <c r="AE164" s="15"/>
      <c r="AG164" s="9">
        <v>0</v>
      </c>
      <c r="AH164" s="9">
        <f t="shared" si="39"/>
        <v>0</v>
      </c>
    </row>
    <row r="165" spans="1:34" ht="12.75">
      <c r="A165" t="s">
        <v>166</v>
      </c>
      <c r="B165" s="5">
        <v>163</v>
      </c>
      <c r="C165" s="6">
        <v>2007</v>
      </c>
      <c r="D165" s="21">
        <v>6243699566</v>
      </c>
      <c r="E165" s="21">
        <v>64934475</v>
      </c>
      <c r="F165" s="19">
        <v>3247328600</v>
      </c>
      <c r="G165" s="19">
        <f t="shared" si="28"/>
        <v>33772217.187024884</v>
      </c>
      <c r="H165" s="19">
        <f t="shared" si="29"/>
        <v>21964038.650476865</v>
      </c>
      <c r="I165" s="19">
        <f t="shared" si="30"/>
        <v>2996370966</v>
      </c>
      <c r="J165" s="19">
        <f t="shared" si="31"/>
        <v>332598</v>
      </c>
      <c r="K165" s="19">
        <f t="shared" si="32"/>
        <v>21792911.69153869</v>
      </c>
      <c r="L165" s="19">
        <v>0</v>
      </c>
      <c r="M165" s="19">
        <v>10403722</v>
      </c>
      <c r="N165" s="19">
        <v>3374348</v>
      </c>
      <c r="O165" s="19">
        <v>2942364</v>
      </c>
      <c r="P165" s="20">
        <f t="shared" si="40"/>
        <v>81654909</v>
      </c>
      <c r="R165">
        <f t="shared" si="33"/>
      </c>
      <c r="S165">
        <f t="shared" si="34"/>
      </c>
      <c r="T165" s="9">
        <v>286007</v>
      </c>
      <c r="U165" s="13">
        <v>10.4</v>
      </c>
      <c r="V165" s="9">
        <v>11354</v>
      </c>
      <c r="W165" s="9">
        <v>20363</v>
      </c>
      <c r="X165" s="9">
        <v>21329</v>
      </c>
      <c r="Y165">
        <f t="shared" si="35"/>
        <v>0</v>
      </c>
      <c r="Z165">
        <f t="shared" si="36"/>
        <v>0</v>
      </c>
      <c r="AA165">
        <f t="shared" si="37"/>
        <v>0</v>
      </c>
      <c r="AB165">
        <f t="shared" si="38"/>
        <v>0</v>
      </c>
      <c r="AC165" s="9">
        <f t="shared" si="41"/>
        <v>0</v>
      </c>
      <c r="AD165" s="15"/>
      <c r="AE165" s="15"/>
      <c r="AG165" s="9">
        <v>0</v>
      </c>
      <c r="AH165" s="9">
        <f t="shared" si="39"/>
        <v>0</v>
      </c>
    </row>
    <row r="166" spans="1:34" ht="12.75">
      <c r="A166" t="s">
        <v>167</v>
      </c>
      <c r="B166" s="5">
        <v>164</v>
      </c>
      <c r="C166" s="6">
        <v>2007</v>
      </c>
      <c r="D166" s="21">
        <v>2353614685</v>
      </c>
      <c r="E166" s="21">
        <v>22382876</v>
      </c>
      <c r="F166" s="19">
        <v>2262123400</v>
      </c>
      <c r="G166" s="19">
        <f t="shared" si="28"/>
        <v>21512793.86621366</v>
      </c>
      <c r="H166" s="19">
        <f t="shared" si="29"/>
        <v>17915162.23086451</v>
      </c>
      <c r="I166" s="19">
        <f t="shared" si="30"/>
        <v>91491285</v>
      </c>
      <c r="J166" s="19">
        <f t="shared" si="31"/>
        <v>307018</v>
      </c>
      <c r="K166" s="19">
        <f t="shared" si="32"/>
        <v>586684.3741154603</v>
      </c>
      <c r="L166" s="19">
        <v>0</v>
      </c>
      <c r="M166" s="19">
        <v>1539349</v>
      </c>
      <c r="N166" s="19">
        <v>210004</v>
      </c>
      <c r="O166" s="19">
        <v>186685</v>
      </c>
      <c r="P166" s="20">
        <f t="shared" si="40"/>
        <v>24318914</v>
      </c>
      <c r="R166">
        <f t="shared" si="33"/>
      </c>
      <c r="S166">
        <f t="shared" si="34"/>
      </c>
      <c r="T166" s="9">
        <v>597971</v>
      </c>
      <c r="U166" s="13">
        <v>9.51</v>
      </c>
      <c r="V166" s="9">
        <v>3783</v>
      </c>
      <c r="W166" s="9">
        <v>4081</v>
      </c>
      <c r="X166" s="9">
        <v>4221</v>
      </c>
      <c r="Y166">
        <f t="shared" si="35"/>
        <v>0</v>
      </c>
      <c r="Z166">
        <f t="shared" si="36"/>
        <v>0</v>
      </c>
      <c r="AA166">
        <f t="shared" si="37"/>
        <v>0</v>
      </c>
      <c r="AB166">
        <f t="shared" si="38"/>
        <v>0</v>
      </c>
      <c r="AC166" s="9">
        <f t="shared" si="41"/>
        <v>0</v>
      </c>
      <c r="AD166" s="15"/>
      <c r="AE166" s="15"/>
      <c r="AG166" s="9">
        <v>0</v>
      </c>
      <c r="AH166" s="9">
        <f t="shared" si="39"/>
        <v>0</v>
      </c>
    </row>
    <row r="167" spans="1:34" ht="12.75">
      <c r="A167" t="s">
        <v>168</v>
      </c>
      <c r="B167" s="5">
        <v>165</v>
      </c>
      <c r="C167" s="6">
        <v>2007</v>
      </c>
      <c r="D167" s="21">
        <v>5264967881</v>
      </c>
      <c r="E167" s="21">
        <v>43435985</v>
      </c>
      <c r="F167" s="19">
        <v>1982545414</v>
      </c>
      <c r="G167" s="19">
        <f t="shared" si="28"/>
        <v>16355999.658627888</v>
      </c>
      <c r="H167" s="19">
        <f t="shared" si="29"/>
        <v>11759926.480399977</v>
      </c>
      <c r="I167" s="19">
        <f t="shared" si="30"/>
        <v>3282422467</v>
      </c>
      <c r="J167" s="19">
        <f t="shared" si="31"/>
        <v>477791</v>
      </c>
      <c r="K167" s="19">
        <f t="shared" si="32"/>
        <v>21412238.284317434</v>
      </c>
      <c r="L167" s="19">
        <v>0</v>
      </c>
      <c r="M167" s="19">
        <v>7296952</v>
      </c>
      <c r="N167" s="19">
        <v>3135537</v>
      </c>
      <c r="O167" s="19">
        <v>1273554</v>
      </c>
      <c r="P167" s="20">
        <f t="shared" si="40"/>
        <v>55142028</v>
      </c>
      <c r="R167">
        <f t="shared" si="33"/>
      </c>
      <c r="S167">
        <f t="shared" si="34"/>
      </c>
      <c r="T167" s="9">
        <v>355869</v>
      </c>
      <c r="U167" s="13">
        <v>8.25</v>
      </c>
      <c r="V167" s="9">
        <v>5571</v>
      </c>
      <c r="W167" s="9">
        <v>12441</v>
      </c>
      <c r="X167" s="9">
        <v>12934</v>
      </c>
      <c r="Y167">
        <f t="shared" si="35"/>
        <v>0</v>
      </c>
      <c r="Z167">
        <f t="shared" si="36"/>
        <v>0</v>
      </c>
      <c r="AA167">
        <f t="shared" si="37"/>
        <v>0</v>
      </c>
      <c r="AB167">
        <f t="shared" si="38"/>
        <v>0</v>
      </c>
      <c r="AC167" s="9">
        <f t="shared" si="41"/>
        <v>0</v>
      </c>
      <c r="AD167" s="15"/>
      <c r="AE167" s="15"/>
      <c r="AG167" s="9">
        <v>0</v>
      </c>
      <c r="AH167" s="9">
        <f t="shared" si="39"/>
        <v>0</v>
      </c>
    </row>
    <row r="168" spans="1:34" ht="12.75">
      <c r="A168" t="s">
        <v>169</v>
      </c>
      <c r="B168" s="5">
        <v>166</v>
      </c>
      <c r="C168" s="6">
        <v>2007</v>
      </c>
      <c r="D168" s="21">
        <v>2019465720</v>
      </c>
      <c r="E168" s="21">
        <v>14721905</v>
      </c>
      <c r="F168" s="19">
        <v>1589509000</v>
      </c>
      <c r="G168" s="19">
        <f t="shared" si="28"/>
        <v>11587520.53223513</v>
      </c>
      <c r="H168" s="19">
        <f t="shared" si="29"/>
        <v>10478711.45736205</v>
      </c>
      <c r="I168" s="19">
        <f t="shared" si="30"/>
        <v>429956720</v>
      </c>
      <c r="J168" s="19">
        <f t="shared" si="31"/>
        <v>687931</v>
      </c>
      <c r="K168" s="19">
        <f t="shared" si="32"/>
        <v>2678759.6350759994</v>
      </c>
      <c r="L168" s="19">
        <v>0</v>
      </c>
      <c r="M168" s="19">
        <v>651876</v>
      </c>
      <c r="N168" s="19">
        <v>44196</v>
      </c>
      <c r="O168" s="19">
        <v>192100</v>
      </c>
      <c r="P168" s="20">
        <f t="shared" si="40"/>
        <v>15610077</v>
      </c>
      <c r="Q168">
        <v>0.005</v>
      </c>
      <c r="R168" t="str">
        <f t="shared" si="33"/>
        <v>*</v>
      </c>
      <c r="S168" t="str">
        <f t="shared" si="34"/>
        <v>*</v>
      </c>
      <c r="T168" s="9">
        <v>1045042</v>
      </c>
      <c r="U168" s="13">
        <v>7.29</v>
      </c>
      <c r="V168" s="9">
        <v>1521</v>
      </c>
      <c r="W168" s="9">
        <v>2146</v>
      </c>
      <c r="X168" s="9">
        <v>2263</v>
      </c>
      <c r="Y168">
        <f t="shared" si="35"/>
        <v>65787</v>
      </c>
      <c r="Z168">
        <f t="shared" si="36"/>
        <v>65787</v>
      </c>
      <c r="AA168">
        <f t="shared" si="37"/>
        <v>3480</v>
      </c>
      <c r="AB168">
        <f t="shared" si="38"/>
        <v>0</v>
      </c>
      <c r="AC168" s="9">
        <f t="shared" si="41"/>
        <v>67432</v>
      </c>
      <c r="AD168" s="15">
        <v>100000</v>
      </c>
      <c r="AE168" s="15">
        <v>2</v>
      </c>
      <c r="AF168">
        <v>2006</v>
      </c>
      <c r="AG168" s="9">
        <v>69614.63</v>
      </c>
      <c r="AH168" s="9">
        <f t="shared" si="39"/>
        <v>-2182.6300000000047</v>
      </c>
    </row>
    <row r="169" spans="1:34" ht="12.75">
      <c r="A169" t="s">
        <v>170</v>
      </c>
      <c r="B169" s="5">
        <v>167</v>
      </c>
      <c r="C169" s="6">
        <v>2007</v>
      </c>
      <c r="D169" s="21">
        <v>2708936962</v>
      </c>
      <c r="E169" s="21">
        <v>30529720</v>
      </c>
      <c r="F169" s="19">
        <v>2198083200</v>
      </c>
      <c r="G169" s="19">
        <f t="shared" si="28"/>
        <v>24772398.019612536</v>
      </c>
      <c r="H169" s="19">
        <f t="shared" si="29"/>
        <v>18819583.858329587</v>
      </c>
      <c r="I169" s="19">
        <f t="shared" si="30"/>
        <v>510853762</v>
      </c>
      <c r="J169" s="19">
        <f t="shared" si="31"/>
        <v>279920</v>
      </c>
      <c r="K169" s="19">
        <f t="shared" si="32"/>
        <v>3700547.909085855</v>
      </c>
      <c r="L169" s="19">
        <v>0</v>
      </c>
      <c r="M169" s="19">
        <v>2355420</v>
      </c>
      <c r="N169" s="19">
        <v>5102817</v>
      </c>
      <c r="O169" s="19">
        <v>1294289</v>
      </c>
      <c r="P169" s="20">
        <f t="shared" si="40"/>
        <v>39282246</v>
      </c>
      <c r="R169">
        <f t="shared" si="33"/>
      </c>
      <c r="S169">
        <f t="shared" si="34"/>
      </c>
      <c r="T169" s="9">
        <v>416146</v>
      </c>
      <c r="U169" s="13">
        <v>11.27</v>
      </c>
      <c r="V169" s="9">
        <v>5282</v>
      </c>
      <c r="W169" s="9">
        <v>7107</v>
      </c>
      <c r="X169" s="9">
        <v>7434</v>
      </c>
      <c r="Y169">
        <f t="shared" si="35"/>
        <v>0</v>
      </c>
      <c r="Z169">
        <f t="shared" si="36"/>
        <v>0</v>
      </c>
      <c r="AA169">
        <f t="shared" si="37"/>
        <v>0</v>
      </c>
      <c r="AB169">
        <f t="shared" si="38"/>
        <v>0</v>
      </c>
      <c r="AC169" s="9">
        <f t="shared" si="41"/>
        <v>0</v>
      </c>
      <c r="AD169" s="15"/>
      <c r="AE169" s="15"/>
      <c r="AG169" s="9">
        <v>0</v>
      </c>
      <c r="AH169" s="9">
        <f t="shared" si="39"/>
        <v>0</v>
      </c>
    </row>
    <row r="170" spans="1:34" ht="12.75">
      <c r="A170" t="s">
        <v>171</v>
      </c>
      <c r="B170" s="5">
        <v>168</v>
      </c>
      <c r="C170" s="6">
        <v>2007</v>
      </c>
      <c r="D170" s="21">
        <v>5579215064</v>
      </c>
      <c r="E170" s="21">
        <v>43294709</v>
      </c>
      <c r="F170" s="19">
        <v>4671065700</v>
      </c>
      <c r="G170" s="19">
        <f t="shared" si="28"/>
        <v>36247469.91853571</v>
      </c>
      <c r="H170" s="19">
        <f t="shared" si="29"/>
        <v>31492144.248672053</v>
      </c>
      <c r="I170" s="19">
        <f t="shared" si="30"/>
        <v>908149364</v>
      </c>
      <c r="J170" s="19">
        <f t="shared" si="31"/>
        <v>441063</v>
      </c>
      <c r="K170" s="19">
        <f t="shared" si="32"/>
        <v>5449453.93932716</v>
      </c>
      <c r="L170" s="19">
        <v>0</v>
      </c>
      <c r="M170" s="19">
        <v>1632838</v>
      </c>
      <c r="N170" s="19">
        <v>145274</v>
      </c>
      <c r="O170" s="19">
        <v>274896</v>
      </c>
      <c r="P170" s="20">
        <f t="shared" si="40"/>
        <v>45347717</v>
      </c>
      <c r="R170">
        <f t="shared" si="33"/>
      </c>
      <c r="S170">
        <f t="shared" si="34"/>
      </c>
      <c r="T170" s="9">
        <v>762250</v>
      </c>
      <c r="U170" s="13">
        <v>7.76</v>
      </c>
      <c r="V170" s="9">
        <v>6128</v>
      </c>
      <c r="W170" s="9">
        <v>8187</v>
      </c>
      <c r="X170" s="9">
        <v>8472</v>
      </c>
      <c r="Y170">
        <f t="shared" si="35"/>
        <v>0</v>
      </c>
      <c r="Z170">
        <f t="shared" si="36"/>
        <v>0</v>
      </c>
      <c r="AA170">
        <f t="shared" si="37"/>
        <v>0</v>
      </c>
      <c r="AB170">
        <f t="shared" si="38"/>
        <v>0</v>
      </c>
      <c r="AC170" s="9">
        <f t="shared" si="41"/>
        <v>0</v>
      </c>
      <c r="AD170" s="15"/>
      <c r="AE170" s="15"/>
      <c r="AG170" s="9">
        <v>0</v>
      </c>
      <c r="AH170" s="9">
        <f t="shared" si="39"/>
        <v>0</v>
      </c>
    </row>
    <row r="171" spans="1:34" ht="12.75">
      <c r="A171" t="s">
        <v>172</v>
      </c>
      <c r="B171" s="5">
        <v>169</v>
      </c>
      <c r="C171" s="6">
        <v>2007</v>
      </c>
      <c r="D171" s="21">
        <v>1694433171</v>
      </c>
      <c r="E171" s="21">
        <v>12555750</v>
      </c>
      <c r="F171" s="19">
        <v>1446497700</v>
      </c>
      <c r="G171" s="19">
        <f t="shared" si="28"/>
        <v>10718548.130202414</v>
      </c>
      <c r="H171" s="19">
        <f t="shared" si="29"/>
        <v>9103910.157841407</v>
      </c>
      <c r="I171" s="19">
        <f t="shared" si="30"/>
        <v>247935471</v>
      </c>
      <c r="J171" s="19">
        <f t="shared" si="31"/>
        <v>328391</v>
      </c>
      <c r="K171" s="19">
        <f t="shared" si="32"/>
        <v>1277746.2605398453</v>
      </c>
      <c r="L171" s="19">
        <v>0</v>
      </c>
      <c r="M171" s="19">
        <v>567898</v>
      </c>
      <c r="N171" s="19">
        <v>126890</v>
      </c>
      <c r="O171" s="19">
        <v>121001</v>
      </c>
      <c r="P171" s="20">
        <f t="shared" si="40"/>
        <v>13371539</v>
      </c>
      <c r="Q171">
        <v>0.02</v>
      </c>
      <c r="R171" t="str">
        <f t="shared" si="33"/>
        <v>*</v>
      </c>
      <c r="S171">
        <f t="shared" si="34"/>
      </c>
      <c r="T171" s="9">
        <v>663836</v>
      </c>
      <c r="U171" s="13">
        <v>7.41</v>
      </c>
      <c r="V171" s="9">
        <v>2179</v>
      </c>
      <c r="W171" s="9">
        <v>2934</v>
      </c>
      <c r="X171" s="9">
        <v>3131</v>
      </c>
      <c r="Y171">
        <f t="shared" si="35"/>
        <v>207633</v>
      </c>
      <c r="Z171">
        <f t="shared" si="36"/>
        <v>207633</v>
      </c>
      <c r="AA171">
        <f t="shared" si="37"/>
        <v>13896</v>
      </c>
      <c r="AB171">
        <f t="shared" si="38"/>
        <v>13896</v>
      </c>
      <c r="AC171" s="9">
        <f t="shared" si="41"/>
        <v>227067</v>
      </c>
      <c r="AD171" s="15">
        <v>100000</v>
      </c>
      <c r="AE171" s="15"/>
      <c r="AF171">
        <v>2006</v>
      </c>
      <c r="AG171" s="9">
        <v>224817.24</v>
      </c>
      <c r="AH171" s="9">
        <f t="shared" si="39"/>
        <v>2249.7600000000093</v>
      </c>
    </row>
    <row r="172" spans="1:34" ht="12.75">
      <c r="A172" t="s">
        <v>173</v>
      </c>
      <c r="B172" s="5">
        <v>170</v>
      </c>
      <c r="C172" s="6">
        <v>2007</v>
      </c>
      <c r="D172" s="21">
        <v>3677420708</v>
      </c>
      <c r="E172" s="21">
        <v>43012735</v>
      </c>
      <c r="F172" s="19">
        <v>0</v>
      </c>
      <c r="G172" s="19">
        <f t="shared" si="28"/>
        <v>0</v>
      </c>
      <c r="H172" s="19">
        <f t="shared" si="29"/>
        <v>0</v>
      </c>
      <c r="I172" s="19">
        <f t="shared" si="30"/>
        <v>3677420708</v>
      </c>
      <c r="J172" s="19">
        <f t="shared" si="31"/>
        <v>320948</v>
      </c>
      <c r="K172" s="19">
        <f t="shared" si="32"/>
        <v>29610958.076635465</v>
      </c>
      <c r="L172" s="19">
        <v>6087</v>
      </c>
      <c r="M172" s="19">
        <v>20407280</v>
      </c>
      <c r="N172" s="19">
        <v>11628679</v>
      </c>
      <c r="O172" s="19">
        <v>3964157</v>
      </c>
      <c r="P172" s="20">
        <f t="shared" si="40"/>
        <v>79018938</v>
      </c>
      <c r="R172">
        <f t="shared" si="33"/>
      </c>
      <c r="S172">
        <f t="shared" si="34"/>
      </c>
      <c r="T172" s="9">
        <v>0</v>
      </c>
      <c r="U172" s="13">
        <v>0</v>
      </c>
      <c r="V172" s="9">
        <v>0</v>
      </c>
      <c r="W172" s="9">
        <v>11458</v>
      </c>
      <c r="X172" s="9">
        <v>12313</v>
      </c>
      <c r="Y172">
        <f t="shared" si="35"/>
        <v>0</v>
      </c>
      <c r="Z172">
        <f t="shared" si="36"/>
        <v>0</v>
      </c>
      <c r="AA172">
        <f t="shared" si="37"/>
        <v>0</v>
      </c>
      <c r="AB172">
        <f t="shared" si="38"/>
        <v>0</v>
      </c>
      <c r="AC172" s="9">
        <f t="shared" si="41"/>
        <v>0</v>
      </c>
      <c r="AD172" s="15"/>
      <c r="AE172" s="15"/>
      <c r="AG172" s="9">
        <v>0</v>
      </c>
      <c r="AH172" s="9">
        <f t="shared" si="39"/>
        <v>0</v>
      </c>
    </row>
    <row r="173" spans="1:34" ht="12.75">
      <c r="A173" t="s">
        <v>174</v>
      </c>
      <c r="B173" s="5">
        <v>171</v>
      </c>
      <c r="C173" s="6">
        <v>2007</v>
      </c>
      <c r="D173" s="21">
        <v>4507128337</v>
      </c>
      <c r="E173" s="21">
        <v>36688025</v>
      </c>
      <c r="F173" s="19">
        <v>4066597000</v>
      </c>
      <c r="G173" s="19">
        <f t="shared" si="28"/>
        <v>33102099.88389887</v>
      </c>
      <c r="H173" s="19">
        <f t="shared" si="29"/>
        <v>25806212.016587693</v>
      </c>
      <c r="I173" s="19">
        <f t="shared" si="30"/>
        <v>440531337</v>
      </c>
      <c r="J173" s="19">
        <f t="shared" si="31"/>
        <v>198438</v>
      </c>
      <c r="K173" s="19">
        <f t="shared" si="32"/>
        <v>1778849.2958947537</v>
      </c>
      <c r="L173" s="19">
        <v>0</v>
      </c>
      <c r="M173" s="19">
        <v>1672633</v>
      </c>
      <c r="N173" s="19">
        <v>297615</v>
      </c>
      <c r="O173" s="19">
        <v>300859</v>
      </c>
      <c r="P173" s="20">
        <f t="shared" si="40"/>
        <v>38959132</v>
      </c>
      <c r="Q173">
        <v>0.03</v>
      </c>
      <c r="R173" t="str">
        <f t="shared" si="33"/>
        <v>*</v>
      </c>
      <c r="S173">
        <f t="shared" si="34"/>
      </c>
      <c r="T173" s="9">
        <v>453709</v>
      </c>
      <c r="U173" s="13">
        <v>8.14</v>
      </c>
      <c r="V173" s="9">
        <v>8963</v>
      </c>
      <c r="W173" s="9">
        <v>11183</v>
      </c>
      <c r="X173" s="9">
        <v>11615</v>
      </c>
      <c r="Y173">
        <f t="shared" si="35"/>
        <v>827552</v>
      </c>
      <c r="Z173">
        <f t="shared" si="36"/>
        <v>827552</v>
      </c>
      <c r="AA173">
        <f t="shared" si="37"/>
        <v>59107</v>
      </c>
      <c r="AB173">
        <f t="shared" si="38"/>
        <v>59107</v>
      </c>
      <c r="AC173" s="9">
        <f t="shared" si="41"/>
        <v>908825</v>
      </c>
      <c r="AD173" s="15">
        <v>100000</v>
      </c>
      <c r="AE173" s="15"/>
      <c r="AF173">
        <v>2002</v>
      </c>
      <c r="AG173" s="9">
        <v>904695</v>
      </c>
      <c r="AH173" s="9">
        <f t="shared" si="39"/>
        <v>4130</v>
      </c>
    </row>
    <row r="174" spans="1:34" ht="12.75">
      <c r="A174" t="s">
        <v>175</v>
      </c>
      <c r="B174" s="5">
        <v>172</v>
      </c>
      <c r="C174" s="6">
        <v>2007</v>
      </c>
      <c r="D174" s="21">
        <v>4759066185</v>
      </c>
      <c r="E174" s="21">
        <v>27792947</v>
      </c>
      <c r="F174" s="19">
        <v>3545408050</v>
      </c>
      <c r="G174" s="19">
        <f t="shared" si="28"/>
        <v>20705183.3692923</v>
      </c>
      <c r="H174" s="19">
        <f t="shared" si="29"/>
        <v>16765518.714594085</v>
      </c>
      <c r="I174" s="19">
        <f t="shared" si="30"/>
        <v>1213658135</v>
      </c>
      <c r="J174" s="19">
        <f t="shared" si="31"/>
        <v>319552</v>
      </c>
      <c r="K174" s="19">
        <f t="shared" si="32"/>
        <v>4869732.252181606</v>
      </c>
      <c r="L174" s="19">
        <v>25250</v>
      </c>
      <c r="M174" s="19">
        <v>1787602</v>
      </c>
      <c r="N174" s="19">
        <v>119408</v>
      </c>
      <c r="O174" s="19">
        <v>332315</v>
      </c>
      <c r="P174" s="20">
        <f t="shared" si="40"/>
        <v>30057522</v>
      </c>
      <c r="Q174">
        <v>0.03</v>
      </c>
      <c r="R174">
        <f t="shared" si="33"/>
      </c>
      <c r="S174">
        <f t="shared" si="34"/>
      </c>
      <c r="T174" s="9">
        <v>525557</v>
      </c>
      <c r="U174" s="13">
        <v>5.84</v>
      </c>
      <c r="V174" s="9">
        <v>6746</v>
      </c>
      <c r="W174" s="9">
        <v>10544</v>
      </c>
      <c r="X174" s="9">
        <v>11111</v>
      </c>
      <c r="Y174">
        <f t="shared" si="35"/>
        <v>649058</v>
      </c>
      <c r="Z174">
        <f t="shared" si="36"/>
        <v>833788</v>
      </c>
      <c r="AA174">
        <f t="shared" si="37"/>
        <v>57968</v>
      </c>
      <c r="AB174">
        <f t="shared" si="38"/>
        <v>57968</v>
      </c>
      <c r="AC174" s="9">
        <f t="shared" si="41"/>
        <v>914050</v>
      </c>
      <c r="AD174" s="15"/>
      <c r="AE174" s="15"/>
      <c r="AF174">
        <v>2006</v>
      </c>
      <c r="AG174" s="9">
        <v>892947.18</v>
      </c>
      <c r="AH174" s="9">
        <f t="shared" si="39"/>
        <v>21102.81999999995</v>
      </c>
    </row>
    <row r="175" spans="1:34" ht="12.75">
      <c r="A175" t="s">
        <v>176</v>
      </c>
      <c r="B175" s="5">
        <v>173</v>
      </c>
      <c r="C175" s="6">
        <v>2007</v>
      </c>
      <c r="D175" s="21">
        <v>1572686790</v>
      </c>
      <c r="E175" s="21">
        <v>14751802</v>
      </c>
      <c r="F175" s="19">
        <v>1367477260</v>
      </c>
      <c r="G175" s="19">
        <f t="shared" si="28"/>
        <v>12826936.620369604</v>
      </c>
      <c r="H175" s="19">
        <f t="shared" si="29"/>
        <v>10188344.187847799</v>
      </c>
      <c r="I175" s="19">
        <f t="shared" si="30"/>
        <v>205209530</v>
      </c>
      <c r="J175" s="19">
        <f t="shared" si="31"/>
        <v>155698</v>
      </c>
      <c r="K175" s="19">
        <f t="shared" si="32"/>
        <v>688584.001815398</v>
      </c>
      <c r="L175" s="19">
        <v>0</v>
      </c>
      <c r="M175" s="19">
        <v>559342</v>
      </c>
      <c r="N175" s="19">
        <v>97478</v>
      </c>
      <c r="O175" s="19">
        <v>167744</v>
      </c>
      <c r="P175" s="20">
        <f t="shared" si="40"/>
        <v>15576366</v>
      </c>
      <c r="Q175">
        <v>0.01</v>
      </c>
      <c r="R175" t="str">
        <f t="shared" si="33"/>
        <v>*</v>
      </c>
      <c r="S175">
        <f t="shared" si="34"/>
      </c>
      <c r="T175" s="9">
        <v>486128</v>
      </c>
      <c r="U175" s="13">
        <v>9.38</v>
      </c>
      <c r="V175" s="9">
        <v>2813</v>
      </c>
      <c r="W175" s="9">
        <v>4131</v>
      </c>
      <c r="X175" s="9">
        <v>4432</v>
      </c>
      <c r="Y175">
        <f t="shared" si="35"/>
        <v>108769</v>
      </c>
      <c r="Z175">
        <f t="shared" si="36"/>
        <v>108769</v>
      </c>
      <c r="AA175">
        <f t="shared" si="37"/>
        <v>6568</v>
      </c>
      <c r="AB175">
        <f t="shared" si="38"/>
        <v>6568</v>
      </c>
      <c r="AC175" s="9">
        <f t="shared" si="41"/>
        <v>0</v>
      </c>
      <c r="AD175" s="15">
        <v>100000</v>
      </c>
      <c r="AE175" s="15"/>
      <c r="AF175">
        <v>2008</v>
      </c>
      <c r="AG175" s="9">
        <v>0</v>
      </c>
      <c r="AH175" s="9">
        <f t="shared" si="39"/>
        <v>0</v>
      </c>
    </row>
    <row r="176" spans="1:34" ht="12.75">
      <c r="A176" t="s">
        <v>177</v>
      </c>
      <c r="B176" s="5">
        <v>174</v>
      </c>
      <c r="C176" s="6">
        <v>2007</v>
      </c>
      <c r="D176" s="21">
        <v>1205914855</v>
      </c>
      <c r="E176" s="21">
        <v>15387474</v>
      </c>
      <c r="F176" s="19">
        <v>924680700</v>
      </c>
      <c r="G176" s="19">
        <f t="shared" si="28"/>
        <v>11798926.07720783</v>
      </c>
      <c r="H176" s="19">
        <f t="shared" si="29"/>
        <v>8466018.506805662</v>
      </c>
      <c r="I176" s="19">
        <f t="shared" si="30"/>
        <v>281234155</v>
      </c>
      <c r="J176" s="19">
        <f t="shared" si="31"/>
        <v>313877</v>
      </c>
      <c r="K176" s="19">
        <f t="shared" si="32"/>
        <v>2445250.4136429904</v>
      </c>
      <c r="L176" s="19">
        <v>66016</v>
      </c>
      <c r="M176" s="19">
        <v>1523729</v>
      </c>
      <c r="N176" s="19">
        <v>1794015</v>
      </c>
      <c r="O176" s="19">
        <v>374456</v>
      </c>
      <c r="P176" s="20">
        <f t="shared" si="40"/>
        <v>19145690</v>
      </c>
      <c r="Q176">
        <v>0.015</v>
      </c>
      <c r="R176" t="str">
        <f t="shared" si="33"/>
        <v>*</v>
      </c>
      <c r="S176" t="str">
        <f t="shared" si="34"/>
        <v>*</v>
      </c>
      <c r="T176" s="9">
        <v>354013</v>
      </c>
      <c r="U176" s="13">
        <v>12.76</v>
      </c>
      <c r="V176" s="9">
        <v>2612</v>
      </c>
      <c r="W176" s="9">
        <v>3508</v>
      </c>
      <c r="X176" s="9">
        <v>3702</v>
      </c>
      <c r="Y176">
        <f t="shared" si="35"/>
        <v>163669</v>
      </c>
      <c r="Z176">
        <f t="shared" si="36"/>
        <v>163669</v>
      </c>
      <c r="AA176">
        <f t="shared" si="37"/>
        <v>50756</v>
      </c>
      <c r="AB176">
        <f t="shared" si="38"/>
        <v>990</v>
      </c>
      <c r="AC176" s="9">
        <f t="shared" si="41"/>
        <v>168775</v>
      </c>
      <c r="AD176" s="15">
        <v>100000</v>
      </c>
      <c r="AE176" s="15">
        <v>2</v>
      </c>
      <c r="AF176">
        <v>2007</v>
      </c>
      <c r="AG176" s="9">
        <v>165699.63</v>
      </c>
      <c r="AH176" s="9">
        <f t="shared" si="39"/>
        <v>3075.3699999999953</v>
      </c>
    </row>
    <row r="177" spans="1:34" ht="12.75">
      <c r="A177" t="s">
        <v>178</v>
      </c>
      <c r="B177" s="5">
        <v>175</v>
      </c>
      <c r="C177" s="6">
        <v>2007</v>
      </c>
      <c r="D177" s="21">
        <v>2312714604</v>
      </c>
      <c r="E177" s="21">
        <v>28377008</v>
      </c>
      <c r="F177" s="19">
        <v>2156728600</v>
      </c>
      <c r="G177" s="19">
        <f t="shared" si="28"/>
        <v>26463059.7438078</v>
      </c>
      <c r="H177" s="19">
        <f t="shared" si="29"/>
        <v>22210278.360060707</v>
      </c>
      <c r="I177" s="19">
        <f t="shared" si="30"/>
        <v>155986004</v>
      </c>
      <c r="J177" s="19">
        <f t="shared" si="31"/>
        <v>269872</v>
      </c>
      <c r="K177" s="19">
        <f t="shared" si="32"/>
        <v>1204742.3155269215</v>
      </c>
      <c r="L177" s="19">
        <v>0</v>
      </c>
      <c r="M177" s="19">
        <v>769853</v>
      </c>
      <c r="N177" s="19">
        <v>311343</v>
      </c>
      <c r="O177" s="19">
        <v>247870</v>
      </c>
      <c r="P177" s="20">
        <f t="shared" si="40"/>
        <v>29706074</v>
      </c>
      <c r="R177">
        <f t="shared" si="33"/>
      </c>
      <c r="S177">
        <f t="shared" si="34"/>
      </c>
      <c r="T177" s="9">
        <v>622253</v>
      </c>
      <c r="U177" s="13">
        <v>12.27</v>
      </c>
      <c r="V177" s="9">
        <v>3466</v>
      </c>
      <c r="W177" s="9">
        <v>4044</v>
      </c>
      <c r="X177" s="9">
        <v>4229</v>
      </c>
      <c r="Y177">
        <f t="shared" si="35"/>
        <v>0</v>
      </c>
      <c r="Z177">
        <f t="shared" si="36"/>
        <v>0</v>
      </c>
      <c r="AA177">
        <f t="shared" si="37"/>
        <v>0</v>
      </c>
      <c r="AB177">
        <f t="shared" si="38"/>
        <v>0</v>
      </c>
      <c r="AC177" s="9">
        <f t="shared" si="41"/>
        <v>0</v>
      </c>
      <c r="AD177" s="15"/>
      <c r="AE177" s="15"/>
      <c r="AG177" s="9">
        <v>0</v>
      </c>
      <c r="AH177" s="9">
        <f t="shared" si="39"/>
        <v>0</v>
      </c>
    </row>
    <row r="178" spans="1:34" ht="12.75">
      <c r="A178" t="s">
        <v>179</v>
      </c>
      <c r="B178" s="5">
        <v>176</v>
      </c>
      <c r="C178" s="6">
        <v>2007</v>
      </c>
      <c r="D178" s="21">
        <v>6539188760</v>
      </c>
      <c r="E178" s="21">
        <v>58133388</v>
      </c>
      <c r="F178" s="19">
        <v>3189767100</v>
      </c>
      <c r="G178" s="19">
        <f t="shared" si="28"/>
        <v>28357029.481732655</v>
      </c>
      <c r="H178" s="19">
        <f t="shared" si="29"/>
        <v>21398829.802262314</v>
      </c>
      <c r="I178" s="19">
        <f t="shared" si="30"/>
        <v>3349421660</v>
      </c>
      <c r="J178" s="19">
        <f t="shared" si="31"/>
        <v>418678</v>
      </c>
      <c r="K178" s="19">
        <f t="shared" si="32"/>
        <v>22664363.496253446</v>
      </c>
      <c r="L178" s="19">
        <v>0</v>
      </c>
      <c r="M178" s="19">
        <v>10821376</v>
      </c>
      <c r="N178" s="19">
        <v>1629118</v>
      </c>
      <c r="O178" s="19">
        <v>1698791</v>
      </c>
      <c r="P178" s="20">
        <f t="shared" si="40"/>
        <v>72282673</v>
      </c>
      <c r="R178">
        <f t="shared" si="33"/>
      </c>
      <c r="S178">
        <f t="shared" si="34"/>
      </c>
      <c r="T178" s="9">
        <v>407534</v>
      </c>
      <c r="U178" s="13">
        <v>8.89</v>
      </c>
      <c r="V178" s="9">
        <v>7827</v>
      </c>
      <c r="W178" s="9">
        <v>15827</v>
      </c>
      <c r="X178" s="9">
        <v>16512</v>
      </c>
      <c r="Y178">
        <f t="shared" si="35"/>
        <v>0</v>
      </c>
      <c r="Z178">
        <f t="shared" si="36"/>
        <v>0</v>
      </c>
      <c r="AA178">
        <f t="shared" si="37"/>
        <v>0</v>
      </c>
      <c r="AB178">
        <f t="shared" si="38"/>
        <v>0</v>
      </c>
      <c r="AC178" s="9">
        <f t="shared" si="41"/>
        <v>0</v>
      </c>
      <c r="AD178" s="15"/>
      <c r="AE178" s="15"/>
      <c r="AG178" s="9">
        <v>0</v>
      </c>
      <c r="AH178" s="9">
        <f t="shared" si="39"/>
        <v>0</v>
      </c>
    </row>
    <row r="179" spans="1:34" ht="12.75">
      <c r="A179" t="s">
        <v>180</v>
      </c>
      <c r="B179" s="5">
        <v>177</v>
      </c>
      <c r="C179" s="6">
        <v>2007</v>
      </c>
      <c r="D179" s="21">
        <v>1630436378</v>
      </c>
      <c r="E179" s="21">
        <v>21717413</v>
      </c>
      <c r="F179" s="19">
        <v>1479462220</v>
      </c>
      <c r="G179" s="19">
        <f t="shared" si="28"/>
        <v>19706437.174230456</v>
      </c>
      <c r="H179" s="19">
        <f t="shared" si="29"/>
        <v>14928551.516484335</v>
      </c>
      <c r="I179" s="19">
        <f t="shared" si="30"/>
        <v>150974158</v>
      </c>
      <c r="J179" s="19">
        <f t="shared" si="31"/>
        <v>192569</v>
      </c>
      <c r="K179" s="19">
        <f t="shared" si="32"/>
        <v>966687.3755155859</v>
      </c>
      <c r="L179" s="19">
        <v>0</v>
      </c>
      <c r="M179" s="19">
        <v>935905</v>
      </c>
      <c r="N179" s="19">
        <v>909418</v>
      </c>
      <c r="O179" s="19">
        <v>721812</v>
      </c>
      <c r="P179" s="20">
        <f t="shared" si="40"/>
        <v>24284548</v>
      </c>
      <c r="Q179">
        <v>0.03</v>
      </c>
      <c r="R179" t="str">
        <f t="shared" si="33"/>
        <v>*</v>
      </c>
      <c r="S179">
        <f t="shared" si="34"/>
      </c>
      <c r="T179" s="9">
        <v>412451</v>
      </c>
      <c r="U179" s="13">
        <v>13.32</v>
      </c>
      <c r="V179" s="9">
        <v>3587</v>
      </c>
      <c r="W179" s="9">
        <v>4371</v>
      </c>
      <c r="X179" s="9">
        <v>4623</v>
      </c>
      <c r="Y179">
        <f t="shared" si="35"/>
        <v>476857</v>
      </c>
      <c r="Z179">
        <f t="shared" si="36"/>
        <v>476857</v>
      </c>
      <c r="AA179">
        <f t="shared" si="37"/>
        <v>55360</v>
      </c>
      <c r="AB179">
        <f t="shared" si="38"/>
        <v>55360</v>
      </c>
      <c r="AC179" s="9">
        <f t="shared" si="41"/>
        <v>545522</v>
      </c>
      <c r="AD179" s="15">
        <v>100000</v>
      </c>
      <c r="AE179" s="15"/>
      <c r="AF179">
        <v>2002</v>
      </c>
      <c r="AG179" s="9">
        <v>541203.09</v>
      </c>
      <c r="AH179" s="9">
        <f t="shared" si="39"/>
        <v>4318.910000000033</v>
      </c>
    </row>
    <row r="180" spans="1:34" ht="12.75">
      <c r="A180" t="s">
        <v>181</v>
      </c>
      <c r="B180" s="5">
        <v>178</v>
      </c>
      <c r="C180" s="6">
        <v>2007</v>
      </c>
      <c r="D180" s="21">
        <v>3571685406</v>
      </c>
      <c r="E180" s="21">
        <v>35109668</v>
      </c>
      <c r="F180" s="19">
        <v>2724281400</v>
      </c>
      <c r="G180" s="19">
        <f t="shared" si="28"/>
        <v>26779686.512114726</v>
      </c>
      <c r="H180" s="19">
        <f t="shared" si="29"/>
        <v>20598584.44608032</v>
      </c>
      <c r="I180" s="19">
        <f t="shared" si="30"/>
        <v>847404006</v>
      </c>
      <c r="J180" s="19">
        <f t="shared" si="31"/>
        <v>353379</v>
      </c>
      <c r="K180" s="19">
        <f t="shared" si="32"/>
        <v>5972744.219149645</v>
      </c>
      <c r="L180" s="19">
        <v>0</v>
      </c>
      <c r="M180" s="19">
        <v>2103295</v>
      </c>
      <c r="N180" s="19">
        <v>296766</v>
      </c>
      <c r="O180" s="19">
        <v>571944</v>
      </c>
      <c r="P180" s="20">
        <f t="shared" si="40"/>
        <v>38081673</v>
      </c>
      <c r="R180">
        <f t="shared" si="33"/>
      </c>
      <c r="S180">
        <f t="shared" si="34"/>
      </c>
      <c r="T180" s="9">
        <v>433251</v>
      </c>
      <c r="U180" s="13">
        <v>9.83</v>
      </c>
      <c r="V180" s="9">
        <v>6288</v>
      </c>
      <c r="W180" s="9">
        <v>8686</v>
      </c>
      <c r="X180" s="9">
        <v>8966</v>
      </c>
      <c r="Y180">
        <f t="shared" si="35"/>
        <v>0</v>
      </c>
      <c r="Z180">
        <f t="shared" si="36"/>
        <v>0</v>
      </c>
      <c r="AA180">
        <f t="shared" si="37"/>
        <v>0</v>
      </c>
      <c r="AB180">
        <f t="shared" si="38"/>
        <v>0</v>
      </c>
      <c r="AC180" s="9">
        <f t="shared" si="41"/>
        <v>0</v>
      </c>
      <c r="AD180" s="15"/>
      <c r="AE180" s="15"/>
      <c r="AG180" s="9">
        <v>0</v>
      </c>
      <c r="AH180" s="9">
        <f t="shared" si="39"/>
        <v>0</v>
      </c>
    </row>
    <row r="181" spans="1:34" ht="12.75">
      <c r="A181" t="s">
        <v>182</v>
      </c>
      <c r="B181" s="5">
        <v>179</v>
      </c>
      <c r="C181" s="6">
        <v>2007</v>
      </c>
      <c r="D181" s="21">
        <v>845510771</v>
      </c>
      <c r="E181" s="21">
        <v>8040807</v>
      </c>
      <c r="F181" s="19">
        <v>753694220</v>
      </c>
      <c r="G181" s="19">
        <f t="shared" si="28"/>
        <v>7167631.64692498</v>
      </c>
      <c r="H181" s="19">
        <f t="shared" si="29"/>
        <v>5480558.462852028</v>
      </c>
      <c r="I181" s="19">
        <f t="shared" si="30"/>
        <v>91816551</v>
      </c>
      <c r="J181" s="19">
        <f t="shared" si="31"/>
        <v>133843</v>
      </c>
      <c r="K181" s="19">
        <f t="shared" si="32"/>
        <v>220787.59049123153</v>
      </c>
      <c r="L181" s="19">
        <v>0</v>
      </c>
      <c r="M181" s="19">
        <v>420861</v>
      </c>
      <c r="N181" s="19">
        <v>66345</v>
      </c>
      <c r="O181" s="19">
        <v>198776</v>
      </c>
      <c r="P181" s="20">
        <f t="shared" si="40"/>
        <v>8726789</v>
      </c>
      <c r="Q181">
        <v>0.03</v>
      </c>
      <c r="R181" t="str">
        <f t="shared" si="33"/>
        <v>*</v>
      </c>
      <c r="S181">
        <f t="shared" si="34"/>
      </c>
      <c r="T181" s="9">
        <v>424856</v>
      </c>
      <c r="U181" s="13">
        <v>9.51</v>
      </c>
      <c r="V181" s="9">
        <v>1774</v>
      </c>
      <c r="W181" s="9">
        <v>2460</v>
      </c>
      <c r="X181" s="9">
        <v>2653</v>
      </c>
      <c r="Y181">
        <f t="shared" si="35"/>
        <v>171040</v>
      </c>
      <c r="Z181">
        <f t="shared" si="36"/>
        <v>171040</v>
      </c>
      <c r="AA181">
        <f t="shared" si="37"/>
        <v>14616</v>
      </c>
      <c r="AB181">
        <f t="shared" si="38"/>
        <v>14616</v>
      </c>
      <c r="AC181" s="9">
        <f t="shared" si="41"/>
        <v>190297</v>
      </c>
      <c r="AD181" s="15">
        <v>100000</v>
      </c>
      <c r="AE181" s="15"/>
      <c r="AF181">
        <v>2004</v>
      </c>
      <c r="AG181" s="9">
        <v>192177.74</v>
      </c>
      <c r="AH181" s="9">
        <f t="shared" si="39"/>
        <v>-1880.7399999999907</v>
      </c>
    </row>
    <row r="182" spans="1:34" ht="12.75">
      <c r="A182" t="s">
        <v>183</v>
      </c>
      <c r="B182" s="5">
        <v>180</v>
      </c>
      <c r="C182" s="6">
        <v>2007</v>
      </c>
      <c r="D182" s="21">
        <v>776463942</v>
      </c>
      <c r="E182" s="21">
        <v>7756875</v>
      </c>
      <c r="F182" s="19">
        <v>635522500</v>
      </c>
      <c r="G182" s="19">
        <f t="shared" si="28"/>
        <v>6348869.954591529</v>
      </c>
      <c r="H182" s="19">
        <f t="shared" si="29"/>
        <v>4785436.20190637</v>
      </c>
      <c r="I182" s="19">
        <f t="shared" si="30"/>
        <v>140941442</v>
      </c>
      <c r="J182" s="19">
        <f t="shared" si="31"/>
        <v>260520</v>
      </c>
      <c r="K182" s="19">
        <f t="shared" si="32"/>
        <v>867545.5622945174</v>
      </c>
      <c r="L182" s="19">
        <v>0</v>
      </c>
      <c r="M182" s="19">
        <v>193504</v>
      </c>
      <c r="N182" s="19">
        <v>87450</v>
      </c>
      <c r="O182" s="19">
        <v>46676</v>
      </c>
      <c r="P182" s="20">
        <f t="shared" si="40"/>
        <v>8084505</v>
      </c>
      <c r="R182">
        <f t="shared" si="33"/>
      </c>
      <c r="S182">
        <f t="shared" si="34"/>
      </c>
      <c r="T182" s="9">
        <v>406085</v>
      </c>
      <c r="U182" s="13">
        <v>9.99</v>
      </c>
      <c r="V182" s="9">
        <v>1565</v>
      </c>
      <c r="W182" s="9">
        <v>2106</v>
      </c>
      <c r="X182" s="9">
        <v>2196</v>
      </c>
      <c r="Y182">
        <f t="shared" si="35"/>
        <v>0</v>
      </c>
      <c r="Z182">
        <f t="shared" si="36"/>
        <v>0</v>
      </c>
      <c r="AA182">
        <f t="shared" si="37"/>
        <v>0</v>
      </c>
      <c r="AB182">
        <f t="shared" si="38"/>
        <v>0</v>
      </c>
      <c r="AC182" s="9">
        <f t="shared" si="41"/>
        <v>0</v>
      </c>
      <c r="AD182" s="15"/>
      <c r="AE182" s="15"/>
      <c r="AG182" s="9">
        <v>0</v>
      </c>
      <c r="AH182" s="9">
        <f t="shared" si="39"/>
        <v>0</v>
      </c>
    </row>
    <row r="183" spans="1:34" ht="12.75">
      <c r="A183" t="s">
        <v>184</v>
      </c>
      <c r="B183" s="5">
        <v>181</v>
      </c>
      <c r="C183" s="6">
        <v>2007</v>
      </c>
      <c r="D183" s="21">
        <v>4351545812</v>
      </c>
      <c r="E183" s="21">
        <v>41992417</v>
      </c>
      <c r="F183" s="19">
        <v>3288472165</v>
      </c>
      <c r="G183" s="19">
        <f t="shared" si="28"/>
        <v>31733756.327410765</v>
      </c>
      <c r="H183" s="19">
        <f t="shared" si="29"/>
        <v>21591611.699135408</v>
      </c>
      <c r="I183" s="19">
        <f t="shared" si="30"/>
        <v>1063073647</v>
      </c>
      <c r="J183" s="19">
        <f t="shared" si="31"/>
        <v>215809</v>
      </c>
      <c r="K183" s="19">
        <f t="shared" si="32"/>
        <v>5505077.331491674</v>
      </c>
      <c r="L183" s="19">
        <v>0</v>
      </c>
      <c r="M183" s="19">
        <v>6212047</v>
      </c>
      <c r="N183" s="19">
        <v>2781531</v>
      </c>
      <c r="O183" s="19">
        <v>1935861</v>
      </c>
      <c r="P183" s="20">
        <f t="shared" si="40"/>
        <v>52921856</v>
      </c>
      <c r="R183">
        <f t="shared" si="33"/>
      </c>
      <c r="S183">
        <f t="shared" si="34"/>
      </c>
      <c r="T183" s="9">
        <v>312890</v>
      </c>
      <c r="U183" s="13">
        <v>9.65</v>
      </c>
      <c r="V183" s="9">
        <v>10510</v>
      </c>
      <c r="W183" s="9">
        <v>15436</v>
      </c>
      <c r="X183" s="9">
        <v>16064</v>
      </c>
      <c r="Y183">
        <f t="shared" si="35"/>
        <v>0</v>
      </c>
      <c r="Z183">
        <f t="shared" si="36"/>
        <v>0</v>
      </c>
      <c r="AA183">
        <f t="shared" si="37"/>
        <v>0</v>
      </c>
      <c r="AB183">
        <f t="shared" si="38"/>
        <v>0</v>
      </c>
      <c r="AC183" s="9">
        <f t="shared" si="41"/>
        <v>0</v>
      </c>
      <c r="AD183" s="15"/>
      <c r="AE183" s="15"/>
      <c r="AG183" s="9">
        <v>0</v>
      </c>
      <c r="AH183" s="9">
        <f t="shared" si="39"/>
        <v>0</v>
      </c>
    </row>
    <row r="184" spans="1:34" ht="12.75">
      <c r="A184" t="s">
        <v>185</v>
      </c>
      <c r="B184" s="5">
        <v>182</v>
      </c>
      <c r="C184" s="6">
        <v>2007</v>
      </c>
      <c r="D184" s="21">
        <v>2327539460</v>
      </c>
      <c r="E184" s="21">
        <v>21599566</v>
      </c>
      <c r="F184" s="19">
        <v>1839305195</v>
      </c>
      <c r="G184" s="19">
        <f t="shared" si="28"/>
        <v>17068752.060403466</v>
      </c>
      <c r="H184" s="19">
        <f t="shared" si="29"/>
        <v>12155919.603864212</v>
      </c>
      <c r="I184" s="19">
        <f t="shared" si="30"/>
        <v>488234265</v>
      </c>
      <c r="J184" s="19">
        <f t="shared" si="31"/>
        <v>174806</v>
      </c>
      <c r="K184" s="19">
        <f t="shared" si="32"/>
        <v>1938904.0854745163</v>
      </c>
      <c r="L184" s="19">
        <v>0</v>
      </c>
      <c r="M184" s="19">
        <v>3165018</v>
      </c>
      <c r="N184" s="19">
        <v>551572</v>
      </c>
      <c r="O184" s="19">
        <v>271542</v>
      </c>
      <c r="P184" s="20">
        <f t="shared" si="40"/>
        <v>25587698</v>
      </c>
      <c r="R184">
        <f t="shared" si="33"/>
      </c>
      <c r="S184">
        <f t="shared" si="34"/>
      </c>
      <c r="T184" s="9">
        <v>347432</v>
      </c>
      <c r="U184" s="13">
        <v>9.28</v>
      </c>
      <c r="V184" s="9">
        <v>5294</v>
      </c>
      <c r="W184" s="9">
        <v>8087</v>
      </c>
      <c r="X184" s="9">
        <v>9052</v>
      </c>
      <c r="Y184">
        <f t="shared" si="35"/>
        <v>0</v>
      </c>
      <c r="Z184">
        <f t="shared" si="36"/>
        <v>0</v>
      </c>
      <c r="AA184">
        <f t="shared" si="37"/>
        <v>0</v>
      </c>
      <c r="AB184">
        <f t="shared" si="38"/>
        <v>0</v>
      </c>
      <c r="AC184" s="9">
        <f t="shared" si="41"/>
        <v>0</v>
      </c>
      <c r="AD184" s="15"/>
      <c r="AE184" s="15"/>
      <c r="AG184" s="9">
        <v>0</v>
      </c>
      <c r="AH184" s="9">
        <f t="shared" si="39"/>
        <v>0</v>
      </c>
    </row>
    <row r="185" spans="1:34" ht="12.75">
      <c r="A185" t="s">
        <v>186</v>
      </c>
      <c r="B185" s="5">
        <v>183</v>
      </c>
      <c r="C185" s="6">
        <v>2007</v>
      </c>
      <c r="D185" s="21">
        <v>56266161</v>
      </c>
      <c r="E185" s="21">
        <v>819798</v>
      </c>
      <c r="F185" s="19">
        <v>36849700</v>
      </c>
      <c r="G185" s="19">
        <f t="shared" si="28"/>
        <v>536900.15141783</v>
      </c>
      <c r="H185" s="19">
        <f t="shared" si="29"/>
        <v>249870.65650308342</v>
      </c>
      <c r="I185" s="19">
        <f t="shared" si="30"/>
        <v>19416461</v>
      </c>
      <c r="J185" s="19">
        <f t="shared" si="31"/>
        <v>107273</v>
      </c>
      <c r="K185" s="19">
        <f t="shared" si="32"/>
        <v>19180.185626747843</v>
      </c>
      <c r="L185" s="19">
        <v>0</v>
      </c>
      <c r="M185" s="19">
        <v>38171</v>
      </c>
      <c r="N185" s="19">
        <v>357</v>
      </c>
      <c r="O185" s="19">
        <v>27058</v>
      </c>
      <c r="P185" s="20">
        <f t="shared" si="40"/>
        <v>885384</v>
      </c>
      <c r="R185">
        <f t="shared" si="33"/>
      </c>
      <c r="S185">
        <f t="shared" si="34"/>
      </c>
      <c r="T185" s="9">
        <v>187054</v>
      </c>
      <c r="U185" s="13">
        <v>14.57</v>
      </c>
      <c r="V185" s="9">
        <v>197</v>
      </c>
      <c r="W185" s="9">
        <v>378</v>
      </c>
      <c r="X185" s="9">
        <v>504</v>
      </c>
      <c r="Y185">
        <f t="shared" si="35"/>
        <v>0</v>
      </c>
      <c r="Z185">
        <f t="shared" si="36"/>
        <v>0</v>
      </c>
      <c r="AA185">
        <f t="shared" si="37"/>
        <v>0</v>
      </c>
      <c r="AB185">
        <f t="shared" si="38"/>
        <v>0</v>
      </c>
      <c r="AC185" s="9">
        <f t="shared" si="41"/>
        <v>0</v>
      </c>
      <c r="AD185" s="15"/>
      <c r="AE185" s="15"/>
      <c r="AG185" s="9">
        <v>0</v>
      </c>
      <c r="AH185" s="9">
        <f t="shared" si="39"/>
        <v>0</v>
      </c>
    </row>
    <row r="186" spans="1:34" ht="12.75">
      <c r="A186" t="s">
        <v>187</v>
      </c>
      <c r="B186" s="5">
        <v>184</v>
      </c>
      <c r="C186" s="6">
        <v>2007</v>
      </c>
      <c r="D186" s="21">
        <v>1395799970</v>
      </c>
      <c r="E186" s="21">
        <v>13692798</v>
      </c>
      <c r="F186" s="19">
        <v>1007340800</v>
      </c>
      <c r="G186" s="19">
        <f t="shared" si="28"/>
        <v>9882013.460394615</v>
      </c>
      <c r="H186" s="19">
        <f t="shared" si="29"/>
        <v>8010264.02286675</v>
      </c>
      <c r="I186" s="19">
        <f t="shared" si="30"/>
        <v>388459170</v>
      </c>
      <c r="J186" s="19">
        <f t="shared" si="31"/>
        <v>344074</v>
      </c>
      <c r="K186" s="19">
        <f t="shared" si="32"/>
        <v>2703236.5878260043</v>
      </c>
      <c r="L186" s="19">
        <v>0</v>
      </c>
      <c r="M186" s="19">
        <v>1569157</v>
      </c>
      <c r="N186" s="19">
        <v>456627</v>
      </c>
      <c r="O186" s="19">
        <v>342200</v>
      </c>
      <c r="P186" s="20">
        <f t="shared" si="40"/>
        <v>16060782</v>
      </c>
      <c r="Q186">
        <v>0.01</v>
      </c>
      <c r="R186" t="str">
        <f t="shared" si="33"/>
        <v>*</v>
      </c>
      <c r="S186">
        <f t="shared" si="34"/>
      </c>
      <c r="T186" s="9">
        <v>527956</v>
      </c>
      <c r="U186" s="13">
        <v>9.81</v>
      </c>
      <c r="V186" s="9">
        <v>1908</v>
      </c>
      <c r="W186" s="9">
        <v>3037</v>
      </c>
      <c r="X186" s="9">
        <v>3235</v>
      </c>
      <c r="Y186">
        <f t="shared" si="35"/>
        <v>107135</v>
      </c>
      <c r="Z186">
        <f t="shared" si="36"/>
        <v>107135</v>
      </c>
      <c r="AA186">
        <f t="shared" si="37"/>
        <v>20258</v>
      </c>
      <c r="AB186">
        <f t="shared" si="38"/>
        <v>20258</v>
      </c>
      <c r="AC186" s="9">
        <f t="shared" si="41"/>
        <v>130578</v>
      </c>
      <c r="AD186" s="15">
        <v>100000</v>
      </c>
      <c r="AE186" s="15"/>
      <c r="AF186">
        <v>2005</v>
      </c>
      <c r="AG186" s="9">
        <v>128867.8</v>
      </c>
      <c r="AH186" s="9">
        <f t="shared" si="39"/>
        <v>1710.199999999997</v>
      </c>
    </row>
    <row r="187" spans="1:34" ht="12.75">
      <c r="A187" t="s">
        <v>188</v>
      </c>
      <c r="B187" s="5">
        <v>185</v>
      </c>
      <c r="C187" s="6">
        <v>2007</v>
      </c>
      <c r="D187" s="21">
        <v>2820539910</v>
      </c>
      <c r="E187" s="21">
        <v>30743885</v>
      </c>
      <c r="F187" s="19">
        <v>1969343800</v>
      </c>
      <c r="G187" s="19">
        <f t="shared" si="28"/>
        <v>21465847.40673391</v>
      </c>
      <c r="H187" s="19">
        <f t="shared" si="29"/>
        <v>15236495.76573995</v>
      </c>
      <c r="I187" s="19">
        <f t="shared" si="30"/>
        <v>851196110</v>
      </c>
      <c r="J187" s="19">
        <f t="shared" si="31"/>
        <v>265999</v>
      </c>
      <c r="K187" s="19">
        <f t="shared" si="32"/>
        <v>5790040.422875941</v>
      </c>
      <c r="L187" s="19">
        <v>0</v>
      </c>
      <c r="M187" s="19">
        <v>6980874</v>
      </c>
      <c r="N187" s="19">
        <v>4308655</v>
      </c>
      <c r="O187" s="19">
        <v>1903558</v>
      </c>
      <c r="P187" s="20">
        <f t="shared" si="40"/>
        <v>43936972</v>
      </c>
      <c r="R187">
        <f t="shared" si="33"/>
      </c>
      <c r="S187">
        <f t="shared" si="34"/>
      </c>
      <c r="T187" s="9">
        <v>344592</v>
      </c>
      <c r="U187" s="13">
        <v>10.9</v>
      </c>
      <c r="V187" s="9">
        <v>5715</v>
      </c>
      <c r="W187" s="9">
        <v>8915</v>
      </c>
      <c r="X187" s="9">
        <v>9549</v>
      </c>
      <c r="Y187">
        <f t="shared" si="35"/>
        <v>0</v>
      </c>
      <c r="Z187">
        <f t="shared" si="36"/>
        <v>0</v>
      </c>
      <c r="AA187">
        <f t="shared" si="37"/>
        <v>0</v>
      </c>
      <c r="AB187">
        <f t="shared" si="38"/>
        <v>0</v>
      </c>
      <c r="AC187" s="9">
        <f t="shared" si="41"/>
        <v>0</v>
      </c>
      <c r="AD187" s="15"/>
      <c r="AE187" s="15"/>
      <c r="AG187" s="9">
        <v>0</v>
      </c>
      <c r="AH187" s="9">
        <f t="shared" si="39"/>
        <v>0</v>
      </c>
    </row>
    <row r="188" spans="1:34" ht="12.75">
      <c r="A188" t="s">
        <v>189</v>
      </c>
      <c r="B188" s="5">
        <v>186</v>
      </c>
      <c r="C188" s="6">
        <v>2007</v>
      </c>
      <c r="D188" s="21">
        <v>1278291755</v>
      </c>
      <c r="E188" s="21">
        <v>13345366</v>
      </c>
      <c r="F188" s="19">
        <v>971608800</v>
      </c>
      <c r="G188" s="19">
        <f t="shared" si="28"/>
        <v>10143595.931134516</v>
      </c>
      <c r="H188" s="19">
        <f t="shared" si="29"/>
        <v>6620094.822655227</v>
      </c>
      <c r="I188" s="19">
        <f t="shared" si="30"/>
        <v>306682955</v>
      </c>
      <c r="J188" s="19">
        <f t="shared" si="31"/>
        <v>197478</v>
      </c>
      <c r="K188" s="19">
        <f t="shared" si="32"/>
        <v>1580440.0630595286</v>
      </c>
      <c r="L188" s="19">
        <v>0</v>
      </c>
      <c r="M188" s="19">
        <v>1592050</v>
      </c>
      <c r="N188" s="19">
        <v>649117</v>
      </c>
      <c r="O188" s="19">
        <v>660262</v>
      </c>
      <c r="P188" s="20">
        <f t="shared" si="40"/>
        <v>16246795</v>
      </c>
      <c r="R188">
        <f t="shared" si="33"/>
      </c>
      <c r="S188">
        <f t="shared" si="34"/>
      </c>
      <c r="T188" s="9">
        <v>287884</v>
      </c>
      <c r="U188" s="13">
        <v>10.44</v>
      </c>
      <c r="V188" s="9">
        <v>3375</v>
      </c>
      <c r="W188" s="9">
        <v>4928</v>
      </c>
      <c r="X188" s="9">
        <v>5154</v>
      </c>
      <c r="Y188">
        <f t="shared" si="35"/>
        <v>0</v>
      </c>
      <c r="Z188">
        <f t="shared" si="36"/>
        <v>0</v>
      </c>
      <c r="AA188">
        <f t="shared" si="37"/>
        <v>0</v>
      </c>
      <c r="AB188">
        <f t="shared" si="38"/>
        <v>0</v>
      </c>
      <c r="AC188" s="9">
        <f t="shared" si="41"/>
        <v>0</v>
      </c>
      <c r="AD188" s="15"/>
      <c r="AE188" s="15"/>
      <c r="AG188" s="9">
        <v>0</v>
      </c>
      <c r="AH188" s="9">
        <f t="shared" si="39"/>
        <v>0</v>
      </c>
    </row>
    <row r="189" spans="1:34" ht="12.75">
      <c r="A189" t="s">
        <v>190</v>
      </c>
      <c r="B189" s="5">
        <v>187</v>
      </c>
      <c r="C189" s="6">
        <v>2007</v>
      </c>
      <c r="D189" s="21">
        <v>988224078</v>
      </c>
      <c r="E189" s="21">
        <v>12283625</v>
      </c>
      <c r="F189" s="19">
        <v>805401500</v>
      </c>
      <c r="G189" s="19">
        <f t="shared" si="28"/>
        <v>10011140.40902523</v>
      </c>
      <c r="H189" s="19">
        <f t="shared" si="29"/>
        <v>7382192.076280503</v>
      </c>
      <c r="I189" s="19">
        <f t="shared" si="30"/>
        <v>182822578</v>
      </c>
      <c r="J189" s="19">
        <f t="shared" si="31"/>
        <v>214329</v>
      </c>
      <c r="K189" s="19">
        <f t="shared" si="32"/>
        <v>1212205.9581370442</v>
      </c>
      <c r="L189" s="19">
        <v>0</v>
      </c>
      <c r="M189" s="19">
        <v>726101</v>
      </c>
      <c r="N189" s="19">
        <v>212144</v>
      </c>
      <c r="O189" s="19">
        <v>192648</v>
      </c>
      <c r="P189" s="20">
        <f t="shared" si="40"/>
        <v>13414518</v>
      </c>
      <c r="Q189">
        <v>0.01</v>
      </c>
      <c r="R189" t="str">
        <f t="shared" si="33"/>
        <v>*</v>
      </c>
      <c r="S189">
        <f t="shared" si="34"/>
      </c>
      <c r="T189" s="9">
        <v>380804</v>
      </c>
      <c r="U189" s="13">
        <v>12.43</v>
      </c>
      <c r="V189" s="9">
        <v>2115</v>
      </c>
      <c r="W189" s="9">
        <v>2968</v>
      </c>
      <c r="X189" s="9">
        <v>3187</v>
      </c>
      <c r="Y189">
        <f t="shared" si="35"/>
        <v>85944</v>
      </c>
      <c r="Z189">
        <f t="shared" si="36"/>
        <v>85944</v>
      </c>
      <c r="AA189">
        <f t="shared" si="37"/>
        <v>9382</v>
      </c>
      <c r="AB189">
        <f t="shared" si="38"/>
        <v>9382</v>
      </c>
      <c r="AC189" s="9">
        <f t="shared" si="41"/>
        <v>0</v>
      </c>
      <c r="AD189" s="15">
        <v>100000</v>
      </c>
      <c r="AE189" s="15"/>
      <c r="AF189">
        <v>2008</v>
      </c>
      <c r="AG189" s="9">
        <v>0</v>
      </c>
      <c r="AH189" s="9">
        <f t="shared" si="39"/>
        <v>0</v>
      </c>
    </row>
    <row r="190" spans="1:34" ht="12.75">
      <c r="A190" t="s">
        <v>191</v>
      </c>
      <c r="B190" s="5">
        <v>188</v>
      </c>
      <c r="C190" s="6">
        <v>2007</v>
      </c>
      <c r="D190" s="21">
        <v>311352915</v>
      </c>
      <c r="E190" s="21">
        <v>3275433</v>
      </c>
      <c r="F190" s="19">
        <v>246664600</v>
      </c>
      <c r="G190" s="19">
        <f t="shared" si="28"/>
        <v>2594911.8567648544</v>
      </c>
      <c r="H190" s="19">
        <f t="shared" si="29"/>
        <v>1763832.6479775812</v>
      </c>
      <c r="I190" s="19">
        <f t="shared" si="30"/>
        <v>64688315</v>
      </c>
      <c r="J190" s="19">
        <f t="shared" si="31"/>
        <v>147690</v>
      </c>
      <c r="K190" s="19">
        <f t="shared" si="32"/>
        <v>219744.41953337454</v>
      </c>
      <c r="L190" s="19">
        <v>0</v>
      </c>
      <c r="M190" s="19">
        <v>41355</v>
      </c>
      <c r="N190" s="19">
        <v>23892</v>
      </c>
      <c r="O190" s="19">
        <v>92581</v>
      </c>
      <c r="P190" s="20">
        <f t="shared" si="40"/>
        <v>3433261</v>
      </c>
      <c r="R190">
        <f t="shared" si="33"/>
      </c>
      <c r="S190">
        <f t="shared" si="34"/>
      </c>
      <c r="T190" s="9">
        <v>312234</v>
      </c>
      <c r="U190" s="13">
        <v>10.52</v>
      </c>
      <c r="V190" s="9">
        <v>790</v>
      </c>
      <c r="W190" s="9">
        <v>1228</v>
      </c>
      <c r="X190" s="9">
        <v>1263</v>
      </c>
      <c r="Y190">
        <f t="shared" si="35"/>
        <v>0</v>
      </c>
      <c r="Z190">
        <f t="shared" si="36"/>
        <v>0</v>
      </c>
      <c r="AA190">
        <f t="shared" si="37"/>
        <v>0</v>
      </c>
      <c r="AB190">
        <f t="shared" si="38"/>
        <v>0</v>
      </c>
      <c r="AC190" s="9">
        <f t="shared" si="41"/>
        <v>0</v>
      </c>
      <c r="AD190" s="15"/>
      <c r="AE190" s="15"/>
      <c r="AG190" s="9">
        <v>0</v>
      </c>
      <c r="AH190" s="9">
        <f t="shared" si="39"/>
        <v>0</v>
      </c>
    </row>
    <row r="191" spans="1:34" ht="12.75">
      <c r="A191" t="s">
        <v>192</v>
      </c>
      <c r="B191" s="5">
        <v>189</v>
      </c>
      <c r="C191" s="6">
        <v>2007</v>
      </c>
      <c r="D191" s="21">
        <v>4481710365</v>
      </c>
      <c r="E191" s="21">
        <v>48581740</v>
      </c>
      <c r="F191" s="19">
        <v>3867666900</v>
      </c>
      <c r="G191" s="19">
        <f t="shared" si="28"/>
        <v>41925508.888258114</v>
      </c>
      <c r="H191" s="19">
        <f t="shared" si="29"/>
        <v>34231272.58800612</v>
      </c>
      <c r="I191" s="19">
        <f t="shared" si="30"/>
        <v>614043465</v>
      </c>
      <c r="J191" s="19">
        <f t="shared" si="31"/>
        <v>537221</v>
      </c>
      <c r="K191" s="19">
        <f t="shared" si="32"/>
        <v>5417219.399291723</v>
      </c>
      <c r="L191" s="19">
        <v>0</v>
      </c>
      <c r="M191" s="19">
        <v>1913214</v>
      </c>
      <c r="N191" s="19">
        <v>122673</v>
      </c>
      <c r="O191" s="19">
        <v>699235</v>
      </c>
      <c r="P191" s="20">
        <f t="shared" si="40"/>
        <v>51316862</v>
      </c>
      <c r="R191">
        <f t="shared" si="33"/>
      </c>
      <c r="S191">
        <f t="shared" si="34"/>
      </c>
      <c r="T191" s="9">
        <v>544895</v>
      </c>
      <c r="U191" s="13">
        <v>10.84</v>
      </c>
      <c r="V191" s="9">
        <v>7098</v>
      </c>
      <c r="W191" s="9">
        <v>8241</v>
      </c>
      <c r="X191" s="9">
        <v>8373</v>
      </c>
      <c r="Y191">
        <f t="shared" si="35"/>
        <v>0</v>
      </c>
      <c r="Z191">
        <f t="shared" si="36"/>
        <v>0</v>
      </c>
      <c r="AA191">
        <f t="shared" si="37"/>
        <v>0</v>
      </c>
      <c r="AB191">
        <f t="shared" si="38"/>
        <v>0</v>
      </c>
      <c r="AC191" s="9">
        <f t="shared" si="41"/>
        <v>0</v>
      </c>
      <c r="AD191" s="15"/>
      <c r="AE191" s="15"/>
      <c r="AG191" s="9">
        <v>0</v>
      </c>
      <c r="AH191" s="9">
        <f t="shared" si="39"/>
        <v>0</v>
      </c>
    </row>
    <row r="192" spans="1:34" ht="12.75">
      <c r="A192" t="s">
        <v>193</v>
      </c>
      <c r="B192" s="5">
        <v>190</v>
      </c>
      <c r="C192" s="6">
        <v>2007</v>
      </c>
      <c r="D192" s="21">
        <v>8284696</v>
      </c>
      <c r="E192" s="21">
        <v>101902</v>
      </c>
      <c r="F192" s="19">
        <v>5296400</v>
      </c>
      <c r="G192" s="19">
        <f t="shared" si="28"/>
        <v>65145.872920382346</v>
      </c>
      <c r="H192" s="19">
        <f t="shared" si="29"/>
        <v>0</v>
      </c>
      <c r="I192" s="19">
        <f t="shared" si="30"/>
        <v>2988296</v>
      </c>
      <c r="J192" s="19">
        <f t="shared" si="31"/>
        <v>32132</v>
      </c>
      <c r="K192" s="19">
        <f t="shared" si="32"/>
        <v>0</v>
      </c>
      <c r="L192" s="19">
        <v>0</v>
      </c>
      <c r="M192" s="19">
        <v>12312</v>
      </c>
      <c r="N192" s="19">
        <v>213331</v>
      </c>
      <c r="O192" s="19">
        <v>74835</v>
      </c>
      <c r="P192" s="20">
        <f t="shared" si="40"/>
        <v>402380</v>
      </c>
      <c r="R192">
        <f t="shared" si="33"/>
      </c>
      <c r="S192">
        <f t="shared" si="34"/>
      </c>
      <c r="T192" s="9">
        <v>88273</v>
      </c>
      <c r="U192" s="13">
        <v>12.3</v>
      </c>
      <c r="V192" s="9">
        <v>60</v>
      </c>
      <c r="W192" s="9">
        <v>153</v>
      </c>
      <c r="X192" s="9">
        <v>169</v>
      </c>
      <c r="Y192">
        <f t="shared" si="35"/>
        <v>0</v>
      </c>
      <c r="Z192">
        <f t="shared" si="36"/>
        <v>0</v>
      </c>
      <c r="AA192">
        <f t="shared" si="37"/>
        <v>0</v>
      </c>
      <c r="AB192">
        <f t="shared" si="38"/>
        <v>0</v>
      </c>
      <c r="AC192" s="9">
        <f t="shared" si="41"/>
        <v>0</v>
      </c>
      <c r="AD192" s="15"/>
      <c r="AE192" s="15"/>
      <c r="AG192" s="9">
        <v>0</v>
      </c>
      <c r="AH192" s="9">
        <f t="shared" si="39"/>
        <v>0</v>
      </c>
    </row>
    <row r="193" spans="1:34" ht="12.75">
      <c r="A193" t="s">
        <v>194</v>
      </c>
      <c r="B193" s="5">
        <v>191</v>
      </c>
      <c r="C193" s="6">
        <v>2007</v>
      </c>
      <c r="D193" s="21">
        <v>678533100</v>
      </c>
      <c r="E193" s="21">
        <v>7911696</v>
      </c>
      <c r="F193" s="19">
        <v>575235600</v>
      </c>
      <c r="G193" s="19">
        <f t="shared" si="28"/>
        <v>6707247.141779229</v>
      </c>
      <c r="H193" s="19">
        <f t="shared" si="29"/>
        <v>3687311.373595118</v>
      </c>
      <c r="I193" s="19">
        <f t="shared" si="30"/>
        <v>103297500</v>
      </c>
      <c r="J193" s="19">
        <f t="shared" si="31"/>
        <v>78974</v>
      </c>
      <c r="K193" s="19">
        <f t="shared" si="32"/>
        <v>0</v>
      </c>
      <c r="L193" s="19">
        <v>0</v>
      </c>
      <c r="M193" s="19">
        <v>306586</v>
      </c>
      <c r="N193" s="19">
        <v>135355</v>
      </c>
      <c r="O193" s="19">
        <v>212997</v>
      </c>
      <c r="P193" s="20">
        <f t="shared" si="40"/>
        <v>8566634</v>
      </c>
      <c r="Q193">
        <v>0.03</v>
      </c>
      <c r="R193" t="str">
        <f t="shared" si="33"/>
        <v>*</v>
      </c>
      <c r="S193">
        <f t="shared" si="34"/>
      </c>
      <c r="T193" s="9">
        <v>222099</v>
      </c>
      <c r="U193" s="13">
        <v>11.66</v>
      </c>
      <c r="V193" s="9">
        <v>2590</v>
      </c>
      <c r="W193" s="9">
        <v>3898</v>
      </c>
      <c r="X193" s="9">
        <v>4210</v>
      </c>
      <c r="Y193">
        <f t="shared" si="35"/>
        <v>110619</v>
      </c>
      <c r="Z193">
        <f t="shared" si="36"/>
        <v>110619</v>
      </c>
      <c r="AA193">
        <f t="shared" si="37"/>
        <v>13258</v>
      </c>
      <c r="AB193">
        <f t="shared" si="38"/>
        <v>13258</v>
      </c>
      <c r="AC193" s="9">
        <f t="shared" si="41"/>
        <v>0</v>
      </c>
      <c r="AD193" s="15">
        <v>100000</v>
      </c>
      <c r="AE193" s="15"/>
      <c r="AF193">
        <v>2008</v>
      </c>
      <c r="AG193" s="9">
        <v>0</v>
      </c>
      <c r="AH193" s="9">
        <f t="shared" si="39"/>
        <v>0</v>
      </c>
    </row>
    <row r="194" spans="1:34" ht="12.75">
      <c r="A194" t="s">
        <v>195</v>
      </c>
      <c r="B194" s="5">
        <v>192</v>
      </c>
      <c r="C194" s="6">
        <v>2007</v>
      </c>
      <c r="D194" s="21">
        <v>548225506</v>
      </c>
      <c r="E194" s="21">
        <v>7263988</v>
      </c>
      <c r="F194" s="19">
        <v>380629700</v>
      </c>
      <c r="G194" s="19">
        <f t="shared" si="28"/>
        <v>5043343.556590379</v>
      </c>
      <c r="H194" s="19">
        <f t="shared" si="29"/>
        <v>2395988.6018173397</v>
      </c>
      <c r="I194" s="19">
        <f t="shared" si="30"/>
        <v>167595806</v>
      </c>
      <c r="J194" s="19">
        <f t="shared" si="31"/>
        <v>92441</v>
      </c>
      <c r="K194" s="19">
        <f t="shared" si="32"/>
        <v>0</v>
      </c>
      <c r="L194" s="19">
        <v>59767</v>
      </c>
      <c r="M194" s="19">
        <v>650086</v>
      </c>
      <c r="N194" s="19">
        <v>1557901</v>
      </c>
      <c r="O194" s="19">
        <v>616516</v>
      </c>
      <c r="P194" s="20">
        <f t="shared" si="40"/>
        <v>10148258</v>
      </c>
      <c r="R194">
        <f t="shared" si="33"/>
      </c>
      <c r="S194">
        <f t="shared" si="34"/>
      </c>
      <c r="T194" s="9">
        <v>190505</v>
      </c>
      <c r="U194" s="13">
        <v>13.25</v>
      </c>
      <c r="V194" s="9">
        <v>1998</v>
      </c>
      <c r="W194" s="9">
        <v>3811</v>
      </c>
      <c r="X194" s="9">
        <v>4364</v>
      </c>
      <c r="Y194">
        <f t="shared" si="35"/>
        <v>0</v>
      </c>
      <c r="Z194">
        <f t="shared" si="36"/>
        <v>0</v>
      </c>
      <c r="AA194">
        <f t="shared" si="37"/>
        <v>0</v>
      </c>
      <c r="AB194">
        <f t="shared" si="38"/>
        <v>0</v>
      </c>
      <c r="AC194" s="9">
        <f t="shared" si="41"/>
        <v>0</v>
      </c>
      <c r="AD194" s="15"/>
      <c r="AE194" s="15"/>
      <c r="AG194" s="9">
        <v>0</v>
      </c>
      <c r="AH194" s="9">
        <f t="shared" si="39"/>
        <v>0</v>
      </c>
    </row>
    <row r="195" spans="1:34" ht="12.75">
      <c r="A195" t="s">
        <v>196</v>
      </c>
      <c r="B195" s="5">
        <v>193</v>
      </c>
      <c r="C195" s="6">
        <v>2007</v>
      </c>
      <c r="D195" s="21">
        <v>414635126</v>
      </c>
      <c r="E195" s="21">
        <v>2239030</v>
      </c>
      <c r="F195" s="19">
        <v>315509300</v>
      </c>
      <c r="G195" s="19">
        <f aca="true" t="shared" si="42" ref="G195:G258">IF(F195&gt;0,F195/D195*E195,0)</f>
        <v>1703750.4631939938</v>
      </c>
      <c r="H195" s="19">
        <f aca="true" t="shared" si="43" ref="H195:H258">IF(AND(G195&gt;0,G195&gt;100000),G195-100000/T195*G195,0)</f>
        <v>1326290.083907287</v>
      </c>
      <c r="I195" s="19">
        <f aca="true" t="shared" si="44" ref="I195:I258">D195-F195</f>
        <v>99125826</v>
      </c>
      <c r="J195" s="19">
        <f aca="true" t="shared" si="45" ref="J195:J258">IF(AND(I195&gt;0,W195&lt;&gt;V195),ROUND(I195/(W195-V195),0),0)</f>
        <v>210012</v>
      </c>
      <c r="K195" s="19">
        <f aca="true" t="shared" si="46" ref="K195:K258">IF(J195&gt;100000,(E195-G195)-100000/J195*(E195-G195),0)</f>
        <v>280399.0838766468</v>
      </c>
      <c r="L195" s="19">
        <v>0</v>
      </c>
      <c r="M195" s="19">
        <v>40160</v>
      </c>
      <c r="N195" s="19">
        <v>1010</v>
      </c>
      <c r="O195" s="19">
        <v>39796</v>
      </c>
      <c r="P195" s="20">
        <f t="shared" si="40"/>
        <v>2319996</v>
      </c>
      <c r="R195">
        <f aca="true" t="shared" si="47" ref="R195:R258">IF(AD195=100000,"*","")</f>
      </c>
      <c r="S195">
        <f aca="true" t="shared" si="48" ref="S195:S258">IF(AE195=2,"*","")</f>
      </c>
      <c r="T195" s="9">
        <v>451372</v>
      </c>
      <c r="U195" s="13">
        <v>5.4</v>
      </c>
      <c r="V195" s="9">
        <v>699</v>
      </c>
      <c r="W195" s="9">
        <v>1171</v>
      </c>
      <c r="X195" s="9">
        <v>1232</v>
      </c>
      <c r="Y195">
        <f aca="true" t="shared" si="49" ref="Y195:Y258">ROUND(IF(Q195&gt;0,Q195*(H195+K195),0),0)</f>
        <v>0</v>
      </c>
      <c r="Z195">
        <f aca="true" t="shared" si="50" ref="Z195:Z258">ROUND(IF(R195="*",Y195,E195*Q195),0)</f>
        <v>0</v>
      </c>
      <c r="AA195">
        <f aca="true" t="shared" si="51" ref="AA195:AA258">ROUND(IF(Q195&gt;0,Q195*SUM(L195:N195),0),0)</f>
        <v>0</v>
      </c>
      <c r="AB195">
        <f aca="true" t="shared" si="52" ref="AB195:AB258">ROUND(IF(S195="*",L195*Q195,AA195),0)</f>
        <v>0</v>
      </c>
      <c r="AC195" s="9">
        <f t="shared" si="41"/>
        <v>0</v>
      </c>
      <c r="AD195" s="15"/>
      <c r="AE195" s="15"/>
      <c r="AG195" s="9">
        <v>0</v>
      </c>
      <c r="AH195" s="9">
        <f aca="true" t="shared" si="53" ref="AH195:AH258">AC195-AG195</f>
        <v>0</v>
      </c>
    </row>
    <row r="196" spans="1:34" ht="12.75">
      <c r="A196" t="s">
        <v>197</v>
      </c>
      <c r="B196" s="5">
        <v>194</v>
      </c>
      <c r="C196" s="6">
        <v>2007</v>
      </c>
      <c r="D196" s="21">
        <v>92625600</v>
      </c>
      <c r="E196" s="21">
        <v>1076309</v>
      </c>
      <c r="F196" s="19">
        <v>77948900</v>
      </c>
      <c r="G196" s="19">
        <f t="shared" si="42"/>
        <v>905765.8207892851</v>
      </c>
      <c r="H196" s="19">
        <f t="shared" si="43"/>
        <v>543221.6635063936</v>
      </c>
      <c r="I196" s="19">
        <f t="shared" si="44"/>
        <v>14676700</v>
      </c>
      <c r="J196" s="19">
        <f t="shared" si="45"/>
        <v>101922</v>
      </c>
      <c r="K196" s="19">
        <f t="shared" si="46"/>
        <v>3216.027849168895</v>
      </c>
      <c r="L196" s="19">
        <v>0</v>
      </c>
      <c r="M196" s="19">
        <v>20779</v>
      </c>
      <c r="N196" s="19">
        <v>5108</v>
      </c>
      <c r="O196" s="19">
        <v>14853</v>
      </c>
      <c r="P196" s="20">
        <f aca="true" t="shared" si="54" ref="P196:P259">SUM(L196:O196)+E196</f>
        <v>1117049</v>
      </c>
      <c r="R196">
        <f t="shared" si="47"/>
      </c>
      <c r="S196">
        <f t="shared" si="48"/>
      </c>
      <c r="T196" s="9">
        <v>249836</v>
      </c>
      <c r="U196" s="13">
        <v>11.62</v>
      </c>
      <c r="V196" s="9">
        <v>312</v>
      </c>
      <c r="W196" s="9">
        <v>456</v>
      </c>
      <c r="X196" s="9">
        <v>524</v>
      </c>
      <c r="Y196">
        <f t="shared" si="49"/>
        <v>0</v>
      </c>
      <c r="Z196">
        <f t="shared" si="50"/>
        <v>0</v>
      </c>
      <c r="AA196">
        <f t="shared" si="51"/>
        <v>0</v>
      </c>
      <c r="AB196">
        <f t="shared" si="52"/>
        <v>0</v>
      </c>
      <c r="AC196" s="9">
        <f aca="true" t="shared" si="55" ref="AC196:AC259">IF(AG196&gt;0,ROUND(((Z196+AB196)*1.025),0),0)</f>
        <v>0</v>
      </c>
      <c r="AD196" s="15"/>
      <c r="AE196" s="15"/>
      <c r="AG196" s="9">
        <v>0</v>
      </c>
      <c r="AH196" s="9">
        <f t="shared" si="53"/>
        <v>0</v>
      </c>
    </row>
    <row r="197" spans="1:34" ht="12.75">
      <c r="A197" t="s">
        <v>198</v>
      </c>
      <c r="B197" s="5">
        <v>195</v>
      </c>
      <c r="C197" s="6">
        <v>2007</v>
      </c>
      <c r="D197" s="21">
        <v>72782000</v>
      </c>
      <c r="E197" s="21">
        <v>373372</v>
      </c>
      <c r="F197" s="19">
        <v>50787200</v>
      </c>
      <c r="G197" s="19">
        <f t="shared" si="42"/>
        <v>260538.57325162814</v>
      </c>
      <c r="H197" s="19">
        <f t="shared" si="43"/>
        <v>187179.4558939595</v>
      </c>
      <c r="I197" s="19">
        <f t="shared" si="44"/>
        <v>21994800</v>
      </c>
      <c r="J197" s="19">
        <f t="shared" si="45"/>
        <v>192937</v>
      </c>
      <c r="K197" s="19">
        <f t="shared" si="46"/>
        <v>54351.42135367211</v>
      </c>
      <c r="L197" s="19">
        <v>0</v>
      </c>
      <c r="M197" s="19">
        <v>602</v>
      </c>
      <c r="N197" s="19">
        <v>4826</v>
      </c>
      <c r="O197" s="19">
        <v>6102</v>
      </c>
      <c r="P197" s="20">
        <f t="shared" si="54"/>
        <v>384902</v>
      </c>
      <c r="R197">
        <f t="shared" si="47"/>
      </c>
      <c r="S197">
        <f t="shared" si="48"/>
      </c>
      <c r="T197" s="9">
        <v>355155</v>
      </c>
      <c r="U197" s="13">
        <v>5.13</v>
      </c>
      <c r="V197" s="9">
        <v>143</v>
      </c>
      <c r="W197" s="9">
        <v>257</v>
      </c>
      <c r="X197" s="9">
        <v>263</v>
      </c>
      <c r="Y197">
        <f t="shared" si="49"/>
        <v>0</v>
      </c>
      <c r="Z197">
        <f t="shared" si="50"/>
        <v>0</v>
      </c>
      <c r="AA197">
        <f t="shared" si="51"/>
        <v>0</v>
      </c>
      <c r="AB197">
        <f t="shared" si="52"/>
        <v>0</v>
      </c>
      <c r="AC197" s="9">
        <f t="shared" si="55"/>
        <v>0</v>
      </c>
      <c r="AD197" s="15"/>
      <c r="AE197" s="15"/>
      <c r="AG197" s="9">
        <v>0</v>
      </c>
      <c r="AH197" s="9">
        <f t="shared" si="53"/>
        <v>0</v>
      </c>
    </row>
    <row r="198" spans="1:34" ht="12.75">
      <c r="A198" t="s">
        <v>199</v>
      </c>
      <c r="B198" s="5">
        <v>196</v>
      </c>
      <c r="C198" s="6">
        <v>2007</v>
      </c>
      <c r="D198" s="21">
        <v>817090635</v>
      </c>
      <c r="E198" s="21">
        <v>5809514</v>
      </c>
      <c r="F198" s="19">
        <v>689631400</v>
      </c>
      <c r="G198" s="19">
        <f t="shared" si="42"/>
        <v>4903278.903863095</v>
      </c>
      <c r="H198" s="19">
        <f t="shared" si="43"/>
        <v>4109802.596940825</v>
      </c>
      <c r="I198" s="19">
        <f t="shared" si="44"/>
        <v>127459235</v>
      </c>
      <c r="J198" s="19">
        <f t="shared" si="45"/>
        <v>615745</v>
      </c>
      <c r="K198" s="19">
        <f t="shared" si="46"/>
        <v>759058.0835526527</v>
      </c>
      <c r="L198" s="19">
        <v>0</v>
      </c>
      <c r="M198" s="19">
        <v>106901</v>
      </c>
      <c r="N198" s="19">
        <v>2955</v>
      </c>
      <c r="O198" s="19">
        <v>94369</v>
      </c>
      <c r="P198" s="20">
        <f t="shared" si="54"/>
        <v>6013739</v>
      </c>
      <c r="Q198">
        <v>0.03</v>
      </c>
      <c r="R198" t="str">
        <f t="shared" si="47"/>
        <v>*</v>
      </c>
      <c r="S198">
        <f t="shared" si="48"/>
      </c>
      <c r="T198" s="9">
        <v>617949</v>
      </c>
      <c r="U198" s="13">
        <v>7.11</v>
      </c>
      <c r="V198" s="9">
        <v>1116</v>
      </c>
      <c r="W198" s="9">
        <v>1323</v>
      </c>
      <c r="X198" s="9">
        <v>1335</v>
      </c>
      <c r="Y198">
        <f t="shared" si="49"/>
        <v>146066</v>
      </c>
      <c r="Z198">
        <f t="shared" si="50"/>
        <v>146066</v>
      </c>
      <c r="AA198">
        <f t="shared" si="51"/>
        <v>3296</v>
      </c>
      <c r="AB198">
        <f t="shared" si="52"/>
        <v>3296</v>
      </c>
      <c r="AC198" s="9">
        <f t="shared" si="55"/>
        <v>153096</v>
      </c>
      <c r="AD198" s="15">
        <v>100000</v>
      </c>
      <c r="AE198" s="15"/>
      <c r="AF198">
        <v>2005</v>
      </c>
      <c r="AG198" s="9">
        <v>149834.55</v>
      </c>
      <c r="AH198" s="9">
        <f t="shared" si="53"/>
        <v>3261.4500000000116</v>
      </c>
    </row>
    <row r="199" spans="1:34" ht="12.75">
      <c r="A199" t="s">
        <v>200</v>
      </c>
      <c r="B199" s="5">
        <v>197</v>
      </c>
      <c r="C199" s="6">
        <v>2007</v>
      </c>
      <c r="D199" s="21">
        <v>18833057056</v>
      </c>
      <c r="E199" s="21">
        <v>45061618</v>
      </c>
      <c r="F199" s="19">
        <v>0</v>
      </c>
      <c r="G199" s="19">
        <f t="shared" si="42"/>
        <v>0</v>
      </c>
      <c r="H199" s="19">
        <f t="shared" si="43"/>
        <v>0</v>
      </c>
      <c r="I199" s="19">
        <f t="shared" si="44"/>
        <v>18833057056</v>
      </c>
      <c r="J199" s="19">
        <f t="shared" si="45"/>
        <v>1880485</v>
      </c>
      <c r="K199" s="19">
        <f t="shared" si="46"/>
        <v>42665341.61385494</v>
      </c>
      <c r="L199" s="19">
        <v>67275</v>
      </c>
      <c r="M199" s="19">
        <v>5693987</v>
      </c>
      <c r="N199" s="19">
        <v>292435</v>
      </c>
      <c r="O199" s="19">
        <v>803956</v>
      </c>
      <c r="P199" s="20">
        <f t="shared" si="54"/>
        <v>51919271</v>
      </c>
      <c r="Q199">
        <v>0.03</v>
      </c>
      <c r="R199" t="str">
        <f t="shared" si="47"/>
        <v>*</v>
      </c>
      <c r="S199" t="str">
        <f t="shared" si="48"/>
        <v>*</v>
      </c>
      <c r="T199" s="9">
        <v>0</v>
      </c>
      <c r="U199" s="13">
        <v>0</v>
      </c>
      <c r="V199" s="9">
        <v>0</v>
      </c>
      <c r="W199" s="9">
        <v>10015</v>
      </c>
      <c r="X199" s="9">
        <v>10651</v>
      </c>
      <c r="Y199">
        <f t="shared" si="49"/>
        <v>1279960</v>
      </c>
      <c r="Z199">
        <f t="shared" si="50"/>
        <v>1279960</v>
      </c>
      <c r="AA199">
        <f t="shared" si="51"/>
        <v>181611</v>
      </c>
      <c r="AB199">
        <f t="shared" si="52"/>
        <v>2018</v>
      </c>
      <c r="AC199" s="9">
        <f t="shared" si="55"/>
        <v>1314027</v>
      </c>
      <c r="AD199" s="15">
        <v>100000</v>
      </c>
      <c r="AE199" s="15">
        <v>2</v>
      </c>
      <c r="AF199">
        <v>2002</v>
      </c>
      <c r="AG199" s="9">
        <v>1460655.41</v>
      </c>
      <c r="AH199" s="9">
        <f t="shared" si="53"/>
        <v>-146628.40999999992</v>
      </c>
    </row>
    <row r="200" spans="1:34" ht="12.75">
      <c r="A200" t="s">
        <v>201</v>
      </c>
      <c r="B200" s="5">
        <v>198</v>
      </c>
      <c r="C200" s="6">
        <v>2007</v>
      </c>
      <c r="D200" s="21">
        <v>5231791970</v>
      </c>
      <c r="E200" s="21">
        <v>50120567</v>
      </c>
      <c r="F200" s="19">
        <v>4163886500</v>
      </c>
      <c r="G200" s="19">
        <f t="shared" si="42"/>
        <v>39890032.612219006</v>
      </c>
      <c r="H200" s="19">
        <f t="shared" si="43"/>
        <v>31805471.57530873</v>
      </c>
      <c r="I200" s="19">
        <f t="shared" si="44"/>
        <v>1067905470</v>
      </c>
      <c r="J200" s="19">
        <f t="shared" si="45"/>
        <v>289014</v>
      </c>
      <c r="K200" s="19">
        <f t="shared" si="46"/>
        <v>6690728.56945351</v>
      </c>
      <c r="L200" s="19">
        <v>0</v>
      </c>
      <c r="M200" s="19">
        <v>11333194</v>
      </c>
      <c r="N200" s="19">
        <v>603579</v>
      </c>
      <c r="O200" s="19">
        <v>782174</v>
      </c>
      <c r="P200" s="20">
        <f t="shared" si="54"/>
        <v>62839514</v>
      </c>
      <c r="R200">
        <f t="shared" si="47"/>
      </c>
      <c r="S200">
        <f t="shared" si="48"/>
      </c>
      <c r="T200" s="9">
        <v>493410</v>
      </c>
      <c r="U200" s="13">
        <v>9.58</v>
      </c>
      <c r="V200" s="9">
        <v>8439</v>
      </c>
      <c r="W200" s="9">
        <v>12134</v>
      </c>
      <c r="X200" s="9">
        <v>12787</v>
      </c>
      <c r="Y200">
        <f t="shared" si="49"/>
        <v>0</v>
      </c>
      <c r="Z200">
        <f t="shared" si="50"/>
        <v>0</v>
      </c>
      <c r="AA200">
        <f t="shared" si="51"/>
        <v>0</v>
      </c>
      <c r="AB200">
        <f t="shared" si="52"/>
        <v>0</v>
      </c>
      <c r="AC200" s="9">
        <f t="shared" si="55"/>
        <v>0</v>
      </c>
      <c r="AD200" s="15"/>
      <c r="AE200" s="15"/>
      <c r="AG200" s="9">
        <v>0</v>
      </c>
      <c r="AH200" s="9">
        <f t="shared" si="53"/>
        <v>0</v>
      </c>
    </row>
    <row r="201" spans="1:34" ht="12.75">
      <c r="A201" t="s">
        <v>202</v>
      </c>
      <c r="B201" s="5">
        <v>199</v>
      </c>
      <c r="C201" s="6">
        <v>2007</v>
      </c>
      <c r="D201" s="21">
        <v>6287695599</v>
      </c>
      <c r="E201" s="21">
        <v>58789954</v>
      </c>
      <c r="F201" s="19">
        <v>5678492200</v>
      </c>
      <c r="G201" s="19">
        <f t="shared" si="42"/>
        <v>53093902.204879746</v>
      </c>
      <c r="H201" s="19">
        <f t="shared" si="43"/>
        <v>45309089.43501853</v>
      </c>
      <c r="I201" s="19">
        <f t="shared" si="44"/>
        <v>609203399</v>
      </c>
      <c r="J201" s="19">
        <f t="shared" si="45"/>
        <v>508093</v>
      </c>
      <c r="K201" s="19">
        <f t="shared" si="46"/>
        <v>4574986.991015444</v>
      </c>
      <c r="L201" s="19">
        <v>0</v>
      </c>
      <c r="M201" s="19">
        <v>10674387</v>
      </c>
      <c r="N201" s="19">
        <v>2520319</v>
      </c>
      <c r="O201" s="19">
        <v>1943045</v>
      </c>
      <c r="P201" s="20">
        <f t="shared" si="54"/>
        <v>73927705</v>
      </c>
      <c r="Q201">
        <v>0.02</v>
      </c>
      <c r="R201" t="str">
        <f t="shared" si="47"/>
        <v>*</v>
      </c>
      <c r="S201">
        <f t="shared" si="48"/>
      </c>
      <c r="T201" s="9">
        <v>682019</v>
      </c>
      <c r="U201" s="13">
        <v>9.35</v>
      </c>
      <c r="V201" s="9">
        <v>8326</v>
      </c>
      <c r="W201" s="9">
        <v>9525</v>
      </c>
      <c r="X201" s="9">
        <v>9949</v>
      </c>
      <c r="Y201">
        <f t="shared" si="49"/>
        <v>997682</v>
      </c>
      <c r="Z201">
        <f t="shared" si="50"/>
        <v>997682</v>
      </c>
      <c r="AA201">
        <f t="shared" si="51"/>
        <v>263894</v>
      </c>
      <c r="AB201">
        <f t="shared" si="52"/>
        <v>263894</v>
      </c>
      <c r="AC201" s="9">
        <f t="shared" si="55"/>
        <v>1293115</v>
      </c>
      <c r="AD201" s="15">
        <v>100000</v>
      </c>
      <c r="AE201" s="15"/>
      <c r="AF201">
        <v>2006</v>
      </c>
      <c r="AG201" s="9">
        <v>1267888.49</v>
      </c>
      <c r="AH201" s="9">
        <f t="shared" si="53"/>
        <v>25226.51000000001</v>
      </c>
    </row>
    <row r="202" spans="1:34" ht="12.75">
      <c r="A202" t="s">
        <v>203</v>
      </c>
      <c r="B202" s="5">
        <v>200</v>
      </c>
      <c r="C202" s="6">
        <v>2007</v>
      </c>
      <c r="D202" s="21">
        <v>22674100</v>
      </c>
      <c r="E202" s="21">
        <v>175044</v>
      </c>
      <c r="F202" s="19">
        <v>14761800</v>
      </c>
      <c r="G202" s="19">
        <f t="shared" si="42"/>
        <v>113961.0621457963</v>
      </c>
      <c r="H202" s="19">
        <f t="shared" si="43"/>
        <v>52973.00589677495</v>
      </c>
      <c r="I202" s="19">
        <f t="shared" si="44"/>
        <v>7912300</v>
      </c>
      <c r="J202" s="19">
        <f t="shared" si="45"/>
        <v>73262</v>
      </c>
      <c r="K202" s="19">
        <f t="shared" si="46"/>
        <v>0</v>
      </c>
      <c r="L202" s="19">
        <v>2131</v>
      </c>
      <c r="M202" s="19">
        <v>74424</v>
      </c>
      <c r="N202" s="19">
        <v>2834</v>
      </c>
      <c r="O202" s="19">
        <v>19060</v>
      </c>
      <c r="P202" s="20">
        <f t="shared" si="54"/>
        <v>273493</v>
      </c>
      <c r="R202">
        <f t="shared" si="47"/>
      </c>
      <c r="S202">
        <f t="shared" si="48"/>
      </c>
      <c r="T202" s="9">
        <v>186858</v>
      </c>
      <c r="U202" s="13">
        <v>7.72</v>
      </c>
      <c r="V202" s="9">
        <v>79</v>
      </c>
      <c r="W202" s="9">
        <v>187</v>
      </c>
      <c r="X202" s="9">
        <v>221</v>
      </c>
      <c r="Y202">
        <f t="shared" si="49"/>
        <v>0</v>
      </c>
      <c r="Z202">
        <f t="shared" si="50"/>
        <v>0</v>
      </c>
      <c r="AA202">
        <f t="shared" si="51"/>
        <v>0</v>
      </c>
      <c r="AB202">
        <f t="shared" si="52"/>
        <v>0</v>
      </c>
      <c r="AC202" s="9">
        <f t="shared" si="55"/>
        <v>0</v>
      </c>
      <c r="AD202" s="15"/>
      <c r="AE202" s="15"/>
      <c r="AG202" s="9">
        <v>0</v>
      </c>
      <c r="AH202" s="9">
        <f t="shared" si="53"/>
        <v>0</v>
      </c>
    </row>
    <row r="203" spans="1:34" ht="12.75">
      <c r="A203" t="s">
        <v>204</v>
      </c>
      <c r="B203" s="5">
        <v>201</v>
      </c>
      <c r="C203" s="6">
        <v>2007</v>
      </c>
      <c r="D203" s="21">
        <v>5622704536</v>
      </c>
      <c r="E203" s="21">
        <v>57970084</v>
      </c>
      <c r="F203" s="19">
        <v>3013928900</v>
      </c>
      <c r="G203" s="19">
        <f t="shared" si="42"/>
        <v>31073607.084344864</v>
      </c>
      <c r="H203" s="19">
        <f t="shared" si="43"/>
        <v>18519121.57493318</v>
      </c>
      <c r="I203" s="19">
        <f t="shared" si="44"/>
        <v>2608775636</v>
      </c>
      <c r="J203" s="19">
        <f t="shared" si="45"/>
        <v>232677</v>
      </c>
      <c r="K203" s="19">
        <f t="shared" si="46"/>
        <v>15336899.941714808</v>
      </c>
      <c r="L203" s="19">
        <v>0</v>
      </c>
      <c r="M203" s="19">
        <v>13998703</v>
      </c>
      <c r="N203" s="19">
        <v>6543698</v>
      </c>
      <c r="O203" s="19">
        <v>3033140</v>
      </c>
      <c r="P203" s="20">
        <f t="shared" si="54"/>
        <v>81545625</v>
      </c>
      <c r="R203">
        <f t="shared" si="47"/>
      </c>
      <c r="S203">
        <f t="shared" si="48"/>
      </c>
      <c r="T203" s="9">
        <v>247510</v>
      </c>
      <c r="U203" s="13">
        <v>10.31</v>
      </c>
      <c r="V203" s="9">
        <v>12177</v>
      </c>
      <c r="W203" s="9">
        <v>23389</v>
      </c>
      <c r="X203" s="9">
        <v>25293</v>
      </c>
      <c r="Y203">
        <f t="shared" si="49"/>
        <v>0</v>
      </c>
      <c r="Z203">
        <f t="shared" si="50"/>
        <v>0</v>
      </c>
      <c r="AA203">
        <f t="shared" si="51"/>
        <v>0</v>
      </c>
      <c r="AB203">
        <f t="shared" si="52"/>
        <v>0</v>
      </c>
      <c r="AC203" s="9">
        <f t="shared" si="55"/>
        <v>0</v>
      </c>
      <c r="AD203" s="15"/>
      <c r="AE203" s="15"/>
      <c r="AG203" s="9">
        <v>0</v>
      </c>
      <c r="AH203" s="9">
        <f t="shared" si="53"/>
        <v>0</v>
      </c>
    </row>
    <row r="204" spans="1:34" ht="12.75">
      <c r="A204" t="s">
        <v>205</v>
      </c>
      <c r="B204" s="5">
        <v>202</v>
      </c>
      <c r="C204" s="6">
        <v>2007</v>
      </c>
      <c r="D204" s="21">
        <v>106973811</v>
      </c>
      <c r="E204" s="21">
        <v>1278337</v>
      </c>
      <c r="F204" s="19">
        <v>78797300</v>
      </c>
      <c r="G204" s="19">
        <f t="shared" si="42"/>
        <v>941627.7044677786</v>
      </c>
      <c r="H204" s="19">
        <f t="shared" si="43"/>
        <v>596272.6937517533</v>
      </c>
      <c r="I204" s="19">
        <f t="shared" si="44"/>
        <v>28176511</v>
      </c>
      <c r="J204" s="19">
        <f t="shared" si="45"/>
        <v>145240</v>
      </c>
      <c r="K204" s="19">
        <f t="shared" si="46"/>
        <v>104879.7062095683</v>
      </c>
      <c r="L204" s="19">
        <v>0</v>
      </c>
      <c r="M204" s="19">
        <v>49297</v>
      </c>
      <c r="N204" s="19">
        <v>755</v>
      </c>
      <c r="O204" s="19">
        <v>22311</v>
      </c>
      <c r="P204" s="20">
        <f t="shared" si="54"/>
        <v>1350700</v>
      </c>
      <c r="R204">
        <f t="shared" si="47"/>
      </c>
      <c r="S204">
        <f t="shared" si="48"/>
      </c>
      <c r="T204" s="9">
        <v>272655</v>
      </c>
      <c r="U204" s="13">
        <v>11.95</v>
      </c>
      <c r="V204" s="9">
        <v>289</v>
      </c>
      <c r="W204" s="9">
        <v>483</v>
      </c>
      <c r="X204" s="9">
        <v>666</v>
      </c>
      <c r="Y204">
        <f t="shared" si="49"/>
        <v>0</v>
      </c>
      <c r="Z204">
        <f t="shared" si="50"/>
        <v>0</v>
      </c>
      <c r="AA204">
        <f t="shared" si="51"/>
        <v>0</v>
      </c>
      <c r="AB204">
        <f t="shared" si="52"/>
        <v>0</v>
      </c>
      <c r="AC204" s="9">
        <f t="shared" si="55"/>
        <v>0</v>
      </c>
      <c r="AD204" s="15"/>
      <c r="AE204" s="15"/>
      <c r="AG204" s="9">
        <v>0</v>
      </c>
      <c r="AH204" s="9">
        <f t="shared" si="53"/>
        <v>0</v>
      </c>
    </row>
    <row r="205" spans="1:34" ht="12.75">
      <c r="A205" t="s">
        <v>206</v>
      </c>
      <c r="B205" s="5">
        <v>203</v>
      </c>
      <c r="C205" s="6">
        <v>2007</v>
      </c>
      <c r="D205" s="21">
        <v>478392257</v>
      </c>
      <c r="E205" s="21">
        <v>2717268</v>
      </c>
      <c r="F205" s="19">
        <v>364846300</v>
      </c>
      <c r="G205" s="19">
        <f t="shared" si="42"/>
        <v>2072326.9689300177</v>
      </c>
      <c r="H205" s="19">
        <f t="shared" si="43"/>
        <v>1576462.4370484662</v>
      </c>
      <c r="I205" s="19">
        <f t="shared" si="44"/>
        <v>113545957</v>
      </c>
      <c r="J205" s="19">
        <f t="shared" si="45"/>
        <v>155542</v>
      </c>
      <c r="K205" s="19">
        <f t="shared" si="46"/>
        <v>230299.94951645832</v>
      </c>
      <c r="L205" s="19">
        <v>0</v>
      </c>
      <c r="M205" s="19">
        <v>131794</v>
      </c>
      <c r="N205" s="19">
        <v>11686</v>
      </c>
      <c r="O205" s="19">
        <v>27660</v>
      </c>
      <c r="P205" s="20">
        <f t="shared" si="54"/>
        <v>2888408</v>
      </c>
      <c r="R205">
        <f t="shared" si="47"/>
      </c>
      <c r="S205">
        <f t="shared" si="48"/>
      </c>
      <c r="T205" s="9">
        <v>417922</v>
      </c>
      <c r="U205" s="13">
        <v>5.68</v>
      </c>
      <c r="V205" s="9">
        <v>873</v>
      </c>
      <c r="W205" s="9">
        <v>1603</v>
      </c>
      <c r="X205" s="9">
        <v>1817</v>
      </c>
      <c r="Y205">
        <f t="shared" si="49"/>
        <v>0</v>
      </c>
      <c r="Z205">
        <f t="shared" si="50"/>
        <v>0</v>
      </c>
      <c r="AA205">
        <f t="shared" si="51"/>
        <v>0</v>
      </c>
      <c r="AB205">
        <f t="shared" si="52"/>
        <v>0</v>
      </c>
      <c r="AC205" s="9">
        <f t="shared" si="55"/>
        <v>0</v>
      </c>
      <c r="AD205" s="15"/>
      <c r="AE205" s="15"/>
      <c r="AG205" s="9">
        <v>0</v>
      </c>
      <c r="AH205" s="9">
        <f t="shared" si="53"/>
        <v>0</v>
      </c>
    </row>
    <row r="206" spans="1:34" ht="12.75">
      <c r="A206" t="s">
        <v>207</v>
      </c>
      <c r="B206" s="5">
        <v>204</v>
      </c>
      <c r="C206" s="6">
        <v>2007</v>
      </c>
      <c r="D206" s="21">
        <v>103877410</v>
      </c>
      <c r="E206" s="21">
        <v>1258994</v>
      </c>
      <c r="F206" s="19">
        <v>92744400</v>
      </c>
      <c r="G206" s="19">
        <f t="shared" si="42"/>
        <v>1124061.9412209066</v>
      </c>
      <c r="H206" s="19">
        <f t="shared" si="43"/>
        <v>618658.8589621371</v>
      </c>
      <c r="I206" s="19">
        <f t="shared" si="44"/>
        <v>11133010</v>
      </c>
      <c r="J206" s="19">
        <f t="shared" si="45"/>
        <v>49924</v>
      </c>
      <c r="K206" s="19">
        <f t="shared" si="46"/>
        <v>0</v>
      </c>
      <c r="L206" s="19">
        <v>0</v>
      </c>
      <c r="M206" s="19">
        <v>21286</v>
      </c>
      <c r="N206" s="19">
        <v>2855</v>
      </c>
      <c r="O206" s="19">
        <v>19278</v>
      </c>
      <c r="P206" s="20">
        <f t="shared" si="54"/>
        <v>1302413</v>
      </c>
      <c r="R206">
        <f t="shared" si="47"/>
      </c>
      <c r="S206">
        <f t="shared" si="48"/>
      </c>
      <c r="T206" s="9">
        <v>222409</v>
      </c>
      <c r="U206" s="13">
        <v>12.12</v>
      </c>
      <c r="V206" s="9">
        <v>417</v>
      </c>
      <c r="W206" s="9">
        <v>640</v>
      </c>
      <c r="X206" s="9">
        <v>692</v>
      </c>
      <c r="Y206">
        <f t="shared" si="49"/>
        <v>0</v>
      </c>
      <c r="Z206">
        <f t="shared" si="50"/>
        <v>0</v>
      </c>
      <c r="AA206">
        <f t="shared" si="51"/>
        <v>0</v>
      </c>
      <c r="AB206">
        <f t="shared" si="52"/>
        <v>0</v>
      </c>
      <c r="AC206" s="9">
        <f t="shared" si="55"/>
        <v>0</v>
      </c>
      <c r="AD206" s="15"/>
      <c r="AE206" s="15"/>
      <c r="AG206" s="9">
        <v>0</v>
      </c>
      <c r="AH206" s="9">
        <f t="shared" si="53"/>
        <v>0</v>
      </c>
    </row>
    <row r="207" spans="1:34" ht="12.75">
      <c r="A207" t="s">
        <v>208</v>
      </c>
      <c r="B207" s="5">
        <v>205</v>
      </c>
      <c r="C207" s="6">
        <v>2007</v>
      </c>
      <c r="D207" s="21">
        <v>1379779416</v>
      </c>
      <c r="E207" s="21">
        <v>11355585</v>
      </c>
      <c r="F207" s="19">
        <v>1138199800</v>
      </c>
      <c r="G207" s="19">
        <f t="shared" si="42"/>
        <v>9367384.689179186</v>
      </c>
      <c r="H207" s="19">
        <f t="shared" si="43"/>
        <v>7476954.372261228</v>
      </c>
      <c r="I207" s="19">
        <f t="shared" si="44"/>
        <v>241579616</v>
      </c>
      <c r="J207" s="19">
        <f t="shared" si="45"/>
        <v>300472</v>
      </c>
      <c r="K207" s="19">
        <f t="shared" si="46"/>
        <v>1326507.9365493965</v>
      </c>
      <c r="L207" s="19">
        <v>0</v>
      </c>
      <c r="M207" s="19">
        <v>338325</v>
      </c>
      <c r="N207" s="19">
        <v>27893</v>
      </c>
      <c r="O207" s="19">
        <v>112734</v>
      </c>
      <c r="P207" s="20">
        <f t="shared" si="54"/>
        <v>11834537</v>
      </c>
      <c r="R207">
        <f t="shared" si="47"/>
      </c>
      <c r="S207">
        <f t="shared" si="48"/>
      </c>
      <c r="T207" s="9">
        <v>495516</v>
      </c>
      <c r="U207" s="13">
        <v>8.23</v>
      </c>
      <c r="V207" s="9">
        <v>2297</v>
      </c>
      <c r="W207" s="9">
        <v>3101</v>
      </c>
      <c r="X207" s="9">
        <v>3241</v>
      </c>
      <c r="Y207">
        <f t="shared" si="49"/>
        <v>0</v>
      </c>
      <c r="Z207">
        <f t="shared" si="50"/>
        <v>0</v>
      </c>
      <c r="AA207">
        <f t="shared" si="51"/>
        <v>0</v>
      </c>
      <c r="AB207">
        <f t="shared" si="52"/>
        <v>0</v>
      </c>
      <c r="AC207" s="9">
        <f t="shared" si="55"/>
        <v>0</v>
      </c>
      <c r="AD207" s="15"/>
      <c r="AE207" s="15"/>
      <c r="AG207" s="9">
        <v>0</v>
      </c>
      <c r="AH207" s="9">
        <f t="shared" si="53"/>
        <v>0</v>
      </c>
    </row>
    <row r="208" spans="1:34" ht="12.75">
      <c r="A208" t="s">
        <v>209</v>
      </c>
      <c r="B208" s="5">
        <v>206</v>
      </c>
      <c r="C208" s="6">
        <v>2007</v>
      </c>
      <c r="D208" s="21">
        <v>3065649603</v>
      </c>
      <c r="E208" s="21">
        <v>30932404</v>
      </c>
      <c r="F208" s="19">
        <v>2066174400</v>
      </c>
      <c r="G208" s="19">
        <f t="shared" si="42"/>
        <v>20847699.36287386</v>
      </c>
      <c r="H208" s="19">
        <f t="shared" si="43"/>
        <v>16576601.321060859</v>
      </c>
      <c r="I208" s="19">
        <f t="shared" si="44"/>
        <v>999475203</v>
      </c>
      <c r="J208" s="19">
        <f t="shared" si="45"/>
        <v>336184</v>
      </c>
      <c r="K208" s="19">
        <f t="shared" si="46"/>
        <v>7084947.171831498</v>
      </c>
      <c r="L208" s="19">
        <v>4859</v>
      </c>
      <c r="M208" s="19">
        <v>2538781</v>
      </c>
      <c r="N208" s="19">
        <v>1550234</v>
      </c>
      <c r="O208" s="19">
        <v>392948</v>
      </c>
      <c r="P208" s="20">
        <f t="shared" si="54"/>
        <v>35419226</v>
      </c>
      <c r="Q208">
        <v>0.02</v>
      </c>
      <c r="R208" t="str">
        <f t="shared" si="47"/>
        <v>*</v>
      </c>
      <c r="S208">
        <f t="shared" si="48"/>
      </c>
      <c r="T208" s="9">
        <v>488111</v>
      </c>
      <c r="U208" s="13">
        <v>10.09</v>
      </c>
      <c r="V208" s="9">
        <v>4233</v>
      </c>
      <c r="W208" s="9">
        <v>7206</v>
      </c>
      <c r="X208" s="9">
        <v>7852</v>
      </c>
      <c r="Y208">
        <f t="shared" si="49"/>
        <v>473231</v>
      </c>
      <c r="Z208">
        <f t="shared" si="50"/>
        <v>473231</v>
      </c>
      <c r="AA208">
        <f t="shared" si="51"/>
        <v>81877</v>
      </c>
      <c r="AB208">
        <f t="shared" si="52"/>
        <v>81877</v>
      </c>
      <c r="AC208" s="9">
        <f t="shared" si="55"/>
        <v>568986</v>
      </c>
      <c r="AD208" s="15">
        <v>100000</v>
      </c>
      <c r="AE208" s="15"/>
      <c r="AF208">
        <v>2004</v>
      </c>
      <c r="AG208" s="9">
        <v>560351.44</v>
      </c>
      <c r="AH208" s="9">
        <f t="shared" si="53"/>
        <v>8634.560000000056</v>
      </c>
    </row>
    <row r="209" spans="1:34" ht="12.75">
      <c r="A209" t="s">
        <v>210</v>
      </c>
      <c r="B209" s="5">
        <v>207</v>
      </c>
      <c r="C209" s="6">
        <v>2007</v>
      </c>
      <c r="D209" s="21">
        <v>18780465279</v>
      </c>
      <c r="E209" s="21">
        <v>175221741</v>
      </c>
      <c r="F209" s="19">
        <v>13848096600</v>
      </c>
      <c r="G209" s="19">
        <f t="shared" si="42"/>
        <v>129202741.23886792</v>
      </c>
      <c r="H209" s="19">
        <f t="shared" si="43"/>
        <v>113426646.98006392</v>
      </c>
      <c r="I209" s="19">
        <f t="shared" si="44"/>
        <v>4932368679</v>
      </c>
      <c r="J209" s="19">
        <f t="shared" si="45"/>
        <v>552646</v>
      </c>
      <c r="K209" s="19">
        <f t="shared" si="46"/>
        <v>37691969.481145956</v>
      </c>
      <c r="L209" s="19">
        <v>0</v>
      </c>
      <c r="M209" s="19">
        <v>27193831</v>
      </c>
      <c r="N209" s="19">
        <v>2635958</v>
      </c>
      <c r="O209" s="19">
        <v>3452598</v>
      </c>
      <c r="P209" s="20">
        <f t="shared" si="54"/>
        <v>208504128</v>
      </c>
      <c r="Q209">
        <v>0.01</v>
      </c>
      <c r="R209">
        <f t="shared" si="47"/>
      </c>
      <c r="S209">
        <f t="shared" si="48"/>
      </c>
      <c r="T209" s="9">
        <v>818978</v>
      </c>
      <c r="U209" s="13">
        <v>9.33</v>
      </c>
      <c r="V209" s="9">
        <v>16909</v>
      </c>
      <c r="W209" s="9">
        <v>25834</v>
      </c>
      <c r="X209" s="9">
        <v>26680</v>
      </c>
      <c r="Y209">
        <f t="shared" si="49"/>
        <v>1511186</v>
      </c>
      <c r="Z209">
        <f t="shared" si="50"/>
        <v>1752217</v>
      </c>
      <c r="AA209">
        <f t="shared" si="51"/>
        <v>298298</v>
      </c>
      <c r="AB209">
        <f t="shared" si="52"/>
        <v>298298</v>
      </c>
      <c r="AC209" s="9">
        <f t="shared" si="55"/>
        <v>2101778</v>
      </c>
      <c r="AD209" s="15"/>
      <c r="AE209" s="15"/>
      <c r="AF209">
        <v>2002</v>
      </c>
      <c r="AG209" s="9">
        <v>2052535.35</v>
      </c>
      <c r="AH209" s="9">
        <f t="shared" si="53"/>
        <v>49242.64999999991</v>
      </c>
    </row>
    <row r="210" spans="1:34" ht="12.75">
      <c r="A210" t="s">
        <v>211</v>
      </c>
      <c r="B210" s="5">
        <v>208</v>
      </c>
      <c r="C210" s="6">
        <v>2007</v>
      </c>
      <c r="D210" s="21">
        <v>1472180960</v>
      </c>
      <c r="E210" s="21">
        <v>17886999</v>
      </c>
      <c r="F210" s="19">
        <v>1366395300</v>
      </c>
      <c r="G210" s="19">
        <f t="shared" si="42"/>
        <v>16601703.206856241</v>
      </c>
      <c r="H210" s="19">
        <f t="shared" si="43"/>
        <v>13125591.026456939</v>
      </c>
      <c r="I210" s="19">
        <f t="shared" si="44"/>
        <v>105785660</v>
      </c>
      <c r="J210" s="19">
        <f t="shared" si="45"/>
        <v>183337</v>
      </c>
      <c r="K210" s="19">
        <f t="shared" si="46"/>
        <v>584239.3816481201</v>
      </c>
      <c r="L210" s="19">
        <v>4460</v>
      </c>
      <c r="M210" s="19">
        <v>636816</v>
      </c>
      <c r="N210" s="19">
        <v>162928</v>
      </c>
      <c r="O210" s="19">
        <v>183735</v>
      </c>
      <c r="P210" s="20">
        <f t="shared" si="54"/>
        <v>18874938</v>
      </c>
      <c r="Q210">
        <v>0.03</v>
      </c>
      <c r="R210" t="str">
        <f t="shared" si="47"/>
        <v>*</v>
      </c>
      <c r="S210">
        <f t="shared" si="48"/>
      </c>
      <c r="T210" s="9">
        <v>477594</v>
      </c>
      <c r="U210" s="13">
        <v>12.15</v>
      </c>
      <c r="V210" s="9">
        <v>2861</v>
      </c>
      <c r="W210" s="9">
        <v>3438</v>
      </c>
      <c r="X210" s="9">
        <v>3635</v>
      </c>
      <c r="Y210">
        <f t="shared" si="49"/>
        <v>411295</v>
      </c>
      <c r="Z210">
        <f t="shared" si="50"/>
        <v>411295</v>
      </c>
      <c r="AA210">
        <f t="shared" si="51"/>
        <v>24126</v>
      </c>
      <c r="AB210">
        <f t="shared" si="52"/>
        <v>24126</v>
      </c>
      <c r="AC210" s="9">
        <f t="shared" si="55"/>
        <v>446307</v>
      </c>
      <c r="AD210" s="15">
        <v>100000</v>
      </c>
      <c r="AE210" s="15"/>
      <c r="AF210">
        <v>2002</v>
      </c>
      <c r="AG210" s="9">
        <v>442039.22</v>
      </c>
      <c r="AH210" s="9">
        <f t="shared" si="53"/>
        <v>4267.780000000028</v>
      </c>
    </row>
    <row r="211" spans="1:34" ht="12.75">
      <c r="A211" t="s">
        <v>212</v>
      </c>
      <c r="B211" s="5">
        <v>209</v>
      </c>
      <c r="C211" s="6">
        <v>2007</v>
      </c>
      <c r="D211" s="21">
        <v>509623146</v>
      </c>
      <c r="E211" s="21">
        <v>5672106</v>
      </c>
      <c r="F211" s="19">
        <v>341628100</v>
      </c>
      <c r="G211" s="19">
        <f t="shared" si="42"/>
        <v>3802321.0110998373</v>
      </c>
      <c r="H211" s="19">
        <f t="shared" si="43"/>
        <v>890717.6884615151</v>
      </c>
      <c r="I211" s="19">
        <f t="shared" si="44"/>
        <v>167995046</v>
      </c>
      <c r="J211" s="19">
        <f t="shared" si="45"/>
        <v>82109</v>
      </c>
      <c r="K211" s="19">
        <f t="shared" si="46"/>
        <v>0</v>
      </c>
      <c r="L211" s="19">
        <v>0</v>
      </c>
      <c r="M211" s="19">
        <v>2568753</v>
      </c>
      <c r="N211" s="19">
        <v>731398</v>
      </c>
      <c r="O211" s="19">
        <v>680305</v>
      </c>
      <c r="P211" s="20">
        <f t="shared" si="54"/>
        <v>9652562</v>
      </c>
      <c r="R211">
        <f t="shared" si="47"/>
      </c>
      <c r="S211">
        <f t="shared" si="48"/>
      </c>
      <c r="T211" s="9">
        <v>130592</v>
      </c>
      <c r="U211" s="13">
        <v>11.13</v>
      </c>
      <c r="V211" s="9">
        <v>2616</v>
      </c>
      <c r="W211" s="9">
        <v>4662</v>
      </c>
      <c r="X211" s="9">
        <v>4990</v>
      </c>
      <c r="Y211">
        <f t="shared" si="49"/>
        <v>0</v>
      </c>
      <c r="Z211">
        <f t="shared" si="50"/>
        <v>0</v>
      </c>
      <c r="AA211">
        <f t="shared" si="51"/>
        <v>0</v>
      </c>
      <c r="AB211">
        <f t="shared" si="52"/>
        <v>0</v>
      </c>
      <c r="AC211" s="9">
        <f t="shared" si="55"/>
        <v>0</v>
      </c>
      <c r="AD211" s="15"/>
      <c r="AE211" s="15"/>
      <c r="AG211" s="9">
        <v>0</v>
      </c>
      <c r="AH211" s="9">
        <f t="shared" si="53"/>
        <v>0</v>
      </c>
    </row>
    <row r="212" spans="1:34" ht="12.75">
      <c r="A212" t="s">
        <v>213</v>
      </c>
      <c r="B212" s="5">
        <v>210</v>
      </c>
      <c r="C212" s="6">
        <v>2007</v>
      </c>
      <c r="D212" s="21">
        <v>4113245116</v>
      </c>
      <c r="E212" s="21">
        <v>42983411</v>
      </c>
      <c r="F212" s="19">
        <v>3297752500</v>
      </c>
      <c r="G212" s="19">
        <f t="shared" si="42"/>
        <v>34461513.254435845</v>
      </c>
      <c r="H212" s="19">
        <f t="shared" si="43"/>
        <v>28042078.97168469</v>
      </c>
      <c r="I212" s="19">
        <f t="shared" si="44"/>
        <v>815492616</v>
      </c>
      <c r="J212" s="19">
        <f t="shared" si="45"/>
        <v>299924</v>
      </c>
      <c r="K212" s="19">
        <f t="shared" si="46"/>
        <v>5680545.354437018</v>
      </c>
      <c r="L212" s="19">
        <v>0</v>
      </c>
      <c r="M212" s="19">
        <v>3613257</v>
      </c>
      <c r="N212" s="19">
        <v>2202311</v>
      </c>
      <c r="O212" s="19">
        <v>984272</v>
      </c>
      <c r="P212" s="20">
        <f t="shared" si="54"/>
        <v>49783251</v>
      </c>
      <c r="Q212">
        <v>0.03</v>
      </c>
      <c r="R212" t="str">
        <f t="shared" si="47"/>
        <v>*</v>
      </c>
      <c r="S212">
        <f t="shared" si="48"/>
      </c>
      <c r="T212" s="9">
        <v>536831</v>
      </c>
      <c r="U212" s="13">
        <v>10.45</v>
      </c>
      <c r="V212" s="9">
        <v>6143</v>
      </c>
      <c r="W212" s="9">
        <v>8862</v>
      </c>
      <c r="X212" s="9">
        <v>9536</v>
      </c>
      <c r="Y212">
        <f t="shared" si="49"/>
        <v>1011679</v>
      </c>
      <c r="Z212">
        <f t="shared" si="50"/>
        <v>1011679</v>
      </c>
      <c r="AA212">
        <f t="shared" si="51"/>
        <v>174467</v>
      </c>
      <c r="AB212">
        <f t="shared" si="52"/>
        <v>174467</v>
      </c>
      <c r="AC212" s="9">
        <f t="shared" si="55"/>
        <v>1215800</v>
      </c>
      <c r="AD212" s="15">
        <v>100000</v>
      </c>
      <c r="AE212" s="15"/>
      <c r="AF212">
        <v>2002</v>
      </c>
      <c r="AG212" s="9">
        <v>1193677.83</v>
      </c>
      <c r="AH212" s="9">
        <f t="shared" si="53"/>
        <v>22122.169999999925</v>
      </c>
    </row>
    <row r="213" spans="1:34" ht="12.75">
      <c r="A213" t="s">
        <v>214</v>
      </c>
      <c r="B213" s="5">
        <v>211</v>
      </c>
      <c r="C213" s="6">
        <v>2007</v>
      </c>
      <c r="D213" s="21">
        <v>3301066571</v>
      </c>
      <c r="E213" s="21">
        <v>27794981</v>
      </c>
      <c r="F213" s="19">
        <v>2583363800</v>
      </c>
      <c r="G213" s="19">
        <f t="shared" si="42"/>
        <v>21751923.56552079</v>
      </c>
      <c r="H213" s="19">
        <f t="shared" si="43"/>
        <v>16184614.074668083</v>
      </c>
      <c r="I213" s="19">
        <f t="shared" si="44"/>
        <v>717702771</v>
      </c>
      <c r="J213" s="19">
        <f t="shared" si="45"/>
        <v>236164</v>
      </c>
      <c r="K213" s="19">
        <f t="shared" si="46"/>
        <v>3484218.054015122</v>
      </c>
      <c r="L213" s="19">
        <v>0</v>
      </c>
      <c r="M213" s="19">
        <v>6331256</v>
      </c>
      <c r="N213" s="19">
        <v>873564</v>
      </c>
      <c r="O213" s="19">
        <v>504886</v>
      </c>
      <c r="P213" s="20">
        <f t="shared" si="54"/>
        <v>35504687</v>
      </c>
      <c r="R213">
        <f t="shared" si="47"/>
      </c>
      <c r="S213">
        <f t="shared" si="48"/>
      </c>
      <c r="T213" s="9">
        <v>390708</v>
      </c>
      <c r="U213" s="13">
        <v>8.42</v>
      </c>
      <c r="V213" s="9">
        <v>6612</v>
      </c>
      <c r="W213" s="9">
        <v>9651</v>
      </c>
      <c r="X213" s="9">
        <v>10144</v>
      </c>
      <c r="Y213">
        <f t="shared" si="49"/>
        <v>0</v>
      </c>
      <c r="Z213">
        <f t="shared" si="50"/>
        <v>0</v>
      </c>
      <c r="AA213">
        <f t="shared" si="51"/>
        <v>0</v>
      </c>
      <c r="AB213">
        <f t="shared" si="52"/>
        <v>0</v>
      </c>
      <c r="AC213" s="9">
        <f t="shared" si="55"/>
        <v>0</v>
      </c>
      <c r="AD213" s="15"/>
      <c r="AE213" s="15"/>
      <c r="AG213" s="9">
        <v>0</v>
      </c>
      <c r="AH213" s="9">
        <f t="shared" si="53"/>
        <v>0</v>
      </c>
    </row>
    <row r="214" spans="1:34" ht="12.75">
      <c r="A214" t="s">
        <v>215</v>
      </c>
      <c r="B214" s="5">
        <v>212</v>
      </c>
      <c r="C214" s="6">
        <v>2007</v>
      </c>
      <c r="D214" s="21">
        <v>408793914</v>
      </c>
      <c r="E214" s="21">
        <v>3818135</v>
      </c>
      <c r="F214" s="19">
        <v>310599600</v>
      </c>
      <c r="G214" s="19">
        <f t="shared" si="42"/>
        <v>2901000.1448945254</v>
      </c>
      <c r="H214" s="19">
        <f t="shared" si="43"/>
        <v>1727897.7340318947</v>
      </c>
      <c r="I214" s="19">
        <f t="shared" si="44"/>
        <v>98194314</v>
      </c>
      <c r="J214" s="19">
        <f t="shared" si="45"/>
        <v>138302</v>
      </c>
      <c r="K214" s="19">
        <f t="shared" si="46"/>
        <v>253995.59818549186</v>
      </c>
      <c r="L214" s="19">
        <v>0</v>
      </c>
      <c r="M214" s="19">
        <v>145353</v>
      </c>
      <c r="N214" s="19">
        <v>105274</v>
      </c>
      <c r="O214" s="19">
        <v>50267</v>
      </c>
      <c r="P214" s="20">
        <f t="shared" si="54"/>
        <v>4119029</v>
      </c>
      <c r="R214">
        <f t="shared" si="47"/>
      </c>
      <c r="S214">
        <f t="shared" si="48"/>
      </c>
      <c r="T214" s="9">
        <v>247293</v>
      </c>
      <c r="U214" s="13">
        <v>9.34</v>
      </c>
      <c r="V214" s="9">
        <v>1256</v>
      </c>
      <c r="W214" s="9">
        <v>1966</v>
      </c>
      <c r="X214" s="9">
        <v>2144</v>
      </c>
      <c r="Y214">
        <f t="shared" si="49"/>
        <v>0</v>
      </c>
      <c r="Z214">
        <f t="shared" si="50"/>
        <v>0</v>
      </c>
      <c r="AA214">
        <f t="shared" si="51"/>
        <v>0</v>
      </c>
      <c r="AB214">
        <f t="shared" si="52"/>
        <v>0</v>
      </c>
      <c r="AC214" s="9">
        <f t="shared" si="55"/>
        <v>0</v>
      </c>
      <c r="AD214" s="15"/>
      <c r="AE214" s="15"/>
      <c r="AG214" s="9">
        <v>0</v>
      </c>
      <c r="AH214" s="9">
        <f t="shared" si="53"/>
        <v>0</v>
      </c>
    </row>
    <row r="215" spans="1:34" ht="12.75">
      <c r="A215" t="s">
        <v>216</v>
      </c>
      <c r="B215" s="5">
        <v>213</v>
      </c>
      <c r="C215" s="6">
        <v>2007</v>
      </c>
      <c r="D215" s="21">
        <v>2400089540</v>
      </c>
      <c r="E215" s="21">
        <v>25968969</v>
      </c>
      <c r="F215" s="19">
        <v>2128977100</v>
      </c>
      <c r="G215" s="19">
        <f t="shared" si="42"/>
        <v>23035532.379183613</v>
      </c>
      <c r="H215" s="19">
        <f t="shared" si="43"/>
        <v>18539820.648607112</v>
      </c>
      <c r="I215" s="19">
        <f t="shared" si="44"/>
        <v>271112440</v>
      </c>
      <c r="J215" s="19">
        <f t="shared" si="45"/>
        <v>260936</v>
      </c>
      <c r="K215" s="19">
        <f t="shared" si="46"/>
        <v>1809238.8785284746</v>
      </c>
      <c r="L215" s="19">
        <v>0</v>
      </c>
      <c r="M215" s="19">
        <v>1787832</v>
      </c>
      <c r="N215" s="19">
        <v>1204204</v>
      </c>
      <c r="O215" s="19">
        <v>224795</v>
      </c>
      <c r="P215" s="20">
        <f t="shared" si="54"/>
        <v>29185800</v>
      </c>
      <c r="R215">
        <f t="shared" si="47"/>
      </c>
      <c r="S215">
        <f t="shared" si="48"/>
      </c>
      <c r="T215" s="9">
        <v>512389</v>
      </c>
      <c r="U215" s="13">
        <v>10.82</v>
      </c>
      <c r="V215" s="9">
        <v>4155</v>
      </c>
      <c r="W215" s="9">
        <v>5194</v>
      </c>
      <c r="X215" s="9">
        <v>5499</v>
      </c>
      <c r="Y215">
        <f t="shared" si="49"/>
        <v>0</v>
      </c>
      <c r="Z215">
        <f t="shared" si="50"/>
        <v>0</v>
      </c>
      <c r="AA215">
        <f t="shared" si="51"/>
        <v>0</v>
      </c>
      <c r="AB215">
        <f t="shared" si="52"/>
        <v>0</v>
      </c>
      <c r="AC215" s="9">
        <f t="shared" si="55"/>
        <v>0</v>
      </c>
      <c r="AD215" s="15"/>
      <c r="AE215" s="15"/>
      <c r="AG215" s="9">
        <v>0</v>
      </c>
      <c r="AH215" s="9">
        <f t="shared" si="53"/>
        <v>0</v>
      </c>
    </row>
    <row r="216" spans="1:34" ht="12.75">
      <c r="A216" t="s">
        <v>217</v>
      </c>
      <c r="B216" s="5">
        <v>214</v>
      </c>
      <c r="C216" s="6">
        <v>2007</v>
      </c>
      <c r="D216" s="21">
        <v>2551795390</v>
      </c>
      <c r="E216" s="21">
        <v>27789052</v>
      </c>
      <c r="F216" s="19">
        <v>1666161850</v>
      </c>
      <c r="G216" s="19">
        <f t="shared" si="42"/>
        <v>18144502.678980935</v>
      </c>
      <c r="H216" s="19">
        <f t="shared" si="43"/>
        <v>12157186.212343218</v>
      </c>
      <c r="I216" s="19">
        <f t="shared" si="44"/>
        <v>885633540</v>
      </c>
      <c r="J216" s="19">
        <f t="shared" si="45"/>
        <v>229023</v>
      </c>
      <c r="K216" s="19">
        <f t="shared" si="46"/>
        <v>5433378.687056945</v>
      </c>
      <c r="L216" s="19">
        <v>0</v>
      </c>
      <c r="M216" s="19">
        <v>4976264</v>
      </c>
      <c r="N216" s="19">
        <v>954198</v>
      </c>
      <c r="O216" s="19">
        <v>693850</v>
      </c>
      <c r="P216" s="20">
        <f t="shared" si="54"/>
        <v>34413364</v>
      </c>
      <c r="Q216">
        <v>0.03</v>
      </c>
      <c r="R216" t="str">
        <f t="shared" si="47"/>
        <v>*</v>
      </c>
      <c r="S216">
        <f t="shared" si="48"/>
      </c>
      <c r="T216" s="9">
        <v>303049</v>
      </c>
      <c r="U216" s="13">
        <v>10.89</v>
      </c>
      <c r="V216" s="9">
        <v>5498</v>
      </c>
      <c r="W216" s="9">
        <v>9365</v>
      </c>
      <c r="X216" s="9">
        <v>10507</v>
      </c>
      <c r="Y216">
        <f t="shared" si="49"/>
        <v>527717</v>
      </c>
      <c r="Z216">
        <f t="shared" si="50"/>
        <v>527717</v>
      </c>
      <c r="AA216">
        <f t="shared" si="51"/>
        <v>177914</v>
      </c>
      <c r="AB216">
        <f t="shared" si="52"/>
        <v>177914</v>
      </c>
      <c r="AC216" s="9">
        <f t="shared" si="55"/>
        <v>723272</v>
      </c>
      <c r="AD216" s="15">
        <v>100000</v>
      </c>
      <c r="AE216" s="15"/>
      <c r="AF216">
        <v>2007</v>
      </c>
      <c r="AG216" s="9">
        <v>732117.01</v>
      </c>
      <c r="AH216" s="9">
        <f t="shared" si="53"/>
        <v>-8845.01000000001</v>
      </c>
    </row>
    <row r="217" spans="1:34" ht="12.75">
      <c r="A217" t="s">
        <v>218</v>
      </c>
      <c r="B217" s="5">
        <v>215</v>
      </c>
      <c r="C217" s="6">
        <v>2007</v>
      </c>
      <c r="D217" s="21">
        <v>1991920100</v>
      </c>
      <c r="E217" s="21">
        <v>24679890</v>
      </c>
      <c r="F217" s="19">
        <v>1723718900</v>
      </c>
      <c r="G217" s="19">
        <f t="shared" si="42"/>
        <v>21356877.13725114</v>
      </c>
      <c r="H217" s="19">
        <f t="shared" si="43"/>
        <v>16415740.524171144</v>
      </c>
      <c r="I217" s="19">
        <f t="shared" si="44"/>
        <v>268201200</v>
      </c>
      <c r="J217" s="19">
        <f t="shared" si="45"/>
        <v>242278</v>
      </c>
      <c r="K217" s="19">
        <f t="shared" si="46"/>
        <v>1951442.6571384217</v>
      </c>
      <c r="L217" s="19">
        <v>32636</v>
      </c>
      <c r="M217" s="19">
        <v>2238889</v>
      </c>
      <c r="N217" s="19">
        <v>3156519</v>
      </c>
      <c r="O217" s="19">
        <v>631792</v>
      </c>
      <c r="P217" s="20">
        <f t="shared" si="54"/>
        <v>30739726</v>
      </c>
      <c r="Q217">
        <v>0.015</v>
      </c>
      <c r="R217" t="str">
        <f t="shared" si="47"/>
        <v>*</v>
      </c>
      <c r="S217">
        <f t="shared" si="48"/>
      </c>
      <c r="T217" s="9">
        <v>432226</v>
      </c>
      <c r="U217" s="13">
        <v>12.39</v>
      </c>
      <c r="V217" s="9">
        <v>3988</v>
      </c>
      <c r="W217" s="9">
        <v>5095</v>
      </c>
      <c r="X217" s="9">
        <v>5524</v>
      </c>
      <c r="Y217">
        <f t="shared" si="49"/>
        <v>275508</v>
      </c>
      <c r="Z217">
        <f t="shared" si="50"/>
        <v>275508</v>
      </c>
      <c r="AA217">
        <f t="shared" si="51"/>
        <v>81421</v>
      </c>
      <c r="AB217">
        <f t="shared" si="52"/>
        <v>81421</v>
      </c>
      <c r="AC217" s="9">
        <f t="shared" si="55"/>
        <v>365852</v>
      </c>
      <c r="AD217" s="15">
        <v>100000</v>
      </c>
      <c r="AE217" s="15"/>
      <c r="AF217">
        <v>2006</v>
      </c>
      <c r="AG217" s="9">
        <v>359673.83</v>
      </c>
      <c r="AH217" s="9">
        <f t="shared" si="53"/>
        <v>6178.169999999984</v>
      </c>
    </row>
    <row r="218" spans="1:34" ht="12.75">
      <c r="A218" t="s">
        <v>219</v>
      </c>
      <c r="B218" s="5">
        <v>216</v>
      </c>
      <c r="C218" s="6">
        <v>2007</v>
      </c>
      <c r="D218" s="21">
        <v>1477352191</v>
      </c>
      <c r="E218" s="21">
        <v>12616588</v>
      </c>
      <c r="F218" s="19">
        <v>1059461600</v>
      </c>
      <c r="G218" s="19">
        <f t="shared" si="42"/>
        <v>9047802.27115174</v>
      </c>
      <c r="H218" s="19">
        <f t="shared" si="43"/>
        <v>6239852.98443494</v>
      </c>
      <c r="I218" s="19">
        <f t="shared" si="44"/>
        <v>417890591</v>
      </c>
      <c r="J218" s="19">
        <f t="shared" si="45"/>
        <v>219711</v>
      </c>
      <c r="K218" s="19">
        <f t="shared" si="46"/>
        <v>1944476.6460766827</v>
      </c>
      <c r="L218" s="19">
        <v>0</v>
      </c>
      <c r="M218" s="19">
        <v>818734</v>
      </c>
      <c r="N218" s="19">
        <v>301243</v>
      </c>
      <c r="O218" s="19">
        <v>240942</v>
      </c>
      <c r="P218" s="20">
        <f t="shared" si="54"/>
        <v>13977507</v>
      </c>
      <c r="R218">
        <f t="shared" si="47"/>
      </c>
      <c r="S218">
        <f t="shared" si="48"/>
      </c>
      <c r="T218" s="9">
        <v>322221</v>
      </c>
      <c r="U218" s="13">
        <v>8.54</v>
      </c>
      <c r="V218" s="9">
        <v>3288</v>
      </c>
      <c r="W218" s="9">
        <v>5190</v>
      </c>
      <c r="X218" s="9">
        <v>5404</v>
      </c>
      <c r="Y218">
        <f t="shared" si="49"/>
        <v>0</v>
      </c>
      <c r="Z218">
        <f t="shared" si="50"/>
        <v>0</v>
      </c>
      <c r="AA218">
        <f t="shared" si="51"/>
        <v>0</v>
      </c>
      <c r="AB218">
        <f t="shared" si="52"/>
        <v>0</v>
      </c>
      <c r="AC218" s="9">
        <f t="shared" si="55"/>
        <v>0</v>
      </c>
      <c r="AD218" s="15"/>
      <c r="AE218" s="15"/>
      <c r="AG218" s="9">
        <v>0</v>
      </c>
      <c r="AH218" s="9">
        <f t="shared" si="53"/>
        <v>0</v>
      </c>
    </row>
    <row r="219" spans="1:34" ht="12.75">
      <c r="A219" t="s">
        <v>220</v>
      </c>
      <c r="B219" s="5">
        <v>217</v>
      </c>
      <c r="C219" s="6">
        <v>2007</v>
      </c>
      <c r="D219" s="21">
        <v>261354271</v>
      </c>
      <c r="E219" s="21">
        <v>3371470</v>
      </c>
      <c r="F219" s="19">
        <v>207807000</v>
      </c>
      <c r="G219" s="19">
        <f t="shared" si="42"/>
        <v>2680710.2237483617</v>
      </c>
      <c r="H219" s="19">
        <f t="shared" si="43"/>
        <v>1299121.5993799043</v>
      </c>
      <c r="I219" s="19">
        <f t="shared" si="44"/>
        <v>53547271</v>
      </c>
      <c r="J219" s="19">
        <f t="shared" si="45"/>
        <v>69452</v>
      </c>
      <c r="K219" s="19">
        <f t="shared" si="46"/>
        <v>0</v>
      </c>
      <c r="L219" s="19">
        <v>0</v>
      </c>
      <c r="M219" s="19">
        <v>177529</v>
      </c>
      <c r="N219" s="19">
        <v>650698</v>
      </c>
      <c r="O219" s="19">
        <v>497571</v>
      </c>
      <c r="P219" s="20">
        <f t="shared" si="54"/>
        <v>4697268</v>
      </c>
      <c r="R219">
        <f t="shared" si="47"/>
      </c>
      <c r="S219">
        <f t="shared" si="48"/>
      </c>
      <c r="T219" s="9">
        <v>194031</v>
      </c>
      <c r="U219" s="13">
        <v>12.9</v>
      </c>
      <c r="V219" s="9">
        <v>1071</v>
      </c>
      <c r="W219" s="9">
        <v>1842</v>
      </c>
      <c r="X219" s="9">
        <v>2261</v>
      </c>
      <c r="Y219">
        <f t="shared" si="49"/>
        <v>0</v>
      </c>
      <c r="Z219">
        <f t="shared" si="50"/>
        <v>0</v>
      </c>
      <c r="AA219">
        <f t="shared" si="51"/>
        <v>0</v>
      </c>
      <c r="AB219">
        <f t="shared" si="52"/>
        <v>0</v>
      </c>
      <c r="AC219" s="9">
        <f t="shared" si="55"/>
        <v>0</v>
      </c>
      <c r="AD219" s="15"/>
      <c r="AE219" s="15"/>
      <c r="AG219" s="9">
        <v>0</v>
      </c>
      <c r="AH219" s="9">
        <f t="shared" si="53"/>
        <v>0</v>
      </c>
    </row>
    <row r="220" spans="1:34" ht="12.75">
      <c r="A220" t="s">
        <v>221</v>
      </c>
      <c r="B220" s="5">
        <v>218</v>
      </c>
      <c r="C220" s="6">
        <v>2007</v>
      </c>
      <c r="D220" s="21">
        <v>2011590493</v>
      </c>
      <c r="E220" s="21">
        <v>19552660</v>
      </c>
      <c r="F220" s="19">
        <v>1507564800</v>
      </c>
      <c r="G220" s="19">
        <f t="shared" si="42"/>
        <v>14653530.161801176</v>
      </c>
      <c r="H220" s="19">
        <f t="shared" si="43"/>
        <v>10491423.148479627</v>
      </c>
      <c r="I220" s="19">
        <f t="shared" si="44"/>
        <v>504025693</v>
      </c>
      <c r="J220" s="19">
        <f t="shared" si="45"/>
        <v>239898</v>
      </c>
      <c r="K220" s="19">
        <f t="shared" si="46"/>
        <v>2856957.815839811</v>
      </c>
      <c r="L220" s="19">
        <v>0</v>
      </c>
      <c r="M220" s="19">
        <v>1424842</v>
      </c>
      <c r="N220" s="19">
        <v>1019835</v>
      </c>
      <c r="O220" s="19">
        <v>352375</v>
      </c>
      <c r="P220" s="20">
        <f t="shared" si="54"/>
        <v>22349712</v>
      </c>
      <c r="R220">
        <f t="shared" si="47"/>
      </c>
      <c r="S220">
        <f t="shared" si="48"/>
      </c>
      <c r="T220" s="9">
        <v>352070</v>
      </c>
      <c r="U220" s="13">
        <v>9.72</v>
      </c>
      <c r="V220" s="9">
        <v>4282</v>
      </c>
      <c r="W220" s="9">
        <v>6383</v>
      </c>
      <c r="X220" s="9">
        <v>6648</v>
      </c>
      <c r="Y220">
        <f t="shared" si="49"/>
        <v>0</v>
      </c>
      <c r="Z220">
        <f t="shared" si="50"/>
        <v>0</v>
      </c>
      <c r="AA220">
        <f t="shared" si="51"/>
        <v>0</v>
      </c>
      <c r="AB220">
        <f t="shared" si="52"/>
        <v>0</v>
      </c>
      <c r="AC220" s="9">
        <f t="shared" si="55"/>
        <v>0</v>
      </c>
      <c r="AD220" s="15"/>
      <c r="AE220" s="15"/>
      <c r="AG220" s="9">
        <v>0</v>
      </c>
      <c r="AH220" s="9">
        <f t="shared" si="53"/>
        <v>0</v>
      </c>
    </row>
    <row r="221" spans="1:34" ht="12.75">
      <c r="A221" t="s">
        <v>222</v>
      </c>
      <c r="B221" s="5">
        <v>219</v>
      </c>
      <c r="C221" s="6">
        <v>2007</v>
      </c>
      <c r="D221" s="21">
        <v>2164334769</v>
      </c>
      <c r="E221" s="21">
        <v>23136739</v>
      </c>
      <c r="F221" s="19">
        <v>2029262200</v>
      </c>
      <c r="G221" s="19">
        <f t="shared" si="42"/>
        <v>21692813.2174574</v>
      </c>
      <c r="H221" s="19">
        <f t="shared" si="43"/>
        <v>18207872.791534122</v>
      </c>
      <c r="I221" s="19">
        <f t="shared" si="44"/>
        <v>135072569</v>
      </c>
      <c r="J221" s="19">
        <f t="shared" si="45"/>
        <v>225874</v>
      </c>
      <c r="K221" s="19">
        <f t="shared" si="46"/>
        <v>804664.1665342952</v>
      </c>
      <c r="L221" s="19">
        <v>0</v>
      </c>
      <c r="M221" s="19">
        <v>2718237</v>
      </c>
      <c r="N221" s="19">
        <v>639739</v>
      </c>
      <c r="O221" s="19">
        <v>256581</v>
      </c>
      <c r="P221" s="20">
        <f t="shared" si="54"/>
        <v>26751296</v>
      </c>
      <c r="Q221">
        <v>0.03</v>
      </c>
      <c r="R221" t="str">
        <f t="shared" si="47"/>
        <v>*</v>
      </c>
      <c r="S221">
        <f t="shared" si="48"/>
      </c>
      <c r="T221" s="9">
        <v>622473</v>
      </c>
      <c r="U221" s="13">
        <v>10.69</v>
      </c>
      <c r="V221" s="9">
        <v>3260</v>
      </c>
      <c r="W221" s="9">
        <v>3858</v>
      </c>
      <c r="X221" s="9">
        <v>4199</v>
      </c>
      <c r="Y221">
        <f t="shared" si="49"/>
        <v>570376</v>
      </c>
      <c r="Z221">
        <f t="shared" si="50"/>
        <v>570376</v>
      </c>
      <c r="AA221">
        <f t="shared" si="51"/>
        <v>100739</v>
      </c>
      <c r="AB221">
        <f t="shared" si="52"/>
        <v>100739</v>
      </c>
      <c r="AC221" s="9">
        <f t="shared" si="55"/>
        <v>687893</v>
      </c>
      <c r="AD221" s="15">
        <v>100000</v>
      </c>
      <c r="AE221" s="15"/>
      <c r="AF221">
        <v>2003</v>
      </c>
      <c r="AG221" s="9">
        <v>676719.26</v>
      </c>
      <c r="AH221" s="9">
        <f t="shared" si="53"/>
        <v>11173.73999999999</v>
      </c>
    </row>
    <row r="222" spans="1:34" ht="12.75">
      <c r="A222" t="s">
        <v>223</v>
      </c>
      <c r="B222" s="5">
        <v>220</v>
      </c>
      <c r="C222" s="6">
        <v>2007</v>
      </c>
      <c r="D222" s="21">
        <v>3271013305</v>
      </c>
      <c r="E222" s="21">
        <v>24663440</v>
      </c>
      <c r="F222" s="19">
        <v>2367667900</v>
      </c>
      <c r="G222" s="19">
        <f t="shared" si="42"/>
        <v>17852215.734590538</v>
      </c>
      <c r="H222" s="19">
        <f t="shared" si="43"/>
        <v>13482787.7197313</v>
      </c>
      <c r="I222" s="19">
        <f t="shared" si="44"/>
        <v>903345405</v>
      </c>
      <c r="J222" s="19">
        <f t="shared" si="45"/>
        <v>407463</v>
      </c>
      <c r="K222" s="19">
        <f t="shared" si="46"/>
        <v>5139606.409209154</v>
      </c>
      <c r="L222" s="19">
        <v>0</v>
      </c>
      <c r="M222" s="19">
        <v>13571012</v>
      </c>
      <c r="N222" s="19">
        <v>4416004</v>
      </c>
      <c r="O222" s="19">
        <v>1336191</v>
      </c>
      <c r="P222" s="20">
        <f t="shared" si="54"/>
        <v>43986647</v>
      </c>
      <c r="R222">
        <f t="shared" si="47"/>
      </c>
      <c r="S222">
        <f t="shared" si="48"/>
      </c>
      <c r="T222" s="9">
        <v>408571</v>
      </c>
      <c r="U222" s="13">
        <v>7.54</v>
      </c>
      <c r="V222" s="9">
        <v>5795</v>
      </c>
      <c r="W222" s="9">
        <v>8012</v>
      </c>
      <c r="X222" s="9">
        <v>8682</v>
      </c>
      <c r="Y222">
        <f t="shared" si="49"/>
        <v>0</v>
      </c>
      <c r="Z222">
        <f t="shared" si="50"/>
        <v>0</v>
      </c>
      <c r="AA222">
        <f t="shared" si="51"/>
        <v>0</v>
      </c>
      <c r="AB222">
        <f t="shared" si="52"/>
        <v>0</v>
      </c>
      <c r="AC222" s="9">
        <f t="shared" si="55"/>
        <v>0</v>
      </c>
      <c r="AD222" s="15"/>
      <c r="AE222" s="15"/>
      <c r="AG222" s="9">
        <v>0</v>
      </c>
      <c r="AH222" s="9">
        <f t="shared" si="53"/>
        <v>0</v>
      </c>
    </row>
    <row r="223" spans="1:34" ht="12.75">
      <c r="A223" t="s">
        <v>224</v>
      </c>
      <c r="B223" s="5">
        <v>221</v>
      </c>
      <c r="C223" s="6">
        <v>2007</v>
      </c>
      <c r="D223" s="21">
        <v>2638062650</v>
      </c>
      <c r="E223" s="21">
        <v>14746770</v>
      </c>
      <c r="F223" s="19">
        <v>2089082700</v>
      </c>
      <c r="G223" s="19">
        <f t="shared" si="42"/>
        <v>11677972.123929277</v>
      </c>
      <c r="H223" s="19">
        <f t="shared" si="43"/>
        <v>9864577.361958595</v>
      </c>
      <c r="I223" s="19">
        <f t="shared" si="44"/>
        <v>548979950</v>
      </c>
      <c r="J223" s="19">
        <f t="shared" si="45"/>
        <v>430910</v>
      </c>
      <c r="K223" s="19">
        <f t="shared" si="46"/>
        <v>2356631.0950559583</v>
      </c>
      <c r="L223" s="19">
        <v>10182</v>
      </c>
      <c r="M223" s="19">
        <v>725564</v>
      </c>
      <c r="N223" s="19">
        <v>31330</v>
      </c>
      <c r="O223" s="19">
        <v>230239</v>
      </c>
      <c r="P223" s="20">
        <f t="shared" si="54"/>
        <v>15744085</v>
      </c>
      <c r="Q223">
        <v>0.03</v>
      </c>
      <c r="R223" t="str">
        <f t="shared" si="47"/>
        <v>*</v>
      </c>
      <c r="S223">
        <f t="shared" si="48"/>
      </c>
      <c r="T223" s="9">
        <v>643984</v>
      </c>
      <c r="U223" s="13">
        <v>5.59</v>
      </c>
      <c r="V223" s="9">
        <v>3244</v>
      </c>
      <c r="W223" s="9">
        <v>4518</v>
      </c>
      <c r="X223" s="9">
        <v>4756</v>
      </c>
      <c r="Y223">
        <f t="shared" si="49"/>
        <v>366636</v>
      </c>
      <c r="Z223">
        <f t="shared" si="50"/>
        <v>366636</v>
      </c>
      <c r="AA223">
        <f t="shared" si="51"/>
        <v>23012</v>
      </c>
      <c r="AB223">
        <f t="shared" si="52"/>
        <v>23012</v>
      </c>
      <c r="AC223" s="9">
        <f t="shared" si="55"/>
        <v>399389</v>
      </c>
      <c r="AD223" s="15">
        <v>100000</v>
      </c>
      <c r="AE223" s="15"/>
      <c r="AF223">
        <v>2006</v>
      </c>
      <c r="AG223" s="9">
        <v>390110.8</v>
      </c>
      <c r="AH223" s="9">
        <f t="shared" si="53"/>
        <v>9278.200000000012</v>
      </c>
    </row>
    <row r="224" spans="1:34" ht="12.75">
      <c r="A224" t="s">
        <v>225</v>
      </c>
      <c r="B224" s="5">
        <v>222</v>
      </c>
      <c r="C224" s="6">
        <v>2007</v>
      </c>
      <c r="D224" s="21">
        <v>202387051</v>
      </c>
      <c r="E224" s="21">
        <v>1700051</v>
      </c>
      <c r="F224" s="19">
        <v>174053200</v>
      </c>
      <c r="G224" s="19">
        <f t="shared" si="42"/>
        <v>1462046.6835756206</v>
      </c>
      <c r="H224" s="19">
        <f t="shared" si="43"/>
        <v>933686.4692114682</v>
      </c>
      <c r="I224" s="19">
        <f t="shared" si="44"/>
        <v>28333851</v>
      </c>
      <c r="J224" s="19">
        <f t="shared" si="45"/>
        <v>111551</v>
      </c>
      <c r="K224" s="19">
        <f t="shared" si="46"/>
        <v>24645.12069831742</v>
      </c>
      <c r="L224" s="19">
        <v>0</v>
      </c>
      <c r="M224" s="19">
        <v>51513</v>
      </c>
      <c r="N224" s="19">
        <v>9463</v>
      </c>
      <c r="O224" s="19">
        <v>31353</v>
      </c>
      <c r="P224" s="20">
        <f t="shared" si="54"/>
        <v>1792380</v>
      </c>
      <c r="R224">
        <f t="shared" si="47"/>
      </c>
      <c r="S224">
        <f t="shared" si="48"/>
      </c>
      <c r="T224" s="9">
        <v>276714</v>
      </c>
      <c r="U224" s="13">
        <v>8.4</v>
      </c>
      <c r="V224" s="9">
        <v>629</v>
      </c>
      <c r="W224" s="9">
        <v>883</v>
      </c>
      <c r="X224" s="9">
        <v>938</v>
      </c>
      <c r="Y224">
        <f t="shared" si="49"/>
        <v>0</v>
      </c>
      <c r="Z224">
        <f t="shared" si="50"/>
        <v>0</v>
      </c>
      <c r="AA224">
        <f t="shared" si="51"/>
        <v>0</v>
      </c>
      <c r="AB224">
        <f t="shared" si="52"/>
        <v>0</v>
      </c>
      <c r="AC224" s="9">
        <f t="shared" si="55"/>
        <v>0</v>
      </c>
      <c r="AD224" s="15"/>
      <c r="AE224" s="15"/>
      <c r="AG224" s="9">
        <v>0</v>
      </c>
      <c r="AH224" s="9">
        <f t="shared" si="53"/>
        <v>0</v>
      </c>
    </row>
    <row r="225" spans="1:34" ht="12.75">
      <c r="A225" t="s">
        <v>226</v>
      </c>
      <c r="B225" s="5">
        <v>223</v>
      </c>
      <c r="C225" s="6">
        <v>2007</v>
      </c>
      <c r="D225" s="21">
        <v>398584348</v>
      </c>
      <c r="E225" s="21">
        <v>5635983</v>
      </c>
      <c r="F225" s="19">
        <v>306590500</v>
      </c>
      <c r="G225" s="19">
        <f t="shared" si="42"/>
        <v>4335189.915589711</v>
      </c>
      <c r="H225" s="19">
        <f t="shared" si="43"/>
        <v>1464773.497931159</v>
      </c>
      <c r="I225" s="19">
        <f t="shared" si="44"/>
        <v>91993848</v>
      </c>
      <c r="J225" s="19">
        <f t="shared" si="45"/>
        <v>84865</v>
      </c>
      <c r="K225" s="19">
        <f t="shared" si="46"/>
        <v>0</v>
      </c>
      <c r="L225" s="19">
        <v>0</v>
      </c>
      <c r="M225" s="19">
        <v>527132</v>
      </c>
      <c r="N225" s="19">
        <v>273938</v>
      </c>
      <c r="O225" s="19">
        <v>92481</v>
      </c>
      <c r="P225" s="20">
        <f t="shared" si="54"/>
        <v>6529534</v>
      </c>
      <c r="R225">
        <f t="shared" si="47"/>
      </c>
      <c r="S225">
        <f t="shared" si="48"/>
      </c>
      <c r="T225" s="9">
        <v>151030</v>
      </c>
      <c r="U225" s="13">
        <v>14.14</v>
      </c>
      <c r="V225" s="9">
        <v>2030</v>
      </c>
      <c r="W225" s="9">
        <v>3114</v>
      </c>
      <c r="X225" s="9">
        <v>3402</v>
      </c>
      <c r="Y225">
        <f t="shared" si="49"/>
        <v>0</v>
      </c>
      <c r="Z225">
        <f t="shared" si="50"/>
        <v>0</v>
      </c>
      <c r="AA225">
        <f t="shared" si="51"/>
        <v>0</v>
      </c>
      <c r="AB225">
        <f t="shared" si="52"/>
        <v>0</v>
      </c>
      <c r="AC225" s="9">
        <f t="shared" si="55"/>
        <v>0</v>
      </c>
      <c r="AD225" s="15"/>
      <c r="AE225" s="15"/>
      <c r="AG225" s="9">
        <v>0</v>
      </c>
      <c r="AH225" s="9">
        <f t="shared" si="53"/>
        <v>0</v>
      </c>
    </row>
    <row r="226" spans="1:34" ht="12.75">
      <c r="A226" t="s">
        <v>227</v>
      </c>
      <c r="B226" s="5">
        <v>224</v>
      </c>
      <c r="C226" s="6">
        <v>2007</v>
      </c>
      <c r="D226" s="21">
        <v>3568888628</v>
      </c>
      <c r="E226" s="21">
        <v>15239154</v>
      </c>
      <c r="F226" s="19">
        <v>2859707700</v>
      </c>
      <c r="G226" s="19">
        <f t="shared" si="42"/>
        <v>12210951.525183262</v>
      </c>
      <c r="H226" s="19">
        <f t="shared" si="43"/>
        <v>10635749.34804123</v>
      </c>
      <c r="I226" s="19">
        <f t="shared" si="44"/>
        <v>709180928</v>
      </c>
      <c r="J226" s="19">
        <f t="shared" si="45"/>
        <v>432427</v>
      </c>
      <c r="K226" s="19">
        <f t="shared" si="46"/>
        <v>2327921.8552400838</v>
      </c>
      <c r="L226" s="19">
        <v>0</v>
      </c>
      <c r="M226" s="19">
        <v>1021158</v>
      </c>
      <c r="N226" s="19">
        <v>42047</v>
      </c>
      <c r="O226" s="19">
        <v>125139</v>
      </c>
      <c r="P226" s="20">
        <f t="shared" si="54"/>
        <v>16427498</v>
      </c>
      <c r="Q226">
        <v>0.03</v>
      </c>
      <c r="R226">
        <f t="shared" si="47"/>
      </c>
      <c r="S226">
        <f t="shared" si="48"/>
      </c>
      <c r="T226" s="9">
        <v>775199</v>
      </c>
      <c r="U226" s="13">
        <v>4.27</v>
      </c>
      <c r="V226" s="9">
        <v>3689</v>
      </c>
      <c r="W226" s="9">
        <v>5329</v>
      </c>
      <c r="X226" s="9">
        <v>5845</v>
      </c>
      <c r="Y226">
        <f t="shared" si="49"/>
        <v>388910</v>
      </c>
      <c r="Z226">
        <f t="shared" si="50"/>
        <v>457175</v>
      </c>
      <c r="AA226">
        <f t="shared" si="51"/>
        <v>31896</v>
      </c>
      <c r="AB226">
        <f t="shared" si="52"/>
        <v>31896</v>
      </c>
      <c r="AC226" s="9">
        <f t="shared" si="55"/>
        <v>501298</v>
      </c>
      <c r="AD226" s="15"/>
      <c r="AE226" s="15"/>
      <c r="AF226">
        <v>2006</v>
      </c>
      <c r="AG226" s="9">
        <v>489195.37</v>
      </c>
      <c r="AH226" s="9">
        <f t="shared" si="53"/>
        <v>12102.630000000005</v>
      </c>
    </row>
    <row r="227" spans="1:34" ht="12.75">
      <c r="A227" t="s">
        <v>228</v>
      </c>
      <c r="B227" s="5">
        <v>225</v>
      </c>
      <c r="C227" s="6">
        <v>2007</v>
      </c>
      <c r="D227" s="21">
        <v>503839470</v>
      </c>
      <c r="E227" s="21">
        <v>3043190</v>
      </c>
      <c r="F227" s="19">
        <v>420144900</v>
      </c>
      <c r="G227" s="19">
        <f t="shared" si="42"/>
        <v>2537674.8634460894</v>
      </c>
      <c r="H227" s="19">
        <f t="shared" si="43"/>
        <v>1641340.534018295</v>
      </c>
      <c r="I227" s="19">
        <f t="shared" si="44"/>
        <v>83694570</v>
      </c>
      <c r="J227" s="19">
        <f t="shared" si="45"/>
        <v>62226</v>
      </c>
      <c r="K227" s="19">
        <f t="shared" si="46"/>
        <v>0</v>
      </c>
      <c r="L227" s="19">
        <v>0</v>
      </c>
      <c r="M227" s="19">
        <v>97255</v>
      </c>
      <c r="N227" s="19">
        <v>18440</v>
      </c>
      <c r="O227" s="19">
        <v>78084</v>
      </c>
      <c r="P227" s="20">
        <f t="shared" si="54"/>
        <v>3236969</v>
      </c>
      <c r="R227">
        <f t="shared" si="47"/>
      </c>
      <c r="S227">
        <f t="shared" si="48"/>
      </c>
      <c r="T227" s="9">
        <v>283117</v>
      </c>
      <c r="U227" s="13">
        <v>6.04</v>
      </c>
      <c r="V227" s="9">
        <v>1484</v>
      </c>
      <c r="W227" s="9">
        <v>2829</v>
      </c>
      <c r="X227" s="9">
        <v>2891</v>
      </c>
      <c r="Y227">
        <f t="shared" si="49"/>
        <v>0</v>
      </c>
      <c r="Z227">
        <f t="shared" si="50"/>
        <v>0</v>
      </c>
      <c r="AA227">
        <f t="shared" si="51"/>
        <v>0</v>
      </c>
      <c r="AB227">
        <f t="shared" si="52"/>
        <v>0</v>
      </c>
      <c r="AC227" s="9">
        <f t="shared" si="55"/>
        <v>0</v>
      </c>
      <c r="AD227" s="15"/>
      <c r="AE227" s="15"/>
      <c r="AG227" s="9">
        <v>0</v>
      </c>
      <c r="AH227" s="9">
        <f t="shared" si="53"/>
        <v>0</v>
      </c>
    </row>
    <row r="228" spans="1:34" ht="12.75">
      <c r="A228" t="s">
        <v>229</v>
      </c>
      <c r="B228" s="5">
        <v>226</v>
      </c>
      <c r="C228" s="6">
        <v>2007</v>
      </c>
      <c r="D228" s="21">
        <v>1150406808</v>
      </c>
      <c r="E228" s="21">
        <v>12194312</v>
      </c>
      <c r="F228" s="19">
        <v>913854200</v>
      </c>
      <c r="G228" s="19">
        <f t="shared" si="42"/>
        <v>9686854.38908703</v>
      </c>
      <c r="H228" s="19">
        <f t="shared" si="43"/>
        <v>5875098.09446456</v>
      </c>
      <c r="I228" s="19">
        <f t="shared" si="44"/>
        <v>236552608</v>
      </c>
      <c r="J228" s="19">
        <f t="shared" si="45"/>
        <v>161690</v>
      </c>
      <c r="K228" s="19">
        <f t="shared" si="46"/>
        <v>956676.7271768264</v>
      </c>
      <c r="L228" s="19">
        <v>0</v>
      </c>
      <c r="M228" s="19">
        <v>914587</v>
      </c>
      <c r="N228" s="19">
        <v>772928</v>
      </c>
      <c r="O228" s="19">
        <v>471431</v>
      </c>
      <c r="P228" s="20">
        <f t="shared" si="54"/>
        <v>14353258</v>
      </c>
      <c r="R228">
        <f t="shared" si="47"/>
      </c>
      <c r="S228">
        <f t="shared" si="48"/>
      </c>
      <c r="T228" s="9">
        <v>254131</v>
      </c>
      <c r="U228" s="13">
        <v>10.6</v>
      </c>
      <c r="V228" s="9">
        <v>3596</v>
      </c>
      <c r="W228" s="9">
        <v>5059</v>
      </c>
      <c r="X228" s="9">
        <v>5577</v>
      </c>
      <c r="Y228">
        <f t="shared" si="49"/>
        <v>0</v>
      </c>
      <c r="Z228">
        <f t="shared" si="50"/>
        <v>0</v>
      </c>
      <c r="AA228">
        <f t="shared" si="51"/>
        <v>0</v>
      </c>
      <c r="AB228">
        <f t="shared" si="52"/>
        <v>0</v>
      </c>
      <c r="AC228" s="9">
        <f t="shared" si="55"/>
        <v>0</v>
      </c>
      <c r="AD228" s="15"/>
      <c r="AE228" s="15"/>
      <c r="AG228" s="9">
        <v>0</v>
      </c>
      <c r="AH228" s="9">
        <f t="shared" si="53"/>
        <v>0</v>
      </c>
    </row>
    <row r="229" spans="1:34" ht="12.75">
      <c r="A229" t="s">
        <v>230</v>
      </c>
      <c r="B229" s="5">
        <v>227</v>
      </c>
      <c r="C229" s="6">
        <v>2007</v>
      </c>
      <c r="D229" s="21">
        <v>831610325</v>
      </c>
      <c r="E229" s="21">
        <v>10927360</v>
      </c>
      <c r="F229" s="19">
        <v>618170300</v>
      </c>
      <c r="G229" s="19">
        <f t="shared" si="42"/>
        <v>8122757.986930958</v>
      </c>
      <c r="H229" s="19">
        <f t="shared" si="43"/>
        <v>4009927.483872214</v>
      </c>
      <c r="I229" s="19">
        <f t="shared" si="44"/>
        <v>213440025</v>
      </c>
      <c r="J229" s="19">
        <f t="shared" si="45"/>
        <v>104423</v>
      </c>
      <c r="K229" s="19">
        <f t="shared" si="46"/>
        <v>118793.31855821423</v>
      </c>
      <c r="L229" s="19">
        <v>0</v>
      </c>
      <c r="M229" s="19">
        <v>985399</v>
      </c>
      <c r="N229" s="19">
        <v>680484</v>
      </c>
      <c r="O229" s="19">
        <v>542555</v>
      </c>
      <c r="P229" s="20">
        <f t="shared" si="54"/>
        <v>13135798</v>
      </c>
      <c r="R229">
        <f t="shared" si="47"/>
      </c>
      <c r="S229">
        <f t="shared" si="48"/>
      </c>
      <c r="T229" s="9">
        <v>197498</v>
      </c>
      <c r="U229" s="13">
        <v>13.14</v>
      </c>
      <c r="V229" s="9">
        <v>3130</v>
      </c>
      <c r="W229" s="9">
        <v>5174</v>
      </c>
      <c r="X229" s="9">
        <v>5608</v>
      </c>
      <c r="Y229">
        <f t="shared" si="49"/>
        <v>0</v>
      </c>
      <c r="Z229">
        <f t="shared" si="50"/>
        <v>0</v>
      </c>
      <c r="AA229">
        <f t="shared" si="51"/>
        <v>0</v>
      </c>
      <c r="AB229">
        <f t="shared" si="52"/>
        <v>0</v>
      </c>
      <c r="AC229" s="9">
        <f t="shared" si="55"/>
        <v>0</v>
      </c>
      <c r="AD229" s="15"/>
      <c r="AE229" s="15"/>
      <c r="AG229" s="9">
        <v>0</v>
      </c>
      <c r="AH229" s="9">
        <f t="shared" si="53"/>
        <v>0</v>
      </c>
    </row>
    <row r="230" spans="1:34" ht="12.75">
      <c r="A230" t="s">
        <v>231</v>
      </c>
      <c r="B230" s="5">
        <v>228</v>
      </c>
      <c r="C230" s="6">
        <v>2007</v>
      </c>
      <c r="D230" s="21">
        <v>556030550</v>
      </c>
      <c r="E230" s="21">
        <v>6349869</v>
      </c>
      <c r="F230" s="19">
        <v>517695100</v>
      </c>
      <c r="G230" s="19">
        <f t="shared" si="42"/>
        <v>5912078.152795562</v>
      </c>
      <c r="H230" s="19">
        <f t="shared" si="43"/>
        <v>4209354.420448109</v>
      </c>
      <c r="I230" s="19">
        <f t="shared" si="44"/>
        <v>38335450</v>
      </c>
      <c r="J230" s="19">
        <f t="shared" si="45"/>
        <v>125279</v>
      </c>
      <c r="K230" s="19">
        <f t="shared" si="46"/>
        <v>88338.14786581148</v>
      </c>
      <c r="L230" s="19">
        <v>0</v>
      </c>
      <c r="M230" s="19">
        <v>168095</v>
      </c>
      <c r="N230" s="19">
        <v>46393</v>
      </c>
      <c r="O230" s="19">
        <v>44944</v>
      </c>
      <c r="P230" s="20">
        <f t="shared" si="54"/>
        <v>6609301</v>
      </c>
      <c r="R230">
        <f t="shared" si="47"/>
      </c>
      <c r="S230">
        <f t="shared" si="48"/>
      </c>
      <c r="T230" s="9">
        <v>347213</v>
      </c>
      <c r="U230" s="13">
        <v>11.42</v>
      </c>
      <c r="V230" s="9">
        <v>1491</v>
      </c>
      <c r="W230" s="9">
        <v>1797</v>
      </c>
      <c r="X230" s="9">
        <v>1846</v>
      </c>
      <c r="Y230">
        <f t="shared" si="49"/>
        <v>0</v>
      </c>
      <c r="Z230">
        <f t="shared" si="50"/>
        <v>0</v>
      </c>
      <c r="AA230">
        <f t="shared" si="51"/>
        <v>0</v>
      </c>
      <c r="AB230">
        <f t="shared" si="52"/>
        <v>0</v>
      </c>
      <c r="AC230" s="9">
        <f t="shared" si="55"/>
        <v>0</v>
      </c>
      <c r="AD230" s="15"/>
      <c r="AE230" s="15"/>
      <c r="AG230" s="9">
        <v>0</v>
      </c>
      <c r="AH230" s="9">
        <f t="shared" si="53"/>
        <v>0</v>
      </c>
    </row>
    <row r="231" spans="1:34" ht="12.75">
      <c r="A231" t="s">
        <v>232</v>
      </c>
      <c r="B231" s="5">
        <v>229</v>
      </c>
      <c r="C231" s="6">
        <v>2007</v>
      </c>
      <c r="D231" s="21">
        <v>5998719826</v>
      </c>
      <c r="E231" s="21">
        <v>46550066</v>
      </c>
      <c r="F231" s="19">
        <v>4209041600</v>
      </c>
      <c r="G231" s="19">
        <f t="shared" si="42"/>
        <v>32662162.921416894</v>
      </c>
      <c r="H231" s="19">
        <f t="shared" si="43"/>
        <v>24279812.702654377</v>
      </c>
      <c r="I231" s="19">
        <f t="shared" si="44"/>
        <v>1789678226</v>
      </c>
      <c r="J231" s="19">
        <f t="shared" si="45"/>
        <v>440916</v>
      </c>
      <c r="K231" s="19">
        <f t="shared" si="46"/>
        <v>10738118.74810222</v>
      </c>
      <c r="L231" s="19">
        <v>0</v>
      </c>
      <c r="M231" s="19">
        <v>17721450</v>
      </c>
      <c r="N231" s="19">
        <v>5900467</v>
      </c>
      <c r="O231" s="19">
        <v>1437459</v>
      </c>
      <c r="P231" s="20">
        <f t="shared" si="54"/>
        <v>71609442</v>
      </c>
      <c r="Q231">
        <v>0.01</v>
      </c>
      <c r="R231" t="str">
        <f t="shared" si="47"/>
        <v>*</v>
      </c>
      <c r="S231">
        <f t="shared" si="48"/>
      </c>
      <c r="T231" s="9">
        <v>389654</v>
      </c>
      <c r="U231" s="13">
        <v>7.76</v>
      </c>
      <c r="V231" s="9">
        <v>10802</v>
      </c>
      <c r="W231" s="9">
        <v>14861</v>
      </c>
      <c r="X231" s="9">
        <v>15609</v>
      </c>
      <c r="Y231">
        <f t="shared" si="49"/>
        <v>350179</v>
      </c>
      <c r="Z231">
        <f t="shared" si="50"/>
        <v>350179</v>
      </c>
      <c r="AA231">
        <f t="shared" si="51"/>
        <v>236219</v>
      </c>
      <c r="AB231">
        <f t="shared" si="52"/>
        <v>236219</v>
      </c>
      <c r="AC231" s="9">
        <f t="shared" si="55"/>
        <v>601058</v>
      </c>
      <c r="AD231" s="15">
        <v>100000</v>
      </c>
      <c r="AE231" s="15"/>
      <c r="AF231">
        <v>2002</v>
      </c>
      <c r="AG231" s="9">
        <v>589010.98</v>
      </c>
      <c r="AH231" s="9">
        <f t="shared" si="53"/>
        <v>12047.020000000019</v>
      </c>
    </row>
    <row r="232" spans="1:34" ht="12.75">
      <c r="A232" t="s">
        <v>233</v>
      </c>
      <c r="B232" s="5">
        <v>230</v>
      </c>
      <c r="C232" s="6">
        <v>2007</v>
      </c>
      <c r="D232" s="21">
        <v>149340600</v>
      </c>
      <c r="E232" s="21">
        <v>2741893</v>
      </c>
      <c r="F232" s="19">
        <v>129731600</v>
      </c>
      <c r="G232" s="19">
        <f t="shared" si="42"/>
        <v>2381871.8146224134</v>
      </c>
      <c r="H232" s="19">
        <f t="shared" si="43"/>
        <v>1537311.2917530178</v>
      </c>
      <c r="I232" s="19">
        <f t="shared" si="44"/>
        <v>19609000</v>
      </c>
      <c r="J232" s="19">
        <f t="shared" si="45"/>
        <v>134308</v>
      </c>
      <c r="K232" s="19">
        <f t="shared" si="46"/>
        <v>91964.78860480571</v>
      </c>
      <c r="L232" s="19">
        <v>0</v>
      </c>
      <c r="M232" s="19">
        <v>16932</v>
      </c>
      <c r="N232" s="19">
        <v>18435</v>
      </c>
      <c r="O232" s="19">
        <v>56989</v>
      </c>
      <c r="P232" s="20">
        <f t="shared" si="54"/>
        <v>2834249</v>
      </c>
      <c r="R232">
        <f t="shared" si="47"/>
      </c>
      <c r="S232">
        <f t="shared" si="48"/>
      </c>
      <c r="T232" s="9">
        <v>282025</v>
      </c>
      <c r="U232" s="13">
        <v>18.36</v>
      </c>
      <c r="V232" s="9">
        <v>460</v>
      </c>
      <c r="W232" s="9">
        <v>606</v>
      </c>
      <c r="X232" s="9">
        <v>642</v>
      </c>
      <c r="Y232">
        <f t="shared" si="49"/>
        <v>0</v>
      </c>
      <c r="Z232">
        <f t="shared" si="50"/>
        <v>0</v>
      </c>
      <c r="AA232">
        <f t="shared" si="51"/>
        <v>0</v>
      </c>
      <c r="AB232">
        <f t="shared" si="52"/>
        <v>0</v>
      </c>
      <c r="AC232" s="9">
        <f t="shared" si="55"/>
        <v>0</v>
      </c>
      <c r="AD232" s="15"/>
      <c r="AE232" s="15"/>
      <c r="AG232" s="9">
        <v>0</v>
      </c>
      <c r="AH232" s="9">
        <f t="shared" si="53"/>
        <v>0</v>
      </c>
    </row>
    <row r="233" spans="1:34" ht="12.75">
      <c r="A233" t="s">
        <v>234</v>
      </c>
      <c r="B233" s="5">
        <v>231</v>
      </c>
      <c r="C233" s="6">
        <v>2007</v>
      </c>
      <c r="D233" s="21">
        <v>2353774891</v>
      </c>
      <c r="E233" s="21">
        <v>24502797</v>
      </c>
      <c r="F233" s="19">
        <v>2015693400</v>
      </c>
      <c r="G233" s="19">
        <f t="shared" si="42"/>
        <v>20983368.623435535</v>
      </c>
      <c r="H233" s="19">
        <f t="shared" si="43"/>
        <v>15640962.476470254</v>
      </c>
      <c r="I233" s="19">
        <f t="shared" si="44"/>
        <v>338081491</v>
      </c>
      <c r="J233" s="19">
        <f t="shared" si="45"/>
        <v>299718</v>
      </c>
      <c r="K233" s="19">
        <f t="shared" si="46"/>
        <v>2345181.792587372</v>
      </c>
      <c r="L233" s="19">
        <v>0</v>
      </c>
      <c r="M233" s="19">
        <v>1962820</v>
      </c>
      <c r="N233" s="19">
        <v>618606</v>
      </c>
      <c r="O233" s="19">
        <v>244765</v>
      </c>
      <c r="P233" s="20">
        <f t="shared" si="54"/>
        <v>27328988</v>
      </c>
      <c r="Q233">
        <v>0.01</v>
      </c>
      <c r="R233" t="str">
        <f t="shared" si="47"/>
        <v>*</v>
      </c>
      <c r="S233">
        <f t="shared" si="48"/>
      </c>
      <c r="T233" s="9">
        <v>392770</v>
      </c>
      <c r="U233" s="13">
        <v>10.41</v>
      </c>
      <c r="V233" s="9">
        <v>5132</v>
      </c>
      <c r="W233" s="9">
        <v>6260</v>
      </c>
      <c r="X233" s="9">
        <v>6553</v>
      </c>
      <c r="Y233">
        <f t="shared" si="49"/>
        <v>179861</v>
      </c>
      <c r="Z233">
        <f t="shared" si="50"/>
        <v>179861</v>
      </c>
      <c r="AA233">
        <f t="shared" si="51"/>
        <v>25814</v>
      </c>
      <c r="AB233">
        <f t="shared" si="52"/>
        <v>25814</v>
      </c>
      <c r="AC233" s="9">
        <f t="shared" si="55"/>
        <v>0</v>
      </c>
      <c r="AD233" s="15">
        <v>100000</v>
      </c>
      <c r="AE233" s="15"/>
      <c r="AF233">
        <v>2008</v>
      </c>
      <c r="AG233" s="9">
        <v>0</v>
      </c>
      <c r="AH233" s="9">
        <f t="shared" si="53"/>
        <v>0</v>
      </c>
    </row>
    <row r="234" spans="1:34" ht="12.75">
      <c r="A234" t="s">
        <v>235</v>
      </c>
      <c r="B234" s="5">
        <v>232</v>
      </c>
      <c r="C234" s="6">
        <v>2007</v>
      </c>
      <c r="D234" s="21">
        <v>1209552029</v>
      </c>
      <c r="E234" s="21">
        <v>12216475</v>
      </c>
      <c r="F234" s="19">
        <v>1016533400</v>
      </c>
      <c r="G234" s="19">
        <f t="shared" si="42"/>
        <v>10266986.925756296</v>
      </c>
      <c r="H234" s="19">
        <f t="shared" si="43"/>
        <v>7227897.284558095</v>
      </c>
      <c r="I234" s="19">
        <f t="shared" si="44"/>
        <v>193018629</v>
      </c>
      <c r="J234" s="19">
        <f t="shared" si="45"/>
        <v>187944</v>
      </c>
      <c r="K234" s="19">
        <f t="shared" si="46"/>
        <v>912217.35836892</v>
      </c>
      <c r="L234" s="19">
        <v>0</v>
      </c>
      <c r="M234" s="19">
        <v>301068</v>
      </c>
      <c r="N234" s="19">
        <v>189124</v>
      </c>
      <c r="O234" s="19">
        <v>156924</v>
      </c>
      <c r="P234" s="20">
        <f t="shared" si="54"/>
        <v>12863591</v>
      </c>
      <c r="R234">
        <f t="shared" si="47"/>
      </c>
      <c r="S234">
        <f t="shared" si="48"/>
      </c>
      <c r="T234" s="9">
        <v>337831</v>
      </c>
      <c r="U234" s="13">
        <v>10.1</v>
      </c>
      <c r="V234" s="9">
        <v>3009</v>
      </c>
      <c r="W234" s="9">
        <v>4036</v>
      </c>
      <c r="X234" s="9">
        <v>4228</v>
      </c>
      <c r="Y234">
        <f t="shared" si="49"/>
        <v>0</v>
      </c>
      <c r="Z234">
        <f t="shared" si="50"/>
        <v>0</v>
      </c>
      <c r="AA234">
        <f t="shared" si="51"/>
        <v>0</v>
      </c>
      <c r="AB234">
        <f t="shared" si="52"/>
        <v>0</v>
      </c>
      <c r="AC234" s="9">
        <f t="shared" si="55"/>
        <v>0</v>
      </c>
      <c r="AD234" s="15"/>
      <c r="AE234" s="15"/>
      <c r="AG234" s="9">
        <v>0</v>
      </c>
      <c r="AH234" s="9">
        <f t="shared" si="53"/>
        <v>0</v>
      </c>
    </row>
    <row r="235" spans="1:34" ht="12.75">
      <c r="A235" t="s">
        <v>236</v>
      </c>
      <c r="B235" s="5">
        <v>233</v>
      </c>
      <c r="C235" s="6">
        <v>2007</v>
      </c>
      <c r="D235" s="21">
        <v>62799029</v>
      </c>
      <c r="E235" s="21">
        <v>1062560</v>
      </c>
      <c r="F235" s="19">
        <v>48864600</v>
      </c>
      <c r="G235" s="19">
        <f t="shared" si="42"/>
        <v>826789.3660585103</v>
      </c>
      <c r="H235" s="19">
        <f t="shared" si="43"/>
        <v>265046.9324496626</v>
      </c>
      <c r="I235" s="19">
        <f t="shared" si="44"/>
        <v>13934429</v>
      </c>
      <c r="J235" s="19">
        <f t="shared" si="45"/>
        <v>38072</v>
      </c>
      <c r="K235" s="19">
        <f t="shared" si="46"/>
        <v>0</v>
      </c>
      <c r="L235" s="19">
        <v>0</v>
      </c>
      <c r="M235" s="19">
        <v>73170</v>
      </c>
      <c r="N235" s="19">
        <v>6296</v>
      </c>
      <c r="O235" s="19">
        <v>28108</v>
      </c>
      <c r="P235" s="20">
        <f t="shared" si="54"/>
        <v>1170134</v>
      </c>
      <c r="R235">
        <f t="shared" si="47"/>
      </c>
      <c r="S235">
        <f t="shared" si="48"/>
      </c>
      <c r="T235" s="9">
        <v>147183</v>
      </c>
      <c r="U235" s="13">
        <v>16.92</v>
      </c>
      <c r="V235" s="9">
        <v>332</v>
      </c>
      <c r="W235" s="9">
        <v>698</v>
      </c>
      <c r="X235" s="9">
        <v>745</v>
      </c>
      <c r="Y235">
        <f t="shared" si="49"/>
        <v>0</v>
      </c>
      <c r="Z235">
        <f t="shared" si="50"/>
        <v>0</v>
      </c>
      <c r="AA235">
        <f t="shared" si="51"/>
        <v>0</v>
      </c>
      <c r="AB235">
        <f t="shared" si="52"/>
        <v>0</v>
      </c>
      <c r="AC235" s="9">
        <f t="shared" si="55"/>
        <v>0</v>
      </c>
      <c r="AD235" s="15"/>
      <c r="AE235" s="15"/>
      <c r="AG235" s="9">
        <v>0</v>
      </c>
      <c r="AH235" s="9">
        <f t="shared" si="53"/>
        <v>0</v>
      </c>
    </row>
    <row r="236" spans="1:34" ht="12.75">
      <c r="A236" t="s">
        <v>237</v>
      </c>
      <c r="B236" s="5">
        <v>234</v>
      </c>
      <c r="C236" s="6">
        <v>2007</v>
      </c>
      <c r="D236" s="21">
        <v>154913500</v>
      </c>
      <c r="E236" s="21">
        <v>1581667</v>
      </c>
      <c r="F236" s="19">
        <v>127274300</v>
      </c>
      <c r="G236" s="19">
        <f t="shared" si="42"/>
        <v>1299470.738561197</v>
      </c>
      <c r="H236" s="19">
        <f t="shared" si="43"/>
        <v>833894.1778642685</v>
      </c>
      <c r="I236" s="19">
        <f t="shared" si="44"/>
        <v>27639200</v>
      </c>
      <c r="J236" s="19">
        <f t="shared" si="45"/>
        <v>92131</v>
      </c>
      <c r="K236" s="19">
        <f t="shared" si="46"/>
        <v>0</v>
      </c>
      <c r="L236" s="19">
        <v>0</v>
      </c>
      <c r="M236" s="19">
        <v>66236</v>
      </c>
      <c r="N236" s="19">
        <v>2046</v>
      </c>
      <c r="O236" s="19">
        <v>32231</v>
      </c>
      <c r="P236" s="20">
        <f t="shared" si="54"/>
        <v>1682180</v>
      </c>
      <c r="R236">
        <f t="shared" si="47"/>
      </c>
      <c r="S236">
        <f t="shared" si="48"/>
      </c>
      <c r="T236" s="9">
        <v>279110</v>
      </c>
      <c r="U236" s="13">
        <v>10.21</v>
      </c>
      <c r="V236" s="9">
        <v>456</v>
      </c>
      <c r="W236" s="9">
        <v>756</v>
      </c>
      <c r="X236" s="9">
        <v>847</v>
      </c>
      <c r="Y236">
        <f t="shared" si="49"/>
        <v>0</v>
      </c>
      <c r="Z236">
        <f t="shared" si="50"/>
        <v>0</v>
      </c>
      <c r="AA236">
        <f t="shared" si="51"/>
        <v>0</v>
      </c>
      <c r="AB236">
        <f t="shared" si="52"/>
        <v>0</v>
      </c>
      <c r="AC236" s="9">
        <f t="shared" si="55"/>
        <v>0</v>
      </c>
      <c r="AD236" s="15"/>
      <c r="AE236" s="15"/>
      <c r="AG236" s="9">
        <v>0</v>
      </c>
      <c r="AH236" s="9">
        <f t="shared" si="53"/>
        <v>0</v>
      </c>
    </row>
    <row r="237" spans="1:34" ht="12.75">
      <c r="A237" t="s">
        <v>238</v>
      </c>
      <c r="B237" s="5">
        <v>235</v>
      </c>
      <c r="C237" s="6">
        <v>2007</v>
      </c>
      <c r="D237" s="21">
        <v>204164655</v>
      </c>
      <c r="E237" s="21">
        <v>1717025</v>
      </c>
      <c r="F237" s="19">
        <v>171059900</v>
      </c>
      <c r="G237" s="19">
        <f t="shared" si="42"/>
        <v>1438613.9696780522</v>
      </c>
      <c r="H237" s="19">
        <f t="shared" si="43"/>
        <v>817954.5871051614</v>
      </c>
      <c r="I237" s="19">
        <f t="shared" si="44"/>
        <v>33104755</v>
      </c>
      <c r="J237" s="19">
        <f t="shared" si="45"/>
        <v>64658</v>
      </c>
      <c r="K237" s="19">
        <f t="shared" si="46"/>
        <v>0</v>
      </c>
      <c r="L237" s="19">
        <v>5</v>
      </c>
      <c r="M237" s="19">
        <v>65429</v>
      </c>
      <c r="N237" s="19">
        <v>4287</v>
      </c>
      <c r="O237" s="19">
        <v>26468</v>
      </c>
      <c r="P237" s="20">
        <f t="shared" si="54"/>
        <v>1813214</v>
      </c>
      <c r="Q237">
        <v>0.03</v>
      </c>
      <c r="R237" t="str">
        <f t="shared" si="47"/>
        <v>*</v>
      </c>
      <c r="S237">
        <f t="shared" si="48"/>
      </c>
      <c r="T237" s="9">
        <v>231788</v>
      </c>
      <c r="U237" s="13">
        <v>8.41</v>
      </c>
      <c r="V237" s="9">
        <v>738</v>
      </c>
      <c r="W237" s="9">
        <v>1250</v>
      </c>
      <c r="X237" s="9">
        <v>1305</v>
      </c>
      <c r="Y237">
        <f t="shared" si="49"/>
        <v>24539</v>
      </c>
      <c r="Z237">
        <f t="shared" si="50"/>
        <v>24539</v>
      </c>
      <c r="AA237">
        <f t="shared" si="51"/>
        <v>2092</v>
      </c>
      <c r="AB237">
        <f t="shared" si="52"/>
        <v>2092</v>
      </c>
      <c r="AC237" s="9">
        <f t="shared" si="55"/>
        <v>0</v>
      </c>
      <c r="AD237" s="15">
        <v>100000</v>
      </c>
      <c r="AE237" s="15"/>
      <c r="AF237">
        <v>2008</v>
      </c>
      <c r="AG237" s="9">
        <v>0</v>
      </c>
      <c r="AH237" s="9">
        <f t="shared" si="53"/>
        <v>0</v>
      </c>
    </row>
    <row r="238" spans="1:34" ht="12.75">
      <c r="A238" t="s">
        <v>239</v>
      </c>
      <c r="B238" s="5">
        <v>236</v>
      </c>
      <c r="C238" s="6">
        <v>2007</v>
      </c>
      <c r="D238" s="21">
        <v>2400390620</v>
      </c>
      <c r="E238" s="21">
        <v>34205566</v>
      </c>
      <c r="F238" s="19">
        <v>1874598000</v>
      </c>
      <c r="G238" s="19">
        <f t="shared" si="42"/>
        <v>26713021.238379944</v>
      </c>
      <c r="H238" s="19">
        <f t="shared" si="43"/>
        <v>10728781.532789417</v>
      </c>
      <c r="I238" s="19">
        <f t="shared" si="44"/>
        <v>525792620</v>
      </c>
      <c r="J238" s="19">
        <f t="shared" si="45"/>
        <v>100862</v>
      </c>
      <c r="K238" s="19">
        <f t="shared" si="46"/>
        <v>64033.7647926528</v>
      </c>
      <c r="L238" s="19">
        <v>330163</v>
      </c>
      <c r="M238" s="19">
        <v>10971410</v>
      </c>
      <c r="N238" s="19">
        <v>3968257</v>
      </c>
      <c r="O238" s="19">
        <v>3992556</v>
      </c>
      <c r="P238" s="20">
        <f t="shared" si="54"/>
        <v>53467952</v>
      </c>
      <c r="R238">
        <f t="shared" si="47"/>
      </c>
      <c r="S238">
        <f t="shared" si="48"/>
      </c>
      <c r="T238" s="9">
        <v>167121</v>
      </c>
      <c r="U238" s="13">
        <v>14.25</v>
      </c>
      <c r="V238" s="9">
        <v>11217</v>
      </c>
      <c r="W238" s="9">
        <v>16430</v>
      </c>
      <c r="X238" s="9">
        <v>17641</v>
      </c>
      <c r="Y238">
        <f t="shared" si="49"/>
        <v>0</v>
      </c>
      <c r="Z238">
        <f t="shared" si="50"/>
        <v>0</v>
      </c>
      <c r="AA238">
        <f t="shared" si="51"/>
        <v>0</v>
      </c>
      <c r="AB238">
        <f t="shared" si="52"/>
        <v>0</v>
      </c>
      <c r="AC238" s="9">
        <f t="shared" si="55"/>
        <v>0</v>
      </c>
      <c r="AD238" s="15"/>
      <c r="AE238" s="15"/>
      <c r="AG238" s="9">
        <v>0</v>
      </c>
      <c r="AH238" s="9">
        <f t="shared" si="53"/>
        <v>0</v>
      </c>
    </row>
    <row r="239" spans="1:34" ht="12.75">
      <c r="A239" t="s">
        <v>240</v>
      </c>
      <c r="B239" s="5">
        <v>237</v>
      </c>
      <c r="C239" s="6">
        <v>2007</v>
      </c>
      <c r="D239" s="21">
        <v>70324084</v>
      </c>
      <c r="E239" s="21">
        <v>856547</v>
      </c>
      <c r="F239" s="19">
        <v>49349000</v>
      </c>
      <c r="G239" s="19">
        <f t="shared" si="42"/>
        <v>601070.5792200578</v>
      </c>
      <c r="H239" s="19">
        <f t="shared" si="43"/>
        <v>300225.4190951002</v>
      </c>
      <c r="I239" s="19">
        <f t="shared" si="44"/>
        <v>20975084</v>
      </c>
      <c r="J239" s="19">
        <f t="shared" si="45"/>
        <v>89637</v>
      </c>
      <c r="K239" s="19">
        <f t="shared" si="46"/>
        <v>0</v>
      </c>
      <c r="L239" s="19">
        <v>0</v>
      </c>
      <c r="M239" s="19">
        <v>86123</v>
      </c>
      <c r="N239" s="19">
        <v>16437</v>
      </c>
      <c r="O239" s="19">
        <v>20368</v>
      </c>
      <c r="P239" s="20">
        <f t="shared" si="54"/>
        <v>979475</v>
      </c>
      <c r="R239">
        <f t="shared" si="47"/>
      </c>
      <c r="S239">
        <f t="shared" si="48"/>
      </c>
      <c r="T239" s="9">
        <v>199794</v>
      </c>
      <c r="U239" s="13">
        <v>12.18</v>
      </c>
      <c r="V239" s="9">
        <v>247</v>
      </c>
      <c r="W239" s="9">
        <v>481</v>
      </c>
      <c r="X239" s="9">
        <v>614</v>
      </c>
      <c r="Y239">
        <f t="shared" si="49"/>
        <v>0</v>
      </c>
      <c r="Z239">
        <f t="shared" si="50"/>
        <v>0</v>
      </c>
      <c r="AA239">
        <f t="shared" si="51"/>
        <v>0</v>
      </c>
      <c r="AB239">
        <f t="shared" si="52"/>
        <v>0</v>
      </c>
      <c r="AC239" s="9">
        <f t="shared" si="55"/>
        <v>0</v>
      </c>
      <c r="AD239" s="15"/>
      <c r="AE239" s="15"/>
      <c r="AG239" s="9">
        <v>0</v>
      </c>
      <c r="AH239" s="9">
        <f t="shared" si="53"/>
        <v>0</v>
      </c>
    </row>
    <row r="240" spans="1:34" ht="12.75">
      <c r="A240" t="s">
        <v>241</v>
      </c>
      <c r="B240" s="5">
        <v>238</v>
      </c>
      <c r="C240" s="6">
        <v>2007</v>
      </c>
      <c r="D240" s="21">
        <v>955762303</v>
      </c>
      <c r="E240" s="21">
        <v>10245772</v>
      </c>
      <c r="F240" s="19">
        <v>712129500</v>
      </c>
      <c r="G240" s="19">
        <f t="shared" si="42"/>
        <v>7634028.323330931</v>
      </c>
      <c r="H240" s="19">
        <f t="shared" si="43"/>
        <v>5646538.39265306</v>
      </c>
      <c r="I240" s="19">
        <f t="shared" si="44"/>
        <v>243632803</v>
      </c>
      <c r="J240" s="19">
        <f t="shared" si="45"/>
        <v>289694</v>
      </c>
      <c r="K240" s="19">
        <f t="shared" si="46"/>
        <v>1710191.1154599763</v>
      </c>
      <c r="L240" s="19">
        <v>0</v>
      </c>
      <c r="M240" s="19">
        <v>1547528</v>
      </c>
      <c r="N240" s="19">
        <v>533121</v>
      </c>
      <c r="O240" s="19">
        <v>239651</v>
      </c>
      <c r="P240" s="20">
        <f t="shared" si="54"/>
        <v>12566072</v>
      </c>
      <c r="R240">
        <f t="shared" si="47"/>
      </c>
      <c r="S240">
        <f t="shared" si="48"/>
      </c>
      <c r="T240" s="9">
        <v>384104</v>
      </c>
      <c r="U240" s="13">
        <v>10.72</v>
      </c>
      <c r="V240" s="9">
        <v>1854</v>
      </c>
      <c r="W240" s="9">
        <v>2695</v>
      </c>
      <c r="X240" s="9">
        <v>2964</v>
      </c>
      <c r="Y240">
        <f t="shared" si="49"/>
        <v>0</v>
      </c>
      <c r="Z240">
        <f t="shared" si="50"/>
        <v>0</v>
      </c>
      <c r="AA240">
        <f t="shared" si="51"/>
        <v>0</v>
      </c>
      <c r="AB240">
        <f t="shared" si="52"/>
        <v>0</v>
      </c>
      <c r="AC240" s="9">
        <f t="shared" si="55"/>
        <v>0</v>
      </c>
      <c r="AD240" s="15"/>
      <c r="AE240" s="15"/>
      <c r="AG240" s="9">
        <v>0</v>
      </c>
      <c r="AH240" s="9">
        <f t="shared" si="53"/>
        <v>0</v>
      </c>
    </row>
    <row r="241" spans="1:34" ht="12.75">
      <c r="A241" t="s">
        <v>242</v>
      </c>
      <c r="B241" s="5">
        <v>239</v>
      </c>
      <c r="C241" s="6">
        <v>2007</v>
      </c>
      <c r="D241" s="21">
        <v>7665041026</v>
      </c>
      <c r="E241" s="21">
        <v>74427548</v>
      </c>
      <c r="F241" s="19">
        <v>6245258065</v>
      </c>
      <c r="G241" s="19">
        <f t="shared" si="42"/>
        <v>60641455.51582787</v>
      </c>
      <c r="H241" s="19">
        <f t="shared" si="43"/>
        <v>43715975.65598784</v>
      </c>
      <c r="I241" s="19">
        <f t="shared" si="44"/>
        <v>1419782961</v>
      </c>
      <c r="J241" s="19">
        <f t="shared" si="45"/>
        <v>218227</v>
      </c>
      <c r="K241" s="19">
        <f t="shared" si="46"/>
        <v>7468774.973427753</v>
      </c>
      <c r="L241" s="19">
        <v>0</v>
      </c>
      <c r="M241" s="19">
        <v>7102099</v>
      </c>
      <c r="N241" s="19">
        <v>4169295</v>
      </c>
      <c r="O241" s="19">
        <v>10943659</v>
      </c>
      <c r="P241" s="20">
        <f t="shared" si="54"/>
        <v>96642601</v>
      </c>
      <c r="Q241">
        <v>0.015</v>
      </c>
      <c r="R241">
        <f t="shared" si="47"/>
      </c>
      <c r="S241">
        <f t="shared" si="48"/>
      </c>
      <c r="T241" s="9">
        <v>358285</v>
      </c>
      <c r="U241" s="13">
        <v>9.71</v>
      </c>
      <c r="V241" s="9">
        <v>17431</v>
      </c>
      <c r="W241" s="9">
        <v>23937</v>
      </c>
      <c r="X241" s="9">
        <v>25237</v>
      </c>
      <c r="Y241">
        <f t="shared" si="49"/>
        <v>767771</v>
      </c>
      <c r="Z241">
        <f t="shared" si="50"/>
        <v>1116413</v>
      </c>
      <c r="AA241">
        <f t="shared" si="51"/>
        <v>169071</v>
      </c>
      <c r="AB241">
        <f t="shared" si="52"/>
        <v>169071</v>
      </c>
      <c r="AC241" s="9">
        <f t="shared" si="55"/>
        <v>1317621</v>
      </c>
      <c r="AD241" s="15"/>
      <c r="AE241" s="15"/>
      <c r="AF241">
        <v>2003</v>
      </c>
      <c r="AG241" s="9">
        <v>1266145.3</v>
      </c>
      <c r="AH241" s="9">
        <f t="shared" si="53"/>
        <v>51475.69999999995</v>
      </c>
    </row>
    <row r="242" spans="1:34" ht="12.75">
      <c r="A242" t="s">
        <v>243</v>
      </c>
      <c r="B242" s="5">
        <v>240</v>
      </c>
      <c r="C242" s="6">
        <v>2007</v>
      </c>
      <c r="D242" s="21">
        <v>379360401</v>
      </c>
      <c r="E242" s="21">
        <v>4578880</v>
      </c>
      <c r="F242" s="19">
        <v>354462967</v>
      </c>
      <c r="G242" s="19">
        <f t="shared" si="42"/>
        <v>4278367.974249795</v>
      </c>
      <c r="H242" s="19">
        <f t="shared" si="43"/>
        <v>3166719.5413496513</v>
      </c>
      <c r="I242" s="19">
        <f t="shared" si="44"/>
        <v>24897434</v>
      </c>
      <c r="J242" s="19">
        <f t="shared" si="45"/>
        <v>96129</v>
      </c>
      <c r="K242" s="19">
        <f t="shared" si="46"/>
        <v>0</v>
      </c>
      <c r="L242" s="19">
        <v>0</v>
      </c>
      <c r="M242" s="19">
        <v>116941</v>
      </c>
      <c r="N242" s="19">
        <v>101295</v>
      </c>
      <c r="O242" s="19">
        <v>114471</v>
      </c>
      <c r="P242" s="20">
        <f t="shared" si="54"/>
        <v>4911587</v>
      </c>
      <c r="R242">
        <f t="shared" si="47"/>
      </c>
      <c r="S242">
        <f t="shared" si="48"/>
      </c>
      <c r="T242" s="9">
        <v>384867</v>
      </c>
      <c r="U242" s="13">
        <v>12.07</v>
      </c>
      <c r="V242" s="9">
        <v>921</v>
      </c>
      <c r="W242" s="9">
        <v>1180</v>
      </c>
      <c r="X242" s="9">
        <v>1304</v>
      </c>
      <c r="Y242">
        <f t="shared" si="49"/>
        <v>0</v>
      </c>
      <c r="Z242">
        <f t="shared" si="50"/>
        <v>0</v>
      </c>
      <c r="AA242">
        <f t="shared" si="51"/>
        <v>0</v>
      </c>
      <c r="AB242">
        <f t="shared" si="52"/>
        <v>0</v>
      </c>
      <c r="AC242" s="9">
        <f t="shared" si="55"/>
        <v>0</v>
      </c>
      <c r="AD242" s="15"/>
      <c r="AE242" s="15"/>
      <c r="AG242" s="9">
        <v>0</v>
      </c>
      <c r="AH242" s="9">
        <f t="shared" si="53"/>
        <v>0</v>
      </c>
    </row>
    <row r="243" spans="1:34" ht="12.75">
      <c r="A243" t="s">
        <v>244</v>
      </c>
      <c r="B243" s="5">
        <v>241</v>
      </c>
      <c r="C243" s="6">
        <v>2007</v>
      </c>
      <c r="D243" s="21">
        <v>504348992</v>
      </c>
      <c r="E243" s="21">
        <v>5941231</v>
      </c>
      <c r="F243" s="19">
        <v>448502200</v>
      </c>
      <c r="G243" s="19">
        <f t="shared" si="42"/>
        <v>5283355.804165462</v>
      </c>
      <c r="H243" s="19">
        <f t="shared" si="43"/>
        <v>3868579.225223819</v>
      </c>
      <c r="I243" s="19">
        <f t="shared" si="44"/>
        <v>55846792</v>
      </c>
      <c r="J243" s="19">
        <f t="shared" si="45"/>
        <v>193241</v>
      </c>
      <c r="K243" s="19">
        <f t="shared" si="46"/>
        <v>317432.3313106854</v>
      </c>
      <c r="L243" s="19">
        <v>0</v>
      </c>
      <c r="M243" s="19">
        <v>77313</v>
      </c>
      <c r="N243" s="19">
        <v>22603</v>
      </c>
      <c r="O243" s="19">
        <v>56225</v>
      </c>
      <c r="P243" s="20">
        <f t="shared" si="54"/>
        <v>6097372</v>
      </c>
      <c r="R243">
        <f t="shared" si="47"/>
      </c>
      <c r="S243">
        <f t="shared" si="48"/>
      </c>
      <c r="T243" s="9">
        <v>373441</v>
      </c>
      <c r="U243" s="13">
        <v>11.78</v>
      </c>
      <c r="V243" s="9">
        <v>1201</v>
      </c>
      <c r="W243" s="9">
        <v>1490</v>
      </c>
      <c r="X243" s="9">
        <v>1634</v>
      </c>
      <c r="Y243">
        <f t="shared" si="49"/>
        <v>0</v>
      </c>
      <c r="Z243">
        <f t="shared" si="50"/>
        <v>0</v>
      </c>
      <c r="AA243">
        <f t="shared" si="51"/>
        <v>0</v>
      </c>
      <c r="AB243">
        <f t="shared" si="52"/>
        <v>0</v>
      </c>
      <c r="AC243" s="9">
        <f t="shared" si="55"/>
        <v>0</v>
      </c>
      <c r="AD243" s="15"/>
      <c r="AE243" s="15"/>
      <c r="AG243" s="9">
        <v>0</v>
      </c>
      <c r="AH243" s="9">
        <f t="shared" si="53"/>
        <v>0</v>
      </c>
    </row>
    <row r="244" spans="1:34" ht="12.75">
      <c r="A244" t="s">
        <v>245</v>
      </c>
      <c r="B244" s="5">
        <v>242</v>
      </c>
      <c r="C244" s="6">
        <v>2007</v>
      </c>
      <c r="D244" s="21">
        <v>2112981409</v>
      </c>
      <c r="E244" s="21">
        <v>10480388</v>
      </c>
      <c r="F244" s="19">
        <v>696347200</v>
      </c>
      <c r="G244" s="19">
        <f t="shared" si="42"/>
        <v>3453882.181655106</v>
      </c>
      <c r="H244" s="19">
        <f t="shared" si="43"/>
        <v>3051129.9653164856</v>
      </c>
      <c r="I244" s="19">
        <f t="shared" si="44"/>
        <v>1416634209</v>
      </c>
      <c r="J244" s="19">
        <f t="shared" si="45"/>
        <v>508848</v>
      </c>
      <c r="K244" s="19">
        <f t="shared" si="46"/>
        <v>5645640.448264851</v>
      </c>
      <c r="L244" s="19">
        <v>0</v>
      </c>
      <c r="M244" s="19">
        <v>2290790</v>
      </c>
      <c r="N244" s="19">
        <v>9622</v>
      </c>
      <c r="O244" s="19">
        <v>102735</v>
      </c>
      <c r="P244" s="20">
        <f t="shared" si="54"/>
        <v>12883535</v>
      </c>
      <c r="Q244">
        <v>0.03</v>
      </c>
      <c r="R244" t="str">
        <f t="shared" si="47"/>
        <v>*</v>
      </c>
      <c r="S244">
        <f t="shared" si="48"/>
      </c>
      <c r="T244" s="9">
        <v>857570</v>
      </c>
      <c r="U244" s="13">
        <v>4.96</v>
      </c>
      <c r="V244" s="9">
        <v>812</v>
      </c>
      <c r="W244" s="9">
        <v>3596</v>
      </c>
      <c r="X244" s="9">
        <v>3903</v>
      </c>
      <c r="Y244">
        <f t="shared" si="49"/>
        <v>260903</v>
      </c>
      <c r="Z244">
        <f t="shared" si="50"/>
        <v>260903</v>
      </c>
      <c r="AA244">
        <f t="shared" si="51"/>
        <v>69012</v>
      </c>
      <c r="AB244">
        <f t="shared" si="52"/>
        <v>69012</v>
      </c>
      <c r="AC244" s="9">
        <f t="shared" si="55"/>
        <v>338163</v>
      </c>
      <c r="AD244" s="15">
        <v>100000</v>
      </c>
      <c r="AE244" s="15"/>
      <c r="AF244">
        <v>2005</v>
      </c>
      <c r="AG244" s="9">
        <v>330891.33</v>
      </c>
      <c r="AH244" s="9">
        <f t="shared" si="53"/>
        <v>7271.669999999984</v>
      </c>
    </row>
    <row r="245" spans="1:34" ht="12.75">
      <c r="A245" t="s">
        <v>246</v>
      </c>
      <c r="B245" s="5">
        <v>243</v>
      </c>
      <c r="C245" s="6">
        <v>2007</v>
      </c>
      <c r="D245" s="21">
        <v>10147100847</v>
      </c>
      <c r="E245" s="21">
        <v>105935733</v>
      </c>
      <c r="F245" s="19">
        <v>4935975600</v>
      </c>
      <c r="G245" s="19">
        <f t="shared" si="42"/>
        <v>51531585.34052705</v>
      </c>
      <c r="H245" s="19">
        <f t="shared" si="43"/>
        <v>37299761.12686375</v>
      </c>
      <c r="I245" s="19">
        <f t="shared" si="44"/>
        <v>5211125247</v>
      </c>
      <c r="J245" s="19">
        <f t="shared" si="45"/>
        <v>472151</v>
      </c>
      <c r="K245" s="19">
        <f t="shared" si="46"/>
        <v>42881531.44993978</v>
      </c>
      <c r="L245" s="19">
        <v>0</v>
      </c>
      <c r="M245" s="19">
        <v>32422424</v>
      </c>
      <c r="N245" s="19">
        <v>2332314</v>
      </c>
      <c r="O245" s="19">
        <v>5669153</v>
      </c>
      <c r="P245" s="20">
        <f t="shared" si="54"/>
        <v>146359624</v>
      </c>
      <c r="Q245">
        <v>0.01</v>
      </c>
      <c r="R245" t="str">
        <f t="shared" si="47"/>
        <v>*</v>
      </c>
      <c r="S245">
        <f t="shared" si="48"/>
      </c>
      <c r="T245" s="9">
        <v>362087</v>
      </c>
      <c r="U245" s="13">
        <v>10.44</v>
      </c>
      <c r="V245" s="9">
        <v>13632</v>
      </c>
      <c r="W245" s="9">
        <v>24669</v>
      </c>
      <c r="X245" s="9">
        <v>25772</v>
      </c>
      <c r="Y245">
        <f t="shared" si="49"/>
        <v>801813</v>
      </c>
      <c r="Z245">
        <f t="shared" si="50"/>
        <v>801813</v>
      </c>
      <c r="AA245">
        <f t="shared" si="51"/>
        <v>347547</v>
      </c>
      <c r="AB245">
        <f t="shared" si="52"/>
        <v>347547</v>
      </c>
      <c r="AC245" s="9">
        <f t="shared" si="55"/>
        <v>1178094</v>
      </c>
      <c r="AD245" s="15">
        <v>100000</v>
      </c>
      <c r="AE245" s="15"/>
      <c r="AF245">
        <v>2007</v>
      </c>
      <c r="AG245" s="9">
        <v>1151214.18</v>
      </c>
      <c r="AH245" s="9">
        <f t="shared" si="53"/>
        <v>26879.820000000065</v>
      </c>
    </row>
    <row r="246" spans="1:34" ht="12.75">
      <c r="A246" t="s">
        <v>247</v>
      </c>
      <c r="B246" s="5">
        <v>244</v>
      </c>
      <c r="C246" s="6">
        <v>2007</v>
      </c>
      <c r="D246" s="21">
        <v>3137321134</v>
      </c>
      <c r="E246" s="21">
        <v>28926101</v>
      </c>
      <c r="F246" s="19">
        <v>2361258200</v>
      </c>
      <c r="G246" s="19">
        <f t="shared" si="42"/>
        <v>21770800.712770835</v>
      </c>
      <c r="H246" s="19">
        <f t="shared" si="43"/>
        <v>15269783.726906866</v>
      </c>
      <c r="I246" s="19">
        <f t="shared" si="44"/>
        <v>776062934</v>
      </c>
      <c r="J246" s="19">
        <f t="shared" si="45"/>
        <v>303150</v>
      </c>
      <c r="K246" s="19">
        <f t="shared" si="46"/>
        <v>4794983.517567557</v>
      </c>
      <c r="L246" s="19">
        <v>0</v>
      </c>
      <c r="M246" s="19">
        <v>4527180</v>
      </c>
      <c r="N246" s="19">
        <v>1689792</v>
      </c>
      <c r="O246" s="19">
        <v>963829</v>
      </c>
      <c r="P246" s="20">
        <f t="shared" si="54"/>
        <v>36106902</v>
      </c>
      <c r="Q246">
        <v>0.02</v>
      </c>
      <c r="R246" t="str">
        <f t="shared" si="47"/>
        <v>*</v>
      </c>
      <c r="S246">
        <f t="shared" si="48"/>
      </c>
      <c r="T246" s="9">
        <v>334883</v>
      </c>
      <c r="U246" s="13">
        <v>9.22</v>
      </c>
      <c r="V246" s="9">
        <v>7051</v>
      </c>
      <c r="W246" s="9">
        <v>9611</v>
      </c>
      <c r="X246" s="9">
        <v>9941</v>
      </c>
      <c r="Y246">
        <f t="shared" si="49"/>
        <v>401295</v>
      </c>
      <c r="Z246">
        <f t="shared" si="50"/>
        <v>401295</v>
      </c>
      <c r="AA246">
        <f t="shared" si="51"/>
        <v>124339</v>
      </c>
      <c r="AB246">
        <f t="shared" si="52"/>
        <v>124339</v>
      </c>
      <c r="AC246" s="9">
        <f t="shared" si="55"/>
        <v>538775</v>
      </c>
      <c r="AD246" s="15">
        <v>100000</v>
      </c>
      <c r="AE246" s="15"/>
      <c r="AF246">
        <v>2006</v>
      </c>
      <c r="AG246" s="9">
        <v>531555.63</v>
      </c>
      <c r="AH246" s="9">
        <f t="shared" si="53"/>
        <v>7219.369999999995</v>
      </c>
    </row>
    <row r="247" spans="1:34" ht="12.75">
      <c r="A247" t="s">
        <v>248</v>
      </c>
      <c r="B247" s="5">
        <v>245</v>
      </c>
      <c r="C247" s="6">
        <v>2007</v>
      </c>
      <c r="D247" s="21">
        <v>1638831272</v>
      </c>
      <c r="E247" s="21">
        <v>15044471</v>
      </c>
      <c r="F247" s="19">
        <v>1368829600</v>
      </c>
      <c r="G247" s="19">
        <f t="shared" si="42"/>
        <v>12565855.663719358</v>
      </c>
      <c r="H247" s="19">
        <f t="shared" si="43"/>
        <v>9401513.554338695</v>
      </c>
      <c r="I247" s="19">
        <f t="shared" si="44"/>
        <v>270001672</v>
      </c>
      <c r="J247" s="19">
        <f t="shared" si="45"/>
        <v>205794</v>
      </c>
      <c r="K247" s="19">
        <f t="shared" si="46"/>
        <v>1274199.5922450325</v>
      </c>
      <c r="L247" s="19">
        <v>0</v>
      </c>
      <c r="M247" s="19">
        <v>4303901</v>
      </c>
      <c r="N247" s="19">
        <v>1458530</v>
      </c>
      <c r="O247" s="19">
        <v>506375</v>
      </c>
      <c r="P247" s="20">
        <f t="shared" si="54"/>
        <v>21313277</v>
      </c>
      <c r="R247">
        <f t="shared" si="47"/>
      </c>
      <c r="S247">
        <f t="shared" si="48"/>
      </c>
      <c r="T247" s="9">
        <v>397108</v>
      </c>
      <c r="U247" s="13">
        <v>9.18</v>
      </c>
      <c r="V247" s="9">
        <v>3447</v>
      </c>
      <c r="W247" s="9">
        <v>4759</v>
      </c>
      <c r="X247" s="9">
        <v>5074</v>
      </c>
      <c r="Y247">
        <f t="shared" si="49"/>
        <v>0</v>
      </c>
      <c r="Z247">
        <f t="shared" si="50"/>
        <v>0</v>
      </c>
      <c r="AA247">
        <f t="shared" si="51"/>
        <v>0</v>
      </c>
      <c r="AB247">
        <f t="shared" si="52"/>
        <v>0</v>
      </c>
      <c r="AC247" s="9">
        <f t="shared" si="55"/>
        <v>0</v>
      </c>
      <c r="AD247" s="15"/>
      <c r="AE247" s="15"/>
      <c r="AG247" s="9">
        <v>0</v>
      </c>
      <c r="AH247" s="9">
        <f t="shared" si="53"/>
        <v>0</v>
      </c>
    </row>
    <row r="248" spans="1:34" ht="12.75">
      <c r="A248" t="s">
        <v>249</v>
      </c>
      <c r="B248" s="5">
        <v>246</v>
      </c>
      <c r="C248" s="6">
        <v>2007</v>
      </c>
      <c r="D248" s="21">
        <v>3509857100</v>
      </c>
      <c r="E248" s="21">
        <v>42363975</v>
      </c>
      <c r="F248" s="19">
        <v>2994759900</v>
      </c>
      <c r="G248" s="19">
        <f t="shared" si="42"/>
        <v>36146751.82491119</v>
      </c>
      <c r="H248" s="19">
        <f t="shared" si="43"/>
        <v>28316949.585817322</v>
      </c>
      <c r="I248" s="19">
        <f t="shared" si="44"/>
        <v>515097200</v>
      </c>
      <c r="J248" s="19">
        <f t="shared" si="45"/>
        <v>325599</v>
      </c>
      <c r="K248" s="19">
        <f t="shared" si="46"/>
        <v>4307750.73349998</v>
      </c>
      <c r="L248" s="19">
        <v>0</v>
      </c>
      <c r="M248" s="19">
        <v>2854758</v>
      </c>
      <c r="N248" s="19">
        <v>254355</v>
      </c>
      <c r="O248" s="19">
        <v>213786</v>
      </c>
      <c r="P248" s="20">
        <f t="shared" si="54"/>
        <v>45686874</v>
      </c>
      <c r="R248">
        <f t="shared" si="47"/>
      </c>
      <c r="S248">
        <f t="shared" si="48"/>
      </c>
      <c r="T248" s="9">
        <v>461656</v>
      </c>
      <c r="U248" s="13">
        <v>12.07</v>
      </c>
      <c r="V248" s="9">
        <v>6487</v>
      </c>
      <c r="W248" s="9">
        <v>8069</v>
      </c>
      <c r="X248" s="9">
        <v>8293</v>
      </c>
      <c r="Y248">
        <f t="shared" si="49"/>
        <v>0</v>
      </c>
      <c r="Z248">
        <f t="shared" si="50"/>
        <v>0</v>
      </c>
      <c r="AA248">
        <f t="shared" si="51"/>
        <v>0</v>
      </c>
      <c r="AB248">
        <f t="shared" si="52"/>
        <v>0</v>
      </c>
      <c r="AC248" s="9">
        <f t="shared" si="55"/>
        <v>0</v>
      </c>
      <c r="AD248" s="15"/>
      <c r="AE248" s="15"/>
      <c r="AG248" s="9">
        <v>0</v>
      </c>
      <c r="AH248" s="9">
        <f t="shared" si="53"/>
        <v>0</v>
      </c>
    </row>
    <row r="249" spans="1:34" ht="12.75">
      <c r="A249" t="s">
        <v>250</v>
      </c>
      <c r="B249" s="5">
        <v>247</v>
      </c>
      <c r="C249" s="6">
        <v>2007</v>
      </c>
      <c r="D249" s="21">
        <v>1774413563</v>
      </c>
      <c r="E249" s="21">
        <v>13361334</v>
      </c>
      <c r="F249" s="19">
        <v>1559649300</v>
      </c>
      <c r="G249" s="19">
        <f t="shared" si="42"/>
        <v>11744159.115270583</v>
      </c>
      <c r="H249" s="19">
        <f t="shared" si="43"/>
        <v>9042395.972932894</v>
      </c>
      <c r="I249" s="19">
        <f t="shared" si="44"/>
        <v>214764263</v>
      </c>
      <c r="J249" s="19">
        <f t="shared" si="45"/>
        <v>177198</v>
      </c>
      <c r="K249" s="19">
        <f t="shared" si="46"/>
        <v>704537.6739655163</v>
      </c>
      <c r="L249" s="19">
        <v>0</v>
      </c>
      <c r="M249" s="19">
        <v>608551</v>
      </c>
      <c r="N249" s="19">
        <v>132782</v>
      </c>
      <c r="O249" s="19">
        <v>346820</v>
      </c>
      <c r="P249" s="20">
        <f t="shared" si="54"/>
        <v>14449487</v>
      </c>
      <c r="R249">
        <f t="shared" si="47"/>
      </c>
      <c r="S249">
        <f t="shared" si="48"/>
      </c>
      <c r="T249" s="9">
        <v>434685</v>
      </c>
      <c r="U249" s="13">
        <v>7.53</v>
      </c>
      <c r="V249" s="9">
        <v>3588</v>
      </c>
      <c r="W249" s="9">
        <v>4800</v>
      </c>
      <c r="X249" s="9">
        <v>5133</v>
      </c>
      <c r="Y249">
        <f t="shared" si="49"/>
        <v>0</v>
      </c>
      <c r="Z249">
        <f t="shared" si="50"/>
        <v>0</v>
      </c>
      <c r="AA249">
        <f t="shared" si="51"/>
        <v>0</v>
      </c>
      <c r="AB249">
        <f t="shared" si="52"/>
        <v>0</v>
      </c>
      <c r="AC249" s="9">
        <f t="shared" si="55"/>
        <v>0</v>
      </c>
      <c r="AD249" s="15"/>
      <c r="AE249" s="15"/>
      <c r="AG249" s="9">
        <v>0</v>
      </c>
      <c r="AH249" s="9">
        <f t="shared" si="53"/>
        <v>0</v>
      </c>
    </row>
    <row r="250" spans="1:34" ht="12.75">
      <c r="A250" t="s">
        <v>251</v>
      </c>
      <c r="B250" s="5">
        <v>248</v>
      </c>
      <c r="C250" s="6">
        <v>2007</v>
      </c>
      <c r="D250" s="21">
        <v>4255583294</v>
      </c>
      <c r="E250" s="21">
        <v>43109059</v>
      </c>
      <c r="F250" s="19">
        <v>1446748520</v>
      </c>
      <c r="G250" s="19">
        <f t="shared" si="42"/>
        <v>14655562.586397042</v>
      </c>
      <c r="H250" s="19">
        <f t="shared" si="43"/>
        <v>9996776.530621849</v>
      </c>
      <c r="I250" s="19">
        <f t="shared" si="44"/>
        <v>2808834774</v>
      </c>
      <c r="J250" s="19">
        <f t="shared" si="45"/>
        <v>319005</v>
      </c>
      <c r="K250" s="19">
        <f t="shared" si="46"/>
        <v>19534044.864692137</v>
      </c>
      <c r="L250" s="19">
        <v>0</v>
      </c>
      <c r="M250" s="19">
        <v>8319324</v>
      </c>
      <c r="N250" s="19">
        <v>1639592</v>
      </c>
      <c r="O250" s="19">
        <v>916762</v>
      </c>
      <c r="P250" s="20">
        <f t="shared" si="54"/>
        <v>53984737</v>
      </c>
      <c r="R250">
        <f t="shared" si="47"/>
      </c>
      <c r="S250">
        <f t="shared" si="48"/>
      </c>
      <c r="T250" s="9">
        <v>314579</v>
      </c>
      <c r="U250" s="13">
        <v>10.13</v>
      </c>
      <c r="V250" s="9">
        <v>4599</v>
      </c>
      <c r="W250" s="9">
        <v>13404</v>
      </c>
      <c r="X250" s="9">
        <v>14144</v>
      </c>
      <c r="Y250">
        <f t="shared" si="49"/>
        <v>0</v>
      </c>
      <c r="Z250">
        <f t="shared" si="50"/>
        <v>0</v>
      </c>
      <c r="AA250">
        <f t="shared" si="51"/>
        <v>0</v>
      </c>
      <c r="AB250">
        <f t="shared" si="52"/>
        <v>0</v>
      </c>
      <c r="AC250" s="9">
        <f t="shared" si="55"/>
        <v>0</v>
      </c>
      <c r="AD250" s="15"/>
      <c r="AE250" s="15"/>
      <c r="AG250" s="9">
        <v>0</v>
      </c>
      <c r="AH250" s="9">
        <f t="shared" si="53"/>
        <v>0</v>
      </c>
    </row>
    <row r="251" spans="1:34" ht="12.75">
      <c r="A251" t="s">
        <v>252</v>
      </c>
      <c r="B251" s="5">
        <v>249</v>
      </c>
      <c r="C251" s="6">
        <v>2007</v>
      </c>
      <c r="D251" s="21">
        <v>414240412</v>
      </c>
      <c r="E251" s="21">
        <v>3222790</v>
      </c>
      <c r="F251" s="19">
        <v>330001200</v>
      </c>
      <c r="G251" s="19">
        <f t="shared" si="42"/>
        <v>2567409.0130733065</v>
      </c>
      <c r="H251" s="19">
        <f t="shared" si="43"/>
        <v>1997134.735726202</v>
      </c>
      <c r="I251" s="19">
        <f t="shared" si="44"/>
        <v>84239212</v>
      </c>
      <c r="J251" s="19">
        <f t="shared" si="45"/>
        <v>260803</v>
      </c>
      <c r="K251" s="19">
        <f t="shared" si="46"/>
        <v>404087.4868800324</v>
      </c>
      <c r="L251" s="19">
        <v>0</v>
      </c>
      <c r="M251" s="19">
        <v>56894</v>
      </c>
      <c r="N251" s="19">
        <v>5039</v>
      </c>
      <c r="O251" s="19">
        <v>102184</v>
      </c>
      <c r="P251" s="20">
        <f t="shared" si="54"/>
        <v>3386907</v>
      </c>
      <c r="R251">
        <f t="shared" si="47"/>
      </c>
      <c r="S251">
        <f t="shared" si="48"/>
      </c>
      <c r="T251" s="9">
        <v>450206</v>
      </c>
      <c r="U251" s="13">
        <v>7.78</v>
      </c>
      <c r="V251" s="9">
        <v>733</v>
      </c>
      <c r="W251" s="9">
        <v>1056</v>
      </c>
      <c r="X251" s="9">
        <v>1186</v>
      </c>
      <c r="Y251">
        <f t="shared" si="49"/>
        <v>0</v>
      </c>
      <c r="Z251">
        <f t="shared" si="50"/>
        <v>0</v>
      </c>
      <c r="AA251">
        <f t="shared" si="51"/>
        <v>0</v>
      </c>
      <c r="AB251">
        <f t="shared" si="52"/>
        <v>0</v>
      </c>
      <c r="AC251" s="9">
        <f t="shared" si="55"/>
        <v>0</v>
      </c>
      <c r="AD251" s="15"/>
      <c r="AE251" s="15"/>
      <c r="AG251" s="9">
        <v>0</v>
      </c>
      <c r="AH251" s="9">
        <f t="shared" si="53"/>
        <v>0</v>
      </c>
    </row>
    <row r="252" spans="1:34" ht="12.75">
      <c r="A252" t="s">
        <v>253</v>
      </c>
      <c r="B252" s="5">
        <v>250</v>
      </c>
      <c r="C252" s="6">
        <v>2007</v>
      </c>
      <c r="D252" s="21">
        <v>776314930</v>
      </c>
      <c r="E252" s="21">
        <v>6955782</v>
      </c>
      <c r="F252" s="19">
        <v>654928500</v>
      </c>
      <c r="G252" s="19">
        <f t="shared" si="42"/>
        <v>5868159.551674473</v>
      </c>
      <c r="H252" s="19">
        <f t="shared" si="43"/>
        <v>4372736.534897426</v>
      </c>
      <c r="I252" s="19">
        <f t="shared" si="44"/>
        <v>121386430</v>
      </c>
      <c r="J252" s="19">
        <f t="shared" si="45"/>
        <v>232987</v>
      </c>
      <c r="K252" s="19">
        <f t="shared" si="46"/>
        <v>620805.6523989185</v>
      </c>
      <c r="L252" s="19">
        <v>0</v>
      </c>
      <c r="M252" s="19">
        <v>372196</v>
      </c>
      <c r="N252" s="19">
        <v>349966</v>
      </c>
      <c r="O252" s="19">
        <v>183570</v>
      </c>
      <c r="P252" s="20">
        <f t="shared" si="54"/>
        <v>7861514</v>
      </c>
      <c r="R252">
        <f t="shared" si="47"/>
      </c>
      <c r="S252">
        <f t="shared" si="48"/>
      </c>
      <c r="T252" s="9">
        <v>392408</v>
      </c>
      <c r="U252" s="13">
        <v>8.96</v>
      </c>
      <c r="V252" s="9">
        <v>1669</v>
      </c>
      <c r="W252" s="9">
        <v>2190</v>
      </c>
      <c r="X252" s="9">
        <v>2545</v>
      </c>
      <c r="Y252">
        <f t="shared" si="49"/>
        <v>0</v>
      </c>
      <c r="Z252">
        <f t="shared" si="50"/>
        <v>0</v>
      </c>
      <c r="AA252">
        <f t="shared" si="51"/>
        <v>0</v>
      </c>
      <c r="AB252">
        <f t="shared" si="52"/>
        <v>0</v>
      </c>
      <c r="AC252" s="9">
        <f t="shared" si="55"/>
        <v>0</v>
      </c>
      <c r="AD252" s="15"/>
      <c r="AE252" s="15"/>
      <c r="AG252" s="9">
        <v>0</v>
      </c>
      <c r="AH252" s="9">
        <f t="shared" si="53"/>
        <v>0</v>
      </c>
    </row>
    <row r="253" spans="1:34" ht="12.75">
      <c r="A253" t="s">
        <v>254</v>
      </c>
      <c r="B253" s="5">
        <v>251</v>
      </c>
      <c r="C253" s="6">
        <v>2007</v>
      </c>
      <c r="D253" s="21">
        <v>1673000703</v>
      </c>
      <c r="E253" s="21">
        <v>16361947</v>
      </c>
      <c r="F253" s="19">
        <v>1216644400</v>
      </c>
      <c r="G253" s="19">
        <f t="shared" si="42"/>
        <v>11898782.322655605</v>
      </c>
      <c r="H253" s="19">
        <f t="shared" si="43"/>
        <v>8292894.024913424</v>
      </c>
      <c r="I253" s="19">
        <f t="shared" si="44"/>
        <v>456356303</v>
      </c>
      <c r="J253" s="19">
        <f t="shared" si="45"/>
        <v>274748</v>
      </c>
      <c r="K253" s="19">
        <f t="shared" si="46"/>
        <v>2838707.109921012</v>
      </c>
      <c r="L253" s="19">
        <v>0</v>
      </c>
      <c r="M253" s="19">
        <v>1949282</v>
      </c>
      <c r="N253" s="19">
        <v>1161713</v>
      </c>
      <c r="O253" s="19">
        <v>302754</v>
      </c>
      <c r="P253" s="20">
        <f t="shared" si="54"/>
        <v>19775696</v>
      </c>
      <c r="R253">
        <f t="shared" si="47"/>
      </c>
      <c r="S253">
        <f t="shared" si="48"/>
      </c>
      <c r="T253" s="9">
        <v>329982</v>
      </c>
      <c r="U253" s="13">
        <v>9.78</v>
      </c>
      <c r="V253" s="9">
        <v>3687</v>
      </c>
      <c r="W253" s="9">
        <v>5348</v>
      </c>
      <c r="X253" s="9">
        <v>5745</v>
      </c>
      <c r="Y253">
        <f t="shared" si="49"/>
        <v>0</v>
      </c>
      <c r="Z253">
        <f t="shared" si="50"/>
        <v>0</v>
      </c>
      <c r="AA253">
        <f t="shared" si="51"/>
        <v>0</v>
      </c>
      <c r="AB253">
        <f t="shared" si="52"/>
        <v>0</v>
      </c>
      <c r="AC253" s="9">
        <f t="shared" si="55"/>
        <v>0</v>
      </c>
      <c r="AD253" s="15"/>
      <c r="AE253" s="15"/>
      <c r="AG253" s="9">
        <v>0</v>
      </c>
      <c r="AH253" s="9">
        <f t="shared" si="53"/>
        <v>0</v>
      </c>
    </row>
    <row r="254" spans="1:34" ht="12.75">
      <c r="A254" t="s">
        <v>255</v>
      </c>
      <c r="B254" s="5">
        <v>252</v>
      </c>
      <c r="C254" s="6">
        <v>2007</v>
      </c>
      <c r="D254" s="21">
        <v>1824619891</v>
      </c>
      <c r="E254" s="21">
        <v>14688190</v>
      </c>
      <c r="F254" s="19">
        <v>1275861500</v>
      </c>
      <c r="G254" s="19">
        <f t="shared" si="42"/>
        <v>10270684.989307178</v>
      </c>
      <c r="H254" s="19">
        <f t="shared" si="43"/>
        <v>8404695.692266367</v>
      </c>
      <c r="I254" s="19">
        <f t="shared" si="44"/>
        <v>548758391</v>
      </c>
      <c r="J254" s="19">
        <f t="shared" si="45"/>
        <v>342760</v>
      </c>
      <c r="K254" s="19">
        <f t="shared" si="46"/>
        <v>3128700.888072673</v>
      </c>
      <c r="L254" s="19">
        <v>0</v>
      </c>
      <c r="M254" s="19">
        <v>918224</v>
      </c>
      <c r="N254" s="19">
        <v>48956</v>
      </c>
      <c r="O254" s="19">
        <v>91337</v>
      </c>
      <c r="P254" s="20">
        <f t="shared" si="54"/>
        <v>15746707</v>
      </c>
      <c r="Q254">
        <v>0.03</v>
      </c>
      <c r="R254" t="str">
        <f t="shared" si="47"/>
        <v>*</v>
      </c>
      <c r="S254" t="str">
        <f t="shared" si="48"/>
        <v>*</v>
      </c>
      <c r="T254" s="9">
        <v>550415</v>
      </c>
      <c r="U254" s="13">
        <v>8.05</v>
      </c>
      <c r="V254" s="9">
        <v>2318</v>
      </c>
      <c r="W254" s="9">
        <v>3919</v>
      </c>
      <c r="X254" s="9">
        <v>4066</v>
      </c>
      <c r="Y254">
        <f t="shared" si="49"/>
        <v>346002</v>
      </c>
      <c r="Z254">
        <f t="shared" si="50"/>
        <v>346002</v>
      </c>
      <c r="AA254">
        <f t="shared" si="51"/>
        <v>29015</v>
      </c>
      <c r="AB254">
        <f t="shared" si="52"/>
        <v>0</v>
      </c>
      <c r="AC254" s="9">
        <f t="shared" si="55"/>
        <v>354652</v>
      </c>
      <c r="AD254" s="15">
        <v>100000</v>
      </c>
      <c r="AE254" s="15">
        <v>2</v>
      </c>
      <c r="AF254">
        <v>2003</v>
      </c>
      <c r="AG254" s="9">
        <v>364982.5</v>
      </c>
      <c r="AH254" s="9">
        <f t="shared" si="53"/>
        <v>-10330.5</v>
      </c>
    </row>
    <row r="255" spans="1:34" ht="12.75">
      <c r="A255" t="s">
        <v>256</v>
      </c>
      <c r="B255" s="5">
        <v>253</v>
      </c>
      <c r="C255" s="6">
        <v>2007</v>
      </c>
      <c r="D255" s="21">
        <v>47523170</v>
      </c>
      <c r="E255" s="21">
        <v>195320</v>
      </c>
      <c r="F255" s="19">
        <v>38733700</v>
      </c>
      <c r="G255" s="19">
        <f t="shared" si="42"/>
        <v>159195.32059835232</v>
      </c>
      <c r="H255" s="19">
        <f t="shared" si="43"/>
        <v>75351.38413709583</v>
      </c>
      <c r="I255" s="19">
        <f t="shared" si="44"/>
        <v>8789470</v>
      </c>
      <c r="J255" s="19">
        <f t="shared" si="45"/>
        <v>41265</v>
      </c>
      <c r="K255" s="19">
        <f t="shared" si="46"/>
        <v>0</v>
      </c>
      <c r="L255" s="19">
        <v>0</v>
      </c>
      <c r="M255" s="19">
        <v>2799</v>
      </c>
      <c r="N255" s="19">
        <v>1383692</v>
      </c>
      <c r="O255" s="19">
        <v>940886</v>
      </c>
      <c r="P255" s="20">
        <f t="shared" si="54"/>
        <v>2522697</v>
      </c>
      <c r="R255">
        <f t="shared" si="47"/>
      </c>
      <c r="S255">
        <f t="shared" si="48"/>
      </c>
      <c r="T255" s="9">
        <v>189871</v>
      </c>
      <c r="U255" s="13">
        <v>4.11</v>
      </c>
      <c r="V255" s="9">
        <v>204</v>
      </c>
      <c r="W255" s="9">
        <v>417</v>
      </c>
      <c r="X255" s="9">
        <v>497</v>
      </c>
      <c r="Y255">
        <f t="shared" si="49"/>
        <v>0</v>
      </c>
      <c r="Z255">
        <f t="shared" si="50"/>
        <v>0</v>
      </c>
      <c r="AA255">
        <f t="shared" si="51"/>
        <v>0</v>
      </c>
      <c r="AB255">
        <f t="shared" si="52"/>
        <v>0</v>
      </c>
      <c r="AC255" s="9">
        <f t="shared" si="55"/>
        <v>0</v>
      </c>
      <c r="AD255" s="15"/>
      <c r="AE255" s="15"/>
      <c r="AG255" s="9">
        <v>0</v>
      </c>
      <c r="AH255" s="9">
        <f t="shared" si="53"/>
        <v>0</v>
      </c>
    </row>
    <row r="256" spans="1:34" ht="12.75">
      <c r="A256" t="s">
        <v>257</v>
      </c>
      <c r="B256" s="5">
        <v>254</v>
      </c>
      <c r="C256" s="6">
        <v>2007</v>
      </c>
      <c r="D256" s="21">
        <v>818105840</v>
      </c>
      <c r="E256" s="21">
        <v>8001075</v>
      </c>
      <c r="F256" s="19">
        <v>681552900</v>
      </c>
      <c r="G256" s="19">
        <f t="shared" si="42"/>
        <v>6665587.266028439</v>
      </c>
      <c r="H256" s="19">
        <f t="shared" si="43"/>
        <v>5105677.677576968</v>
      </c>
      <c r="I256" s="19">
        <f t="shared" si="44"/>
        <v>136552940</v>
      </c>
      <c r="J256" s="19">
        <f t="shared" si="45"/>
        <v>191788</v>
      </c>
      <c r="K256" s="19">
        <f t="shared" si="46"/>
        <v>639152.3355255891</v>
      </c>
      <c r="L256" s="19">
        <v>5880</v>
      </c>
      <c r="M256" s="19">
        <v>644633</v>
      </c>
      <c r="N256" s="19">
        <v>353535</v>
      </c>
      <c r="O256" s="19">
        <v>111658</v>
      </c>
      <c r="P256" s="20">
        <f t="shared" si="54"/>
        <v>9116781</v>
      </c>
      <c r="Q256">
        <v>0.03</v>
      </c>
      <c r="R256">
        <f t="shared" si="47"/>
      </c>
      <c r="S256">
        <f t="shared" si="48"/>
      </c>
      <c r="T256" s="9">
        <v>427306</v>
      </c>
      <c r="U256" s="13">
        <v>9.78</v>
      </c>
      <c r="V256" s="9">
        <v>1595</v>
      </c>
      <c r="W256" s="9">
        <v>2307</v>
      </c>
      <c r="X256" s="9">
        <v>2569</v>
      </c>
      <c r="Y256">
        <f t="shared" si="49"/>
        <v>172345</v>
      </c>
      <c r="Z256">
        <f t="shared" si="50"/>
        <v>240032</v>
      </c>
      <c r="AA256">
        <f t="shared" si="51"/>
        <v>30121</v>
      </c>
      <c r="AB256">
        <f t="shared" si="52"/>
        <v>30121</v>
      </c>
      <c r="AC256" s="9">
        <f t="shared" si="55"/>
        <v>276907</v>
      </c>
      <c r="AD256" s="15"/>
      <c r="AE256" s="15"/>
      <c r="AF256">
        <v>2002</v>
      </c>
      <c r="AG256" s="9">
        <v>270164.64</v>
      </c>
      <c r="AH256" s="9">
        <f t="shared" si="53"/>
        <v>6742.359999999986</v>
      </c>
    </row>
    <row r="257" spans="1:34" ht="12.75">
      <c r="A257" t="s">
        <v>258</v>
      </c>
      <c r="B257" s="5">
        <v>255</v>
      </c>
      <c r="C257" s="6">
        <v>2007</v>
      </c>
      <c r="D257" s="21">
        <v>135662195</v>
      </c>
      <c r="E257" s="21">
        <v>1176191</v>
      </c>
      <c r="F257" s="19">
        <v>105502900</v>
      </c>
      <c r="G257" s="19">
        <f t="shared" si="42"/>
        <v>914709.9636261966</v>
      </c>
      <c r="H257" s="19">
        <f t="shared" si="43"/>
        <v>477741.7345410651</v>
      </c>
      <c r="I257" s="19">
        <f t="shared" si="44"/>
        <v>30159295</v>
      </c>
      <c r="J257" s="19">
        <f t="shared" si="45"/>
        <v>64720</v>
      </c>
      <c r="K257" s="19">
        <f t="shared" si="46"/>
        <v>0</v>
      </c>
      <c r="L257" s="19">
        <v>0</v>
      </c>
      <c r="M257" s="19">
        <v>11440</v>
      </c>
      <c r="N257" s="19">
        <v>4508</v>
      </c>
      <c r="O257" s="19">
        <v>31797</v>
      </c>
      <c r="P257" s="20">
        <f t="shared" si="54"/>
        <v>1223936</v>
      </c>
      <c r="R257">
        <f t="shared" si="47"/>
      </c>
      <c r="S257">
        <f t="shared" si="48"/>
      </c>
      <c r="T257" s="9">
        <v>209331</v>
      </c>
      <c r="U257" s="13">
        <v>8.67</v>
      </c>
      <c r="V257" s="9">
        <v>504</v>
      </c>
      <c r="W257" s="9">
        <v>970</v>
      </c>
      <c r="X257" s="9">
        <v>1129</v>
      </c>
      <c r="Y257">
        <f t="shared" si="49"/>
        <v>0</v>
      </c>
      <c r="Z257">
        <f t="shared" si="50"/>
        <v>0</v>
      </c>
      <c r="AA257">
        <f t="shared" si="51"/>
        <v>0</v>
      </c>
      <c r="AB257">
        <f t="shared" si="52"/>
        <v>0</v>
      </c>
      <c r="AC257" s="9">
        <f t="shared" si="55"/>
        <v>0</v>
      </c>
      <c r="AD257" s="15"/>
      <c r="AE257" s="15"/>
      <c r="AG257" s="9">
        <v>0</v>
      </c>
      <c r="AH257" s="9">
        <f t="shared" si="53"/>
        <v>0</v>
      </c>
    </row>
    <row r="258" spans="1:34" ht="12.75">
      <c r="A258" t="s">
        <v>259</v>
      </c>
      <c r="B258" s="5">
        <v>256</v>
      </c>
      <c r="C258" s="6">
        <v>2007</v>
      </c>
      <c r="D258" s="21">
        <v>120223600</v>
      </c>
      <c r="E258" s="21">
        <v>1707175</v>
      </c>
      <c r="F258" s="19">
        <v>103034400</v>
      </c>
      <c r="G258" s="19">
        <f t="shared" si="42"/>
        <v>1463088.3771572304</v>
      </c>
      <c r="H258" s="19">
        <f t="shared" si="43"/>
        <v>719010.1915419254</v>
      </c>
      <c r="I258" s="19">
        <f t="shared" si="44"/>
        <v>17189200</v>
      </c>
      <c r="J258" s="19">
        <f t="shared" si="45"/>
        <v>93420</v>
      </c>
      <c r="K258" s="19">
        <f t="shared" si="46"/>
        <v>0</v>
      </c>
      <c r="L258" s="19">
        <v>0</v>
      </c>
      <c r="M258" s="19">
        <v>44683</v>
      </c>
      <c r="N258" s="19">
        <v>68822</v>
      </c>
      <c r="O258" s="19">
        <v>76545</v>
      </c>
      <c r="P258" s="20">
        <f t="shared" si="54"/>
        <v>1897225</v>
      </c>
      <c r="R258">
        <f t="shared" si="47"/>
      </c>
      <c r="S258">
        <f t="shared" si="48"/>
      </c>
      <c r="T258" s="9">
        <v>196631</v>
      </c>
      <c r="U258" s="13">
        <v>14.2</v>
      </c>
      <c r="V258" s="9">
        <v>524</v>
      </c>
      <c r="W258" s="9">
        <v>708</v>
      </c>
      <c r="X258" s="9">
        <v>776</v>
      </c>
      <c r="Y258">
        <f t="shared" si="49"/>
        <v>0</v>
      </c>
      <c r="Z258">
        <f t="shared" si="50"/>
        <v>0</v>
      </c>
      <c r="AA258">
        <f t="shared" si="51"/>
        <v>0</v>
      </c>
      <c r="AB258">
        <f t="shared" si="52"/>
        <v>0</v>
      </c>
      <c r="AC258" s="9">
        <f t="shared" si="55"/>
        <v>0</v>
      </c>
      <c r="AD258" s="15"/>
      <c r="AE258" s="15"/>
      <c r="AG258" s="9">
        <v>0</v>
      </c>
      <c r="AH258" s="9">
        <f t="shared" si="53"/>
        <v>0</v>
      </c>
    </row>
    <row r="259" spans="1:34" ht="12.75">
      <c r="A259" t="s">
        <v>260</v>
      </c>
      <c r="B259" s="5">
        <v>257</v>
      </c>
      <c r="C259" s="6">
        <v>2007</v>
      </c>
      <c r="D259" s="21">
        <v>763727143</v>
      </c>
      <c r="E259" s="21">
        <v>8217704</v>
      </c>
      <c r="F259" s="19">
        <v>661607300</v>
      </c>
      <c r="G259" s="19">
        <f aca="true" t="shared" si="56" ref="G259:G322">IF(F259&gt;0,F259/D259*E259,0)</f>
        <v>7118894.497166248</v>
      </c>
      <c r="H259" s="19">
        <f aca="true" t="shared" si="57" ref="H259:H322">IF(AND(G259&gt;0,G259&gt;100000),G259-100000/T259*G259,0)</f>
        <v>4631179.672288645</v>
      </c>
      <c r="I259" s="19">
        <f aca="true" t="shared" si="58" ref="I259:I322">D259-F259</f>
        <v>102119843</v>
      </c>
      <c r="J259" s="19">
        <f aca="true" t="shared" si="59" ref="J259:J322">IF(AND(I259&gt;0,W259&lt;&gt;V259),ROUND(I259/(W259-V259),0),0)</f>
        <v>82688</v>
      </c>
      <c r="K259" s="19">
        <f aca="true" t="shared" si="60" ref="K259:K322">IF(J259&gt;100000,(E259-G259)-100000/J259*(E259-G259),0)</f>
        <v>0</v>
      </c>
      <c r="L259" s="19">
        <v>0</v>
      </c>
      <c r="M259" s="19">
        <v>168150</v>
      </c>
      <c r="N259" s="19">
        <v>39090</v>
      </c>
      <c r="O259" s="19">
        <v>102628</v>
      </c>
      <c r="P259" s="20">
        <f t="shared" si="54"/>
        <v>8527572</v>
      </c>
      <c r="R259">
        <f aca="true" t="shared" si="61" ref="R259:R322">IF(AD259=100000,"*","")</f>
      </c>
      <c r="S259">
        <f aca="true" t="shared" si="62" ref="S259:S322">IF(AE259=2,"*","")</f>
      </c>
      <c r="T259" s="9">
        <v>286162</v>
      </c>
      <c r="U259" s="13">
        <v>10.76</v>
      </c>
      <c r="V259" s="9">
        <v>2312</v>
      </c>
      <c r="W259" s="9">
        <v>3547</v>
      </c>
      <c r="X259" s="9">
        <v>3642</v>
      </c>
      <c r="Y259">
        <f aca="true" t="shared" si="63" ref="Y259:Y322">ROUND(IF(Q259&gt;0,Q259*(H259+K259),0),0)</f>
        <v>0</v>
      </c>
      <c r="Z259">
        <f aca="true" t="shared" si="64" ref="Z259:Z322">ROUND(IF(R259="*",Y259,E259*Q259),0)</f>
        <v>0</v>
      </c>
      <c r="AA259">
        <f aca="true" t="shared" si="65" ref="AA259:AA322">ROUND(IF(Q259&gt;0,Q259*SUM(L259:N259),0),0)</f>
        <v>0</v>
      </c>
      <c r="AB259">
        <f aca="true" t="shared" si="66" ref="AB259:AB322">ROUND(IF(S259="*",L259*Q259,AA259),0)</f>
        <v>0</v>
      </c>
      <c r="AC259" s="9">
        <f t="shared" si="55"/>
        <v>0</v>
      </c>
      <c r="AD259" s="15"/>
      <c r="AE259" s="15"/>
      <c r="AG259" s="9">
        <v>0</v>
      </c>
      <c r="AH259" s="9">
        <f aca="true" t="shared" si="67" ref="AH259:AH322">AC259-AG259</f>
        <v>0</v>
      </c>
    </row>
    <row r="260" spans="1:34" ht="12.75">
      <c r="A260" t="s">
        <v>261</v>
      </c>
      <c r="B260" s="5">
        <v>258</v>
      </c>
      <c r="C260" s="6">
        <v>2007</v>
      </c>
      <c r="D260" s="21">
        <v>4137021751</v>
      </c>
      <c r="E260" s="21">
        <v>44555724</v>
      </c>
      <c r="F260" s="19">
        <v>1693451100</v>
      </c>
      <c r="G260" s="19">
        <f t="shared" si="56"/>
        <v>18238468.241279595</v>
      </c>
      <c r="H260" s="19">
        <f t="shared" si="57"/>
        <v>13105484.009848233</v>
      </c>
      <c r="I260" s="19">
        <f t="shared" si="58"/>
        <v>2443570651</v>
      </c>
      <c r="J260" s="19">
        <f t="shared" si="59"/>
        <v>357509</v>
      </c>
      <c r="K260" s="19">
        <f t="shared" si="60"/>
        <v>18955970.935479477</v>
      </c>
      <c r="L260" s="19">
        <v>0</v>
      </c>
      <c r="M260" s="19">
        <v>8923960</v>
      </c>
      <c r="N260" s="19">
        <v>3077231</v>
      </c>
      <c r="O260" s="19">
        <v>5228599</v>
      </c>
      <c r="P260" s="20">
        <f aca="true" t="shared" si="68" ref="P260:P323">SUM(L260:O260)+E260</f>
        <v>61785514</v>
      </c>
      <c r="R260">
        <f t="shared" si="61"/>
      </c>
      <c r="S260">
        <f t="shared" si="62"/>
      </c>
      <c r="T260" s="9">
        <v>355319</v>
      </c>
      <c r="U260" s="13">
        <v>10.77</v>
      </c>
      <c r="V260" s="9">
        <v>4766</v>
      </c>
      <c r="W260" s="9">
        <v>11601</v>
      </c>
      <c r="X260" s="9">
        <v>12460</v>
      </c>
      <c r="Y260">
        <f t="shared" si="63"/>
        <v>0</v>
      </c>
      <c r="Z260">
        <f t="shared" si="64"/>
        <v>0</v>
      </c>
      <c r="AA260">
        <f t="shared" si="65"/>
        <v>0</v>
      </c>
      <c r="AB260">
        <f t="shared" si="66"/>
        <v>0</v>
      </c>
      <c r="AC260" s="9">
        <f aca="true" t="shared" si="69" ref="AC260:AC323">IF(AG260&gt;0,ROUND(((Z260+AB260)*1.025),0),0)</f>
        <v>0</v>
      </c>
      <c r="AD260" s="15"/>
      <c r="AE260" s="15"/>
      <c r="AG260" s="9">
        <v>0</v>
      </c>
      <c r="AH260" s="9">
        <f t="shared" si="67"/>
        <v>0</v>
      </c>
    </row>
    <row r="261" spans="1:34" ht="12.75">
      <c r="A261" t="s">
        <v>262</v>
      </c>
      <c r="B261" s="5">
        <v>259</v>
      </c>
      <c r="C261" s="6">
        <v>2007</v>
      </c>
      <c r="D261" s="21">
        <v>1277695220</v>
      </c>
      <c r="E261" s="21">
        <v>10451547</v>
      </c>
      <c r="F261" s="19">
        <v>717475300</v>
      </c>
      <c r="G261" s="19">
        <f t="shared" si="56"/>
        <v>5868948.010378484</v>
      </c>
      <c r="H261" s="19">
        <f t="shared" si="57"/>
        <v>4240308.789385395</v>
      </c>
      <c r="I261" s="19">
        <f t="shared" si="58"/>
        <v>560219920</v>
      </c>
      <c r="J261" s="19">
        <f t="shared" si="59"/>
        <v>274618</v>
      </c>
      <c r="K261" s="19">
        <f t="shared" si="60"/>
        <v>2913881.3565379176</v>
      </c>
      <c r="L261" s="19">
        <v>0</v>
      </c>
      <c r="M261" s="19">
        <v>1806510</v>
      </c>
      <c r="N261" s="19">
        <v>199484</v>
      </c>
      <c r="O261" s="19">
        <v>164712</v>
      </c>
      <c r="P261" s="20">
        <f t="shared" si="68"/>
        <v>12622253</v>
      </c>
      <c r="R261">
        <f t="shared" si="61"/>
      </c>
      <c r="S261">
        <f t="shared" si="62"/>
      </c>
      <c r="T261" s="9">
        <v>360359</v>
      </c>
      <c r="U261" s="13">
        <v>8.18</v>
      </c>
      <c r="V261" s="9">
        <v>1991</v>
      </c>
      <c r="W261" s="9">
        <v>4031</v>
      </c>
      <c r="X261" s="9">
        <v>4408</v>
      </c>
      <c r="Y261">
        <f t="shared" si="63"/>
        <v>0</v>
      </c>
      <c r="Z261">
        <f t="shared" si="64"/>
        <v>0</v>
      </c>
      <c r="AA261">
        <f t="shared" si="65"/>
        <v>0</v>
      </c>
      <c r="AB261">
        <f t="shared" si="66"/>
        <v>0</v>
      </c>
      <c r="AC261" s="9">
        <f t="shared" si="69"/>
        <v>0</v>
      </c>
      <c r="AD261" s="15"/>
      <c r="AE261" s="15"/>
      <c r="AG261" s="9">
        <v>0</v>
      </c>
      <c r="AH261" s="9">
        <f t="shared" si="67"/>
        <v>0</v>
      </c>
    </row>
    <row r="262" spans="1:34" ht="12.75">
      <c r="A262" t="s">
        <v>263</v>
      </c>
      <c r="B262" s="5">
        <v>260</v>
      </c>
      <c r="C262" s="6">
        <v>2007</v>
      </c>
      <c r="D262" s="21">
        <v>207754285</v>
      </c>
      <c r="E262" s="21">
        <v>1645414</v>
      </c>
      <c r="F262" s="19">
        <v>155157600</v>
      </c>
      <c r="G262" s="19">
        <f t="shared" si="56"/>
        <v>1228848.2389010652</v>
      </c>
      <c r="H262" s="19">
        <f t="shared" si="57"/>
        <v>773447.7078803212</v>
      </c>
      <c r="I262" s="19">
        <f t="shared" si="58"/>
        <v>52596685</v>
      </c>
      <c r="J262" s="19">
        <f t="shared" si="59"/>
        <v>94091</v>
      </c>
      <c r="K262" s="19">
        <f t="shared" si="60"/>
        <v>0</v>
      </c>
      <c r="L262" s="19">
        <v>0</v>
      </c>
      <c r="M262" s="19">
        <v>52994</v>
      </c>
      <c r="N262" s="19">
        <v>3965</v>
      </c>
      <c r="O262" s="19">
        <v>85588</v>
      </c>
      <c r="P262" s="20">
        <f t="shared" si="68"/>
        <v>1787961</v>
      </c>
      <c r="R262">
        <f t="shared" si="61"/>
      </c>
      <c r="S262">
        <f t="shared" si="62"/>
      </c>
      <c r="T262" s="9">
        <v>269839</v>
      </c>
      <c r="U262" s="13">
        <v>7.92</v>
      </c>
      <c r="V262" s="9">
        <v>575</v>
      </c>
      <c r="W262" s="9">
        <v>1134</v>
      </c>
      <c r="X262" s="9">
        <v>1195</v>
      </c>
      <c r="Y262">
        <f t="shared" si="63"/>
        <v>0</v>
      </c>
      <c r="Z262">
        <f t="shared" si="64"/>
        <v>0</v>
      </c>
      <c r="AA262">
        <f t="shared" si="65"/>
        <v>0</v>
      </c>
      <c r="AB262">
        <f t="shared" si="66"/>
        <v>0</v>
      </c>
      <c r="AC262" s="9">
        <f t="shared" si="69"/>
        <v>0</v>
      </c>
      <c r="AD262" s="15"/>
      <c r="AE262" s="15"/>
      <c r="AG262" s="9">
        <v>0</v>
      </c>
      <c r="AH262" s="9">
        <f t="shared" si="67"/>
        <v>0</v>
      </c>
    </row>
    <row r="263" spans="1:34" ht="12.75">
      <c r="A263" t="s">
        <v>264</v>
      </c>
      <c r="B263" s="5">
        <v>261</v>
      </c>
      <c r="C263" s="6">
        <v>2007</v>
      </c>
      <c r="D263" s="21">
        <v>3950274614</v>
      </c>
      <c r="E263" s="21">
        <v>36737554</v>
      </c>
      <c r="F263" s="19">
        <v>3547714316</v>
      </c>
      <c r="G263" s="19">
        <f t="shared" si="56"/>
        <v>32993743.219448756</v>
      </c>
      <c r="H263" s="19">
        <f t="shared" si="57"/>
        <v>25296129.414438583</v>
      </c>
      <c r="I263" s="19">
        <f t="shared" si="58"/>
        <v>402560298</v>
      </c>
      <c r="J263" s="19">
        <f t="shared" si="59"/>
        <v>240622</v>
      </c>
      <c r="K263" s="19">
        <f t="shared" si="60"/>
        <v>2187921.967162924</v>
      </c>
      <c r="L263" s="19">
        <v>0</v>
      </c>
      <c r="M263" s="19">
        <v>1991106</v>
      </c>
      <c r="N263" s="19">
        <v>710837</v>
      </c>
      <c r="O263" s="19">
        <v>2604248</v>
      </c>
      <c r="P263" s="20">
        <f t="shared" si="68"/>
        <v>42043745</v>
      </c>
      <c r="Q263">
        <v>0.03</v>
      </c>
      <c r="R263">
        <f t="shared" si="61"/>
      </c>
      <c r="S263">
        <f t="shared" si="62"/>
      </c>
      <c r="T263" s="9">
        <v>428623</v>
      </c>
      <c r="U263" s="13">
        <v>9.3</v>
      </c>
      <c r="V263" s="9">
        <v>8277</v>
      </c>
      <c r="W263" s="9">
        <v>9950</v>
      </c>
      <c r="X263" s="9">
        <v>10443</v>
      </c>
      <c r="Y263">
        <f t="shared" si="63"/>
        <v>824522</v>
      </c>
      <c r="Z263">
        <f t="shared" si="64"/>
        <v>1102127</v>
      </c>
      <c r="AA263">
        <f t="shared" si="65"/>
        <v>81058</v>
      </c>
      <c r="AB263">
        <f t="shared" si="66"/>
        <v>81058</v>
      </c>
      <c r="AC263" s="9">
        <f t="shared" si="69"/>
        <v>1212765</v>
      </c>
      <c r="AD263" s="15"/>
      <c r="AE263" s="15"/>
      <c r="AF263">
        <v>2006</v>
      </c>
      <c r="AG263" s="9">
        <v>1183185.34</v>
      </c>
      <c r="AH263" s="9">
        <f t="shared" si="67"/>
        <v>29579.659999999916</v>
      </c>
    </row>
    <row r="264" spans="1:34" ht="12.75">
      <c r="A264" t="s">
        <v>265</v>
      </c>
      <c r="B264" s="5">
        <v>262</v>
      </c>
      <c r="C264" s="6">
        <v>2007</v>
      </c>
      <c r="D264" s="21">
        <v>3492845560</v>
      </c>
      <c r="E264" s="21">
        <v>28920761</v>
      </c>
      <c r="F264" s="19">
        <v>2761229900</v>
      </c>
      <c r="G264" s="19">
        <f t="shared" si="56"/>
        <v>22862983.384800415</v>
      </c>
      <c r="H264" s="19">
        <f t="shared" si="57"/>
        <v>16995775.568831064</v>
      </c>
      <c r="I264" s="19">
        <f t="shared" si="58"/>
        <v>731615660</v>
      </c>
      <c r="J264" s="19">
        <f t="shared" si="59"/>
        <v>298010</v>
      </c>
      <c r="K264" s="19">
        <f t="shared" si="60"/>
        <v>4025034.5477858786</v>
      </c>
      <c r="L264" s="19">
        <v>0</v>
      </c>
      <c r="M264" s="19">
        <v>10091757</v>
      </c>
      <c r="N264" s="19">
        <v>2539903</v>
      </c>
      <c r="O264" s="19">
        <v>1138778</v>
      </c>
      <c r="P264" s="20">
        <f t="shared" si="68"/>
        <v>42691199</v>
      </c>
      <c r="R264">
        <f t="shared" si="61"/>
      </c>
      <c r="S264">
        <f t="shared" si="62"/>
      </c>
      <c r="T264" s="9">
        <v>389674</v>
      </c>
      <c r="U264" s="13">
        <v>8.28</v>
      </c>
      <c r="V264" s="9">
        <v>7086</v>
      </c>
      <c r="W264" s="9">
        <v>9541</v>
      </c>
      <c r="X264" s="9">
        <v>10027</v>
      </c>
      <c r="Y264">
        <f t="shared" si="63"/>
        <v>0</v>
      </c>
      <c r="Z264">
        <f t="shared" si="64"/>
        <v>0</v>
      </c>
      <c r="AA264">
        <f t="shared" si="65"/>
        <v>0</v>
      </c>
      <c r="AB264">
        <f t="shared" si="66"/>
        <v>0</v>
      </c>
      <c r="AC264" s="9">
        <f t="shared" si="69"/>
        <v>0</v>
      </c>
      <c r="AD264" s="15"/>
      <c r="AE264" s="15"/>
      <c r="AG264" s="9">
        <v>0</v>
      </c>
      <c r="AH264" s="9">
        <f t="shared" si="67"/>
        <v>0</v>
      </c>
    </row>
    <row r="265" spans="1:34" ht="12.75">
      <c r="A265" t="s">
        <v>266</v>
      </c>
      <c r="B265" s="5">
        <v>263</v>
      </c>
      <c r="C265" s="6">
        <v>2007</v>
      </c>
      <c r="D265" s="21">
        <v>65742730</v>
      </c>
      <c r="E265" s="21">
        <v>708049</v>
      </c>
      <c r="F265" s="19">
        <v>49255700</v>
      </c>
      <c r="G265" s="19">
        <f t="shared" si="56"/>
        <v>530483.7375828475</v>
      </c>
      <c r="H265" s="19">
        <f t="shared" si="57"/>
        <v>224616.59490033204</v>
      </c>
      <c r="I265" s="19">
        <f t="shared" si="58"/>
        <v>16487030</v>
      </c>
      <c r="J265" s="19">
        <f t="shared" si="59"/>
        <v>58258</v>
      </c>
      <c r="K265" s="19">
        <f t="shared" si="60"/>
        <v>0</v>
      </c>
      <c r="L265" s="19">
        <v>0</v>
      </c>
      <c r="M265" s="19">
        <v>10135</v>
      </c>
      <c r="N265" s="19">
        <v>2477</v>
      </c>
      <c r="O265" s="19">
        <v>18411</v>
      </c>
      <c r="P265" s="20">
        <f t="shared" si="68"/>
        <v>739072</v>
      </c>
      <c r="R265">
        <f t="shared" si="61"/>
      </c>
      <c r="S265">
        <f t="shared" si="62"/>
      </c>
      <c r="T265" s="9">
        <v>173436</v>
      </c>
      <c r="U265" s="13">
        <v>10.77</v>
      </c>
      <c r="V265" s="9">
        <v>284</v>
      </c>
      <c r="W265" s="9">
        <v>567</v>
      </c>
      <c r="X265" s="9">
        <v>584</v>
      </c>
      <c r="Y265">
        <f t="shared" si="63"/>
        <v>0</v>
      </c>
      <c r="Z265">
        <f t="shared" si="64"/>
        <v>0</v>
      </c>
      <c r="AA265">
        <f t="shared" si="65"/>
        <v>0</v>
      </c>
      <c r="AB265">
        <f t="shared" si="66"/>
        <v>0</v>
      </c>
      <c r="AC265" s="9">
        <f t="shared" si="69"/>
        <v>0</v>
      </c>
      <c r="AD265" s="15"/>
      <c r="AE265" s="15"/>
      <c r="AG265" s="9">
        <v>0</v>
      </c>
      <c r="AH265" s="9">
        <f t="shared" si="67"/>
        <v>0</v>
      </c>
    </row>
    <row r="266" spans="1:34" ht="12.75">
      <c r="A266" t="s">
        <v>267</v>
      </c>
      <c r="B266" s="5">
        <v>264</v>
      </c>
      <c r="C266" s="6">
        <v>2007</v>
      </c>
      <c r="D266" s="21">
        <v>4049283488</v>
      </c>
      <c r="E266" s="21">
        <v>33649546</v>
      </c>
      <c r="F266" s="19">
        <v>3577887900</v>
      </c>
      <c r="G266" s="19">
        <f t="shared" si="56"/>
        <v>29732248.638723463</v>
      </c>
      <c r="H266" s="19">
        <f t="shared" si="57"/>
        <v>24265927.740732875</v>
      </c>
      <c r="I266" s="19">
        <f t="shared" si="58"/>
        <v>471395588</v>
      </c>
      <c r="J266" s="19">
        <f t="shared" si="59"/>
        <v>240508</v>
      </c>
      <c r="K266" s="19">
        <f t="shared" si="60"/>
        <v>2288537.668760472</v>
      </c>
      <c r="L266" s="19">
        <v>0</v>
      </c>
      <c r="M266" s="19">
        <v>1088276</v>
      </c>
      <c r="N266" s="19">
        <v>50266</v>
      </c>
      <c r="O266" s="19">
        <v>253441</v>
      </c>
      <c r="P266" s="20">
        <f t="shared" si="68"/>
        <v>35041529</v>
      </c>
      <c r="Q266">
        <v>0.03</v>
      </c>
      <c r="R266" t="str">
        <f t="shared" si="61"/>
        <v>*</v>
      </c>
      <c r="S266">
        <f t="shared" si="62"/>
      </c>
      <c r="T266" s="9">
        <v>543917</v>
      </c>
      <c r="U266" s="13">
        <v>8.31</v>
      </c>
      <c r="V266" s="9">
        <v>6578</v>
      </c>
      <c r="W266" s="9">
        <v>8538</v>
      </c>
      <c r="X266" s="9">
        <v>8726</v>
      </c>
      <c r="Y266">
        <f t="shared" si="63"/>
        <v>796634</v>
      </c>
      <c r="Z266">
        <f t="shared" si="64"/>
        <v>796634</v>
      </c>
      <c r="AA266">
        <f t="shared" si="65"/>
        <v>34156</v>
      </c>
      <c r="AB266">
        <f t="shared" si="66"/>
        <v>34156</v>
      </c>
      <c r="AC266" s="9">
        <f t="shared" si="69"/>
        <v>851560</v>
      </c>
      <c r="AD266" s="15">
        <v>100000</v>
      </c>
      <c r="AE266" s="15"/>
      <c r="AF266">
        <v>2003</v>
      </c>
      <c r="AG266" s="9">
        <v>849703.83</v>
      </c>
      <c r="AH266" s="9">
        <f t="shared" si="67"/>
        <v>1856.170000000042</v>
      </c>
    </row>
    <row r="267" spans="1:34" ht="12.75">
      <c r="A267" t="s">
        <v>268</v>
      </c>
      <c r="B267" s="5">
        <v>265</v>
      </c>
      <c r="C267" s="6">
        <v>2007</v>
      </c>
      <c r="D267" s="21">
        <v>1800234329</v>
      </c>
      <c r="E267" s="21">
        <v>16058090</v>
      </c>
      <c r="F267" s="19">
        <v>1660480900</v>
      </c>
      <c r="G267" s="19">
        <f t="shared" si="56"/>
        <v>14811489.429985756</v>
      </c>
      <c r="H267" s="19">
        <f t="shared" si="57"/>
        <v>10702049.647621065</v>
      </c>
      <c r="I267" s="19">
        <f t="shared" si="58"/>
        <v>139753429</v>
      </c>
      <c r="J267" s="19">
        <f t="shared" si="59"/>
        <v>157913</v>
      </c>
      <c r="K267" s="19">
        <f t="shared" si="60"/>
        <v>457178.1855276951</v>
      </c>
      <c r="L267" s="19">
        <v>0</v>
      </c>
      <c r="M267" s="19">
        <v>8004032</v>
      </c>
      <c r="N267" s="19">
        <v>729593</v>
      </c>
      <c r="O267" s="19">
        <v>1080523</v>
      </c>
      <c r="P267" s="20">
        <f t="shared" si="68"/>
        <v>25872238</v>
      </c>
      <c r="R267">
        <f t="shared" si="61"/>
      </c>
      <c r="S267">
        <f t="shared" si="62"/>
      </c>
      <c r="T267" s="9">
        <v>360426</v>
      </c>
      <c r="U267" s="13">
        <v>8.92</v>
      </c>
      <c r="V267" s="9">
        <v>4607</v>
      </c>
      <c r="W267" s="9">
        <v>5492</v>
      </c>
      <c r="X267" s="9">
        <v>5972</v>
      </c>
      <c r="Y267">
        <f t="shared" si="63"/>
        <v>0</v>
      </c>
      <c r="Z267">
        <f t="shared" si="64"/>
        <v>0</v>
      </c>
      <c r="AA267">
        <f t="shared" si="65"/>
        <v>0</v>
      </c>
      <c r="AB267">
        <f t="shared" si="66"/>
        <v>0</v>
      </c>
      <c r="AC267" s="9">
        <f t="shared" si="69"/>
        <v>0</v>
      </c>
      <c r="AD267" s="15"/>
      <c r="AE267" s="15"/>
      <c r="AG267" s="9">
        <v>0</v>
      </c>
      <c r="AH267" s="9">
        <f t="shared" si="67"/>
        <v>0</v>
      </c>
    </row>
    <row r="268" spans="1:34" ht="12.75">
      <c r="A268" t="s">
        <v>269</v>
      </c>
      <c r="B268" s="5">
        <v>266</v>
      </c>
      <c r="C268" s="6">
        <v>2007</v>
      </c>
      <c r="D268" s="21">
        <v>2820204139</v>
      </c>
      <c r="E268" s="21">
        <v>39934091</v>
      </c>
      <c r="F268" s="19">
        <v>2577828100</v>
      </c>
      <c r="G268" s="19">
        <f t="shared" si="56"/>
        <v>36502046.25409108</v>
      </c>
      <c r="H268" s="19">
        <f t="shared" si="57"/>
        <v>29144513.115988635</v>
      </c>
      <c r="I268" s="19">
        <f t="shared" si="58"/>
        <v>242376039</v>
      </c>
      <c r="J268" s="19">
        <f t="shared" si="59"/>
        <v>266055</v>
      </c>
      <c r="K268" s="19">
        <f t="shared" si="60"/>
        <v>2142069.084519766</v>
      </c>
      <c r="L268" s="19">
        <v>0</v>
      </c>
      <c r="M268" s="19">
        <v>1226485</v>
      </c>
      <c r="N268" s="19">
        <v>703106</v>
      </c>
      <c r="O268" s="19">
        <v>600136</v>
      </c>
      <c r="P268" s="20">
        <f t="shared" si="68"/>
        <v>42463818</v>
      </c>
      <c r="Q268">
        <v>0.01</v>
      </c>
      <c r="R268" t="str">
        <f t="shared" si="61"/>
        <v>*</v>
      </c>
      <c r="S268">
        <f t="shared" si="62"/>
      </c>
      <c r="T268" s="9">
        <v>496118</v>
      </c>
      <c r="U268" s="13">
        <v>14.16</v>
      </c>
      <c r="V268" s="9">
        <v>5196</v>
      </c>
      <c r="W268" s="9">
        <v>6107</v>
      </c>
      <c r="X268" s="9">
        <v>6254</v>
      </c>
      <c r="Y268">
        <f t="shared" si="63"/>
        <v>312866</v>
      </c>
      <c r="Z268">
        <f t="shared" si="64"/>
        <v>312866</v>
      </c>
      <c r="AA268">
        <f t="shared" si="65"/>
        <v>19296</v>
      </c>
      <c r="AB268">
        <f t="shared" si="66"/>
        <v>19296</v>
      </c>
      <c r="AC268" s="9">
        <f t="shared" si="69"/>
        <v>340466</v>
      </c>
      <c r="AD268" s="15">
        <v>100000</v>
      </c>
      <c r="AE268" s="15"/>
      <c r="AF268">
        <v>2006</v>
      </c>
      <c r="AG268" s="9">
        <v>335097.33</v>
      </c>
      <c r="AH268" s="9">
        <f t="shared" si="67"/>
        <v>5368.669999999984</v>
      </c>
    </row>
    <row r="269" spans="1:34" ht="12.75">
      <c r="A269" t="s">
        <v>270</v>
      </c>
      <c r="B269" s="5">
        <v>267</v>
      </c>
      <c r="C269" s="6">
        <v>2007</v>
      </c>
      <c r="D269" s="21">
        <v>486051371</v>
      </c>
      <c r="E269" s="21">
        <v>5575009</v>
      </c>
      <c r="F269" s="19">
        <v>372915700</v>
      </c>
      <c r="G269" s="19">
        <f t="shared" si="56"/>
        <v>4277342.9060882125</v>
      </c>
      <c r="H269" s="19">
        <f t="shared" si="57"/>
        <v>2806889.564886431</v>
      </c>
      <c r="I269" s="19">
        <f t="shared" si="58"/>
        <v>113135671</v>
      </c>
      <c r="J269" s="19">
        <f t="shared" si="59"/>
        <v>137970</v>
      </c>
      <c r="K269" s="19">
        <f t="shared" si="60"/>
        <v>357123.87900145375</v>
      </c>
      <c r="L269" s="19">
        <v>0</v>
      </c>
      <c r="M269" s="19">
        <v>528701</v>
      </c>
      <c r="N269" s="19">
        <v>158911</v>
      </c>
      <c r="O269" s="19">
        <v>138873</v>
      </c>
      <c r="P269" s="20">
        <f t="shared" si="68"/>
        <v>6401494</v>
      </c>
      <c r="R269">
        <f t="shared" si="61"/>
      </c>
      <c r="S269">
        <f t="shared" si="62"/>
      </c>
      <c r="T269" s="9">
        <v>290886</v>
      </c>
      <c r="U269" s="13">
        <v>11.47</v>
      </c>
      <c r="V269" s="9">
        <v>1282</v>
      </c>
      <c r="W269" s="9">
        <v>2102</v>
      </c>
      <c r="X269" s="9">
        <v>2518</v>
      </c>
      <c r="Y269">
        <f t="shared" si="63"/>
        <v>0</v>
      </c>
      <c r="Z269">
        <f t="shared" si="64"/>
        <v>0</v>
      </c>
      <c r="AA269">
        <f t="shared" si="65"/>
        <v>0</v>
      </c>
      <c r="AB269">
        <f t="shared" si="66"/>
        <v>0</v>
      </c>
      <c r="AC269" s="9">
        <f t="shared" si="69"/>
        <v>0</v>
      </c>
      <c r="AD269" s="15"/>
      <c r="AE269" s="15"/>
      <c r="AG269" s="9">
        <v>0</v>
      </c>
      <c r="AH269" s="9">
        <f t="shared" si="67"/>
        <v>0</v>
      </c>
    </row>
    <row r="270" spans="1:34" ht="12.75">
      <c r="A270" t="s">
        <v>271</v>
      </c>
      <c r="B270" s="5">
        <v>268</v>
      </c>
      <c r="C270" s="6">
        <v>2007</v>
      </c>
      <c r="D270" s="21">
        <v>171911002</v>
      </c>
      <c r="E270" s="21">
        <v>2068089</v>
      </c>
      <c r="F270" s="19">
        <v>108572900</v>
      </c>
      <c r="G270" s="19">
        <f t="shared" si="56"/>
        <v>1306131.7633882444</v>
      </c>
      <c r="H270" s="19">
        <f t="shared" si="57"/>
        <v>744330.4973603531</v>
      </c>
      <c r="I270" s="19">
        <f t="shared" si="58"/>
        <v>63338102</v>
      </c>
      <c r="J270" s="19">
        <f t="shared" si="59"/>
        <v>192517</v>
      </c>
      <c r="K270" s="19">
        <f t="shared" si="60"/>
        <v>366170.2481319041</v>
      </c>
      <c r="L270" s="19">
        <v>0</v>
      </c>
      <c r="M270" s="19">
        <v>286720</v>
      </c>
      <c r="N270" s="19">
        <v>78677</v>
      </c>
      <c r="O270" s="19">
        <v>119279</v>
      </c>
      <c r="P270" s="20">
        <f t="shared" si="68"/>
        <v>2552765</v>
      </c>
      <c r="R270">
        <f t="shared" si="61"/>
      </c>
      <c r="S270">
        <f t="shared" si="62"/>
      </c>
      <c r="T270" s="9">
        <v>232490</v>
      </c>
      <c r="U270" s="13">
        <v>12.03</v>
      </c>
      <c r="V270" s="9">
        <v>467</v>
      </c>
      <c r="W270" s="9">
        <v>796</v>
      </c>
      <c r="X270" s="9">
        <v>1016</v>
      </c>
      <c r="Y270">
        <f t="shared" si="63"/>
        <v>0</v>
      </c>
      <c r="Z270">
        <f t="shared" si="64"/>
        <v>0</v>
      </c>
      <c r="AA270">
        <f t="shared" si="65"/>
        <v>0</v>
      </c>
      <c r="AB270">
        <f t="shared" si="66"/>
        <v>0</v>
      </c>
      <c r="AC270" s="9">
        <f t="shared" si="69"/>
        <v>0</v>
      </c>
      <c r="AD270" s="15"/>
      <c r="AE270" s="15"/>
      <c r="AG270" s="9">
        <v>0</v>
      </c>
      <c r="AH270" s="9">
        <f t="shared" si="67"/>
        <v>0</v>
      </c>
    </row>
    <row r="271" spans="1:34" ht="12.75">
      <c r="A271" t="s">
        <v>272</v>
      </c>
      <c r="B271" s="5">
        <v>269</v>
      </c>
      <c r="C271" s="6">
        <v>2007</v>
      </c>
      <c r="D271" s="21">
        <v>1155743310</v>
      </c>
      <c r="E271" s="21">
        <v>17209018</v>
      </c>
      <c r="F271" s="19">
        <v>1040158200</v>
      </c>
      <c r="G271" s="19">
        <f t="shared" si="56"/>
        <v>15487955.700688936</v>
      </c>
      <c r="H271" s="19">
        <f t="shared" si="57"/>
        <v>13522476.594663557</v>
      </c>
      <c r="I271" s="19">
        <f t="shared" si="58"/>
        <v>115585110</v>
      </c>
      <c r="J271" s="19">
        <f t="shared" si="59"/>
        <v>355646</v>
      </c>
      <c r="K271" s="19">
        <f t="shared" si="60"/>
        <v>1237136.6262229192</v>
      </c>
      <c r="L271" s="19">
        <v>0</v>
      </c>
      <c r="M271" s="19">
        <v>360784</v>
      </c>
      <c r="N271" s="19">
        <v>33310</v>
      </c>
      <c r="O271" s="19">
        <v>251479</v>
      </c>
      <c r="P271" s="20">
        <f t="shared" si="68"/>
        <v>17854591</v>
      </c>
      <c r="R271">
        <f t="shared" si="61"/>
      </c>
      <c r="S271">
        <f t="shared" si="62"/>
      </c>
      <c r="T271" s="9">
        <v>787999</v>
      </c>
      <c r="U271" s="13">
        <v>14.89</v>
      </c>
      <c r="V271" s="9">
        <v>1320</v>
      </c>
      <c r="W271" s="9">
        <v>1645</v>
      </c>
      <c r="X271" s="9">
        <v>1751</v>
      </c>
      <c r="Y271">
        <f t="shared" si="63"/>
        <v>0</v>
      </c>
      <c r="Z271">
        <f t="shared" si="64"/>
        <v>0</v>
      </c>
      <c r="AA271">
        <f t="shared" si="65"/>
        <v>0</v>
      </c>
      <c r="AB271">
        <f t="shared" si="66"/>
        <v>0</v>
      </c>
      <c r="AC271" s="9">
        <f t="shared" si="69"/>
        <v>0</v>
      </c>
      <c r="AD271" s="15"/>
      <c r="AE271" s="15"/>
      <c r="AG271" s="9">
        <v>0</v>
      </c>
      <c r="AH271" s="9">
        <f t="shared" si="67"/>
        <v>0</v>
      </c>
    </row>
    <row r="272" spans="1:34" ht="12.75">
      <c r="A272" t="s">
        <v>273</v>
      </c>
      <c r="B272" s="5">
        <v>270</v>
      </c>
      <c r="C272" s="6">
        <v>2007</v>
      </c>
      <c r="D272" s="21">
        <v>629089910</v>
      </c>
      <c r="E272" s="21">
        <v>6070718</v>
      </c>
      <c r="F272" s="19">
        <v>445076570</v>
      </c>
      <c r="G272" s="19">
        <f t="shared" si="56"/>
        <v>4294989.16121109</v>
      </c>
      <c r="H272" s="19">
        <f t="shared" si="57"/>
        <v>2986450.839918851</v>
      </c>
      <c r="I272" s="19">
        <f t="shared" si="58"/>
        <v>184013340</v>
      </c>
      <c r="J272" s="19">
        <f t="shared" si="59"/>
        <v>172945</v>
      </c>
      <c r="K272" s="19">
        <f t="shared" si="60"/>
        <v>748969.5576365724</v>
      </c>
      <c r="L272" s="19">
        <v>0</v>
      </c>
      <c r="M272" s="19">
        <v>209185</v>
      </c>
      <c r="N272" s="19">
        <v>282452</v>
      </c>
      <c r="O272" s="19">
        <v>160213</v>
      </c>
      <c r="P272" s="20">
        <f t="shared" si="68"/>
        <v>6722568</v>
      </c>
      <c r="R272">
        <f t="shared" si="61"/>
      </c>
      <c r="S272">
        <f t="shared" si="62"/>
      </c>
      <c r="T272" s="9">
        <v>328228</v>
      </c>
      <c r="U272" s="13">
        <v>9.65</v>
      </c>
      <c r="V272" s="9">
        <v>1356</v>
      </c>
      <c r="W272" s="9">
        <v>2420</v>
      </c>
      <c r="X272" s="9">
        <v>2601</v>
      </c>
      <c r="Y272">
        <f t="shared" si="63"/>
        <v>0</v>
      </c>
      <c r="Z272">
        <f t="shared" si="64"/>
        <v>0</v>
      </c>
      <c r="AA272">
        <f t="shared" si="65"/>
        <v>0</v>
      </c>
      <c r="AB272">
        <f t="shared" si="66"/>
        <v>0</v>
      </c>
      <c r="AC272" s="9">
        <f t="shared" si="69"/>
        <v>0</v>
      </c>
      <c r="AD272" s="15"/>
      <c r="AE272" s="15"/>
      <c r="AG272" s="9">
        <v>0</v>
      </c>
      <c r="AH272" s="9">
        <f t="shared" si="67"/>
        <v>0</v>
      </c>
    </row>
    <row r="273" spans="1:34" ht="12.75">
      <c r="A273" t="s">
        <v>274</v>
      </c>
      <c r="B273" s="5">
        <v>271</v>
      </c>
      <c r="C273" s="6">
        <v>2007</v>
      </c>
      <c r="D273" s="21">
        <v>4549474405</v>
      </c>
      <c r="E273" s="21">
        <v>39398448</v>
      </c>
      <c r="F273" s="19">
        <v>3718735600</v>
      </c>
      <c r="G273" s="19">
        <f t="shared" si="56"/>
        <v>32204250.012117345</v>
      </c>
      <c r="H273" s="19">
        <f t="shared" si="57"/>
        <v>24453546.641459428</v>
      </c>
      <c r="I273" s="19">
        <f t="shared" si="58"/>
        <v>830738805</v>
      </c>
      <c r="J273" s="19">
        <f t="shared" si="59"/>
        <v>284890</v>
      </c>
      <c r="K273" s="19">
        <f t="shared" si="60"/>
        <v>4668943.332442782</v>
      </c>
      <c r="L273" s="19">
        <v>27101</v>
      </c>
      <c r="M273" s="19">
        <v>3171601</v>
      </c>
      <c r="N273" s="19">
        <v>1687643</v>
      </c>
      <c r="O273" s="19">
        <v>359927</v>
      </c>
      <c r="P273" s="20">
        <f t="shared" si="68"/>
        <v>44644720</v>
      </c>
      <c r="R273">
        <f t="shared" si="61"/>
      </c>
      <c r="S273">
        <f t="shared" si="62"/>
      </c>
      <c r="T273" s="9">
        <v>415501</v>
      </c>
      <c r="U273" s="13">
        <v>8.66</v>
      </c>
      <c r="V273" s="9">
        <v>8950</v>
      </c>
      <c r="W273" s="9">
        <v>11866</v>
      </c>
      <c r="X273" s="9">
        <v>12274</v>
      </c>
      <c r="Y273">
        <f t="shared" si="63"/>
        <v>0</v>
      </c>
      <c r="Z273">
        <f t="shared" si="64"/>
        <v>0</v>
      </c>
      <c r="AA273">
        <f t="shared" si="65"/>
        <v>0</v>
      </c>
      <c r="AB273">
        <f t="shared" si="66"/>
        <v>0</v>
      </c>
      <c r="AC273" s="9">
        <f t="shared" si="69"/>
        <v>0</v>
      </c>
      <c r="AD273" s="15"/>
      <c r="AE273" s="15"/>
      <c r="AG273" s="9">
        <v>0</v>
      </c>
      <c r="AH273" s="9">
        <f t="shared" si="67"/>
        <v>0</v>
      </c>
    </row>
    <row r="274" spans="1:34" ht="12.75">
      <c r="A274" t="s">
        <v>275</v>
      </c>
      <c r="B274" s="5">
        <v>272</v>
      </c>
      <c r="C274" s="6">
        <v>2007</v>
      </c>
      <c r="D274" s="21">
        <v>188929689</v>
      </c>
      <c r="E274" s="21">
        <v>3364838</v>
      </c>
      <c r="F274" s="19">
        <v>173063700</v>
      </c>
      <c r="G274" s="19">
        <f t="shared" si="56"/>
        <v>3082264.715846751</v>
      </c>
      <c r="H274" s="19">
        <f t="shared" si="57"/>
        <v>1714454.437361619</v>
      </c>
      <c r="I274" s="19">
        <f t="shared" si="58"/>
        <v>15865989</v>
      </c>
      <c r="J274" s="19">
        <f t="shared" si="59"/>
        <v>45855</v>
      </c>
      <c r="K274" s="19">
        <f t="shared" si="60"/>
        <v>0</v>
      </c>
      <c r="L274" s="19">
        <v>0</v>
      </c>
      <c r="M274" s="19">
        <v>25721</v>
      </c>
      <c r="N274" s="19">
        <v>0</v>
      </c>
      <c r="O274" s="19">
        <v>56470</v>
      </c>
      <c r="P274" s="20">
        <f t="shared" si="68"/>
        <v>3447029</v>
      </c>
      <c r="R274">
        <f t="shared" si="61"/>
      </c>
      <c r="S274">
        <f t="shared" si="62"/>
      </c>
      <c r="T274" s="9">
        <v>225343</v>
      </c>
      <c r="U274" s="13">
        <v>17.81</v>
      </c>
      <c r="V274" s="9">
        <v>768</v>
      </c>
      <c r="W274" s="9">
        <v>1114</v>
      </c>
      <c r="X274" s="9">
        <v>1236</v>
      </c>
      <c r="Y274">
        <f t="shared" si="63"/>
        <v>0</v>
      </c>
      <c r="Z274">
        <f t="shared" si="64"/>
        <v>0</v>
      </c>
      <c r="AA274">
        <f t="shared" si="65"/>
        <v>0</v>
      </c>
      <c r="AB274">
        <f t="shared" si="66"/>
        <v>0</v>
      </c>
      <c r="AC274" s="9">
        <f t="shared" si="69"/>
        <v>0</v>
      </c>
      <c r="AD274" s="15"/>
      <c r="AE274" s="15"/>
      <c r="AG274" s="9">
        <v>0</v>
      </c>
      <c r="AH274" s="9">
        <f t="shared" si="67"/>
        <v>0</v>
      </c>
    </row>
    <row r="275" spans="1:34" ht="12.75">
      <c r="A275" t="s">
        <v>276</v>
      </c>
      <c r="B275" s="5">
        <v>273</v>
      </c>
      <c r="C275" s="6">
        <v>2007</v>
      </c>
      <c r="D275" s="21">
        <v>2051007585</v>
      </c>
      <c r="E275" s="21">
        <v>18684151</v>
      </c>
      <c r="F275" s="19">
        <v>0</v>
      </c>
      <c r="G275" s="19">
        <f t="shared" si="56"/>
        <v>0</v>
      </c>
      <c r="H275" s="19">
        <f t="shared" si="57"/>
        <v>0</v>
      </c>
      <c r="I275" s="19">
        <f t="shared" si="58"/>
        <v>2051007585</v>
      </c>
      <c r="J275" s="19">
        <f t="shared" si="59"/>
        <v>305847</v>
      </c>
      <c r="K275" s="19">
        <f t="shared" si="60"/>
        <v>12575164.807557374</v>
      </c>
      <c r="L275" s="19">
        <v>0</v>
      </c>
      <c r="M275" s="19">
        <v>3473563</v>
      </c>
      <c r="N275" s="19">
        <v>4431235</v>
      </c>
      <c r="O275" s="19">
        <v>10734892</v>
      </c>
      <c r="P275" s="20">
        <f t="shared" si="68"/>
        <v>37323841</v>
      </c>
      <c r="R275">
        <f t="shared" si="61"/>
      </c>
      <c r="S275">
        <f t="shared" si="62"/>
      </c>
      <c r="T275" s="9">
        <v>0</v>
      </c>
      <c r="U275" s="13">
        <v>0</v>
      </c>
      <c r="V275" s="9">
        <v>0</v>
      </c>
      <c r="W275" s="9">
        <v>6706</v>
      </c>
      <c r="X275" s="9">
        <v>6948</v>
      </c>
      <c r="Y275">
        <f t="shared" si="63"/>
        <v>0</v>
      </c>
      <c r="Z275">
        <f t="shared" si="64"/>
        <v>0</v>
      </c>
      <c r="AA275">
        <f t="shared" si="65"/>
        <v>0</v>
      </c>
      <c r="AB275">
        <f t="shared" si="66"/>
        <v>0</v>
      </c>
      <c r="AC275" s="9">
        <f t="shared" si="69"/>
        <v>0</v>
      </c>
      <c r="AD275" s="15"/>
      <c r="AE275" s="15"/>
      <c r="AG275" s="9">
        <v>0</v>
      </c>
      <c r="AH275" s="9">
        <f t="shared" si="67"/>
        <v>0</v>
      </c>
    </row>
    <row r="276" spans="1:34" ht="12.75">
      <c r="A276" t="s">
        <v>277</v>
      </c>
      <c r="B276" s="5">
        <v>274</v>
      </c>
      <c r="C276" s="6">
        <v>2007</v>
      </c>
      <c r="D276" s="21">
        <v>7523926865</v>
      </c>
      <c r="E276" s="21">
        <v>62727297</v>
      </c>
      <c r="F276" s="19">
        <v>0</v>
      </c>
      <c r="G276" s="19">
        <f t="shared" si="56"/>
        <v>0</v>
      </c>
      <c r="H276" s="19">
        <f t="shared" si="57"/>
        <v>0</v>
      </c>
      <c r="I276" s="19">
        <f t="shared" si="58"/>
        <v>7523926865</v>
      </c>
      <c r="J276" s="19">
        <f t="shared" si="59"/>
        <v>519250</v>
      </c>
      <c r="K276" s="19">
        <f t="shared" si="60"/>
        <v>50646931.665382765</v>
      </c>
      <c r="L276" s="19">
        <v>0</v>
      </c>
      <c r="M276" s="19">
        <v>14061391</v>
      </c>
      <c r="N276" s="19">
        <v>4261105</v>
      </c>
      <c r="O276" s="19">
        <v>2150745</v>
      </c>
      <c r="P276" s="20">
        <f t="shared" si="68"/>
        <v>83200538</v>
      </c>
      <c r="R276">
        <f t="shared" si="61"/>
      </c>
      <c r="S276">
        <f t="shared" si="62"/>
      </c>
      <c r="T276" s="9">
        <v>0</v>
      </c>
      <c r="U276" s="13">
        <v>0</v>
      </c>
      <c r="V276" s="9">
        <v>0</v>
      </c>
      <c r="W276" s="9">
        <v>14490</v>
      </c>
      <c r="X276" s="9">
        <v>15244</v>
      </c>
      <c r="Y276">
        <f t="shared" si="63"/>
        <v>0</v>
      </c>
      <c r="Z276">
        <f t="shared" si="64"/>
        <v>0</v>
      </c>
      <c r="AA276">
        <f t="shared" si="65"/>
        <v>0</v>
      </c>
      <c r="AB276">
        <f t="shared" si="66"/>
        <v>0</v>
      </c>
      <c r="AC276" s="9">
        <f t="shared" si="69"/>
        <v>0</v>
      </c>
      <c r="AD276" s="15"/>
      <c r="AE276" s="15"/>
      <c r="AG276" s="9">
        <v>0</v>
      </c>
      <c r="AH276" s="9">
        <f t="shared" si="67"/>
        <v>0</v>
      </c>
    </row>
    <row r="277" spans="1:34" ht="12.75">
      <c r="A277" t="s">
        <v>278</v>
      </c>
      <c r="B277" s="5">
        <v>275</v>
      </c>
      <c r="C277" s="6">
        <v>2007</v>
      </c>
      <c r="D277" s="21">
        <v>1405229955</v>
      </c>
      <c r="E277" s="21">
        <v>16651975</v>
      </c>
      <c r="F277" s="19">
        <v>1058812800</v>
      </c>
      <c r="G277" s="19">
        <f t="shared" si="56"/>
        <v>12546931.705053214</v>
      </c>
      <c r="H277" s="19">
        <f t="shared" si="57"/>
        <v>7530827.590420913</v>
      </c>
      <c r="I277" s="19">
        <f t="shared" si="58"/>
        <v>346417155</v>
      </c>
      <c r="J277" s="19">
        <f t="shared" si="59"/>
        <v>141279</v>
      </c>
      <c r="K277" s="19">
        <f t="shared" si="60"/>
        <v>1199414.5072665322</v>
      </c>
      <c r="L277" s="19">
        <v>2691</v>
      </c>
      <c r="M277" s="19">
        <v>928049</v>
      </c>
      <c r="N277" s="19">
        <v>481898</v>
      </c>
      <c r="O277" s="19">
        <v>190930</v>
      </c>
      <c r="P277" s="20">
        <f t="shared" si="68"/>
        <v>18255543</v>
      </c>
      <c r="R277">
        <f t="shared" si="61"/>
      </c>
      <c r="S277">
        <f t="shared" si="62"/>
      </c>
      <c r="T277" s="9">
        <v>250133</v>
      </c>
      <c r="U277" s="13">
        <v>11.85</v>
      </c>
      <c r="V277" s="9">
        <v>4233</v>
      </c>
      <c r="W277" s="9">
        <v>6685</v>
      </c>
      <c r="X277" s="9">
        <v>6960</v>
      </c>
      <c r="Y277">
        <f t="shared" si="63"/>
        <v>0</v>
      </c>
      <c r="Z277">
        <f t="shared" si="64"/>
        <v>0</v>
      </c>
      <c r="AA277">
        <f t="shared" si="65"/>
        <v>0</v>
      </c>
      <c r="AB277">
        <f t="shared" si="66"/>
        <v>0</v>
      </c>
      <c r="AC277" s="9">
        <f t="shared" si="69"/>
        <v>0</v>
      </c>
      <c r="AD277" s="15"/>
      <c r="AE277" s="15"/>
      <c r="AG277" s="9">
        <v>0</v>
      </c>
      <c r="AH277" s="9">
        <f t="shared" si="67"/>
        <v>0</v>
      </c>
    </row>
    <row r="278" spans="1:34" ht="12.75">
      <c r="A278" t="s">
        <v>279</v>
      </c>
      <c r="B278" s="5">
        <v>276</v>
      </c>
      <c r="C278" s="6">
        <v>2007</v>
      </c>
      <c r="D278" s="21">
        <v>565567615</v>
      </c>
      <c r="E278" s="21">
        <v>6645419</v>
      </c>
      <c r="F278" s="19">
        <v>509922300</v>
      </c>
      <c r="G278" s="19">
        <f t="shared" si="56"/>
        <v>5991586.595607494</v>
      </c>
      <c r="H278" s="19">
        <f t="shared" si="57"/>
        <v>3761437.0790728414</v>
      </c>
      <c r="I278" s="19">
        <f t="shared" si="58"/>
        <v>55645315</v>
      </c>
      <c r="J278" s="19">
        <f t="shared" si="59"/>
        <v>92588</v>
      </c>
      <c r="K278" s="19">
        <f t="shared" si="60"/>
        <v>0</v>
      </c>
      <c r="L278" s="19">
        <v>0</v>
      </c>
      <c r="M278" s="19">
        <v>282846</v>
      </c>
      <c r="N278" s="19">
        <v>68968</v>
      </c>
      <c r="O278" s="19">
        <v>74841</v>
      </c>
      <c r="P278" s="20">
        <f t="shared" si="68"/>
        <v>7072074</v>
      </c>
      <c r="Q278">
        <v>0.03</v>
      </c>
      <c r="R278" t="str">
        <f t="shared" si="61"/>
        <v>*</v>
      </c>
      <c r="S278">
        <f t="shared" si="62"/>
      </c>
      <c r="T278" s="9">
        <v>268663</v>
      </c>
      <c r="U278" s="13">
        <v>11.75</v>
      </c>
      <c r="V278" s="9">
        <v>1898</v>
      </c>
      <c r="W278" s="9">
        <v>2499</v>
      </c>
      <c r="X278" s="9">
        <v>2697</v>
      </c>
      <c r="Y278">
        <f t="shared" si="63"/>
        <v>112843</v>
      </c>
      <c r="Z278">
        <f t="shared" si="64"/>
        <v>112843</v>
      </c>
      <c r="AA278">
        <f t="shared" si="65"/>
        <v>10554</v>
      </c>
      <c r="AB278">
        <f t="shared" si="66"/>
        <v>10554</v>
      </c>
      <c r="AC278" s="9">
        <f t="shared" si="69"/>
        <v>126482</v>
      </c>
      <c r="AD278" s="15">
        <v>100000</v>
      </c>
      <c r="AE278" s="15"/>
      <c r="AF278">
        <v>2002</v>
      </c>
      <c r="AG278" s="9">
        <v>131235.38</v>
      </c>
      <c r="AH278" s="9">
        <f t="shared" si="67"/>
        <v>-4753.380000000005</v>
      </c>
    </row>
    <row r="279" spans="1:34" ht="12.75">
      <c r="A279" t="s">
        <v>280</v>
      </c>
      <c r="B279" s="5">
        <v>277</v>
      </c>
      <c r="C279" s="6">
        <v>2007</v>
      </c>
      <c r="D279" s="21">
        <v>1869065598</v>
      </c>
      <c r="E279" s="21">
        <v>23512845</v>
      </c>
      <c r="F279" s="19">
        <v>1598070400</v>
      </c>
      <c r="G279" s="19">
        <f t="shared" si="56"/>
        <v>20103725.441469498</v>
      </c>
      <c r="H279" s="19">
        <f t="shared" si="57"/>
        <v>16634162.121338284</v>
      </c>
      <c r="I279" s="19">
        <f t="shared" si="58"/>
        <v>270995198</v>
      </c>
      <c r="J279" s="19">
        <f t="shared" si="59"/>
        <v>390483</v>
      </c>
      <c r="K279" s="19">
        <f t="shared" si="60"/>
        <v>2536067.579691346</v>
      </c>
      <c r="L279" s="19">
        <v>0</v>
      </c>
      <c r="M279" s="19">
        <v>2529081</v>
      </c>
      <c r="N279" s="19">
        <v>1330712</v>
      </c>
      <c r="O279" s="19">
        <v>1073153</v>
      </c>
      <c r="P279" s="20">
        <f t="shared" si="68"/>
        <v>28445791</v>
      </c>
      <c r="Q279">
        <v>0.01</v>
      </c>
      <c r="R279" t="str">
        <f t="shared" si="61"/>
        <v>*</v>
      </c>
      <c r="S279">
        <f t="shared" si="62"/>
      </c>
      <c r="T279" s="9">
        <v>579431</v>
      </c>
      <c r="U279" s="13">
        <v>12.58</v>
      </c>
      <c r="V279" s="9">
        <v>2758</v>
      </c>
      <c r="W279" s="9">
        <v>3452</v>
      </c>
      <c r="X279" s="9">
        <v>3661</v>
      </c>
      <c r="Y279">
        <f t="shared" si="63"/>
        <v>191702</v>
      </c>
      <c r="Z279">
        <f t="shared" si="64"/>
        <v>191702</v>
      </c>
      <c r="AA279">
        <f t="shared" si="65"/>
        <v>38598</v>
      </c>
      <c r="AB279">
        <f t="shared" si="66"/>
        <v>38598</v>
      </c>
      <c r="AC279" s="9">
        <f t="shared" si="69"/>
        <v>236058</v>
      </c>
      <c r="AD279" s="15">
        <v>100000</v>
      </c>
      <c r="AE279" s="15"/>
      <c r="AF279">
        <v>2004</v>
      </c>
      <c r="AG279" s="9">
        <v>231745.23</v>
      </c>
      <c r="AH279" s="9">
        <f t="shared" si="67"/>
        <v>4312.7699999999895</v>
      </c>
    </row>
    <row r="280" spans="1:34" ht="12.75">
      <c r="A280" t="s">
        <v>281</v>
      </c>
      <c r="B280" s="5">
        <v>278</v>
      </c>
      <c r="C280" s="6">
        <v>2007</v>
      </c>
      <c r="D280" s="21">
        <v>961528752</v>
      </c>
      <c r="E280" s="21">
        <v>10778737</v>
      </c>
      <c r="F280" s="19">
        <v>567437400</v>
      </c>
      <c r="G280" s="19">
        <f t="shared" si="56"/>
        <v>6360973.071103546</v>
      </c>
      <c r="H280" s="19">
        <f t="shared" si="57"/>
        <v>3429554.5133143333</v>
      </c>
      <c r="I280" s="19">
        <f t="shared" si="58"/>
        <v>394091352</v>
      </c>
      <c r="J280" s="19">
        <f t="shared" si="59"/>
        <v>156261</v>
      </c>
      <c r="K280" s="19">
        <f t="shared" si="60"/>
        <v>1590594.0471623978</v>
      </c>
      <c r="L280" s="19">
        <v>0</v>
      </c>
      <c r="M280" s="19">
        <v>1380266</v>
      </c>
      <c r="N280" s="19">
        <v>486781</v>
      </c>
      <c r="O280" s="19">
        <v>274970</v>
      </c>
      <c r="P280" s="20">
        <f t="shared" si="68"/>
        <v>12920754</v>
      </c>
      <c r="R280">
        <f t="shared" si="61"/>
      </c>
      <c r="S280">
        <f t="shared" si="62"/>
      </c>
      <c r="T280" s="9">
        <v>216993</v>
      </c>
      <c r="U280" s="13">
        <v>11.21</v>
      </c>
      <c r="V280" s="9">
        <v>2615</v>
      </c>
      <c r="W280" s="9">
        <v>5137</v>
      </c>
      <c r="X280" s="9">
        <v>5471</v>
      </c>
      <c r="Y280">
        <f t="shared" si="63"/>
        <v>0</v>
      </c>
      <c r="Z280">
        <f t="shared" si="64"/>
        <v>0</v>
      </c>
      <c r="AA280">
        <f t="shared" si="65"/>
        <v>0</v>
      </c>
      <c r="AB280">
        <f t="shared" si="66"/>
        <v>0</v>
      </c>
      <c r="AC280" s="9">
        <f t="shared" si="69"/>
        <v>0</v>
      </c>
      <c r="AD280" s="15"/>
      <c r="AE280" s="15"/>
      <c r="AG280" s="9">
        <v>0</v>
      </c>
      <c r="AH280" s="9">
        <f t="shared" si="67"/>
        <v>0</v>
      </c>
    </row>
    <row r="281" spans="1:34" ht="12.75">
      <c r="A281" t="s">
        <v>282</v>
      </c>
      <c r="B281" s="5">
        <v>279</v>
      </c>
      <c r="C281" s="6">
        <v>2007</v>
      </c>
      <c r="D281" s="21">
        <v>912906020</v>
      </c>
      <c r="E281" s="21">
        <v>10808807</v>
      </c>
      <c r="F281" s="19">
        <v>750984500</v>
      </c>
      <c r="G281" s="19">
        <f t="shared" si="56"/>
        <v>8891656.252295827</v>
      </c>
      <c r="H281" s="19">
        <f t="shared" si="57"/>
        <v>5401228.115697585</v>
      </c>
      <c r="I281" s="19">
        <f t="shared" si="58"/>
        <v>161921520</v>
      </c>
      <c r="J281" s="19">
        <f t="shared" si="59"/>
        <v>132073</v>
      </c>
      <c r="K281" s="19">
        <f t="shared" si="60"/>
        <v>465566.5876531608</v>
      </c>
      <c r="L281" s="19">
        <v>0</v>
      </c>
      <c r="M281" s="19">
        <v>656085</v>
      </c>
      <c r="N281" s="19">
        <v>203419</v>
      </c>
      <c r="O281" s="19">
        <v>248466</v>
      </c>
      <c r="P281" s="20">
        <f t="shared" si="68"/>
        <v>11916777</v>
      </c>
      <c r="Q281">
        <v>0.03</v>
      </c>
      <c r="R281" t="str">
        <f t="shared" si="61"/>
        <v>*</v>
      </c>
      <c r="S281">
        <f t="shared" si="62"/>
      </c>
      <c r="T281" s="9">
        <v>254744</v>
      </c>
      <c r="U281" s="13">
        <v>11.84</v>
      </c>
      <c r="V281" s="9">
        <v>2948</v>
      </c>
      <c r="W281" s="9">
        <v>4174</v>
      </c>
      <c r="X281" s="9">
        <v>4441</v>
      </c>
      <c r="Y281">
        <f t="shared" si="63"/>
        <v>176004</v>
      </c>
      <c r="Z281">
        <f t="shared" si="64"/>
        <v>176004</v>
      </c>
      <c r="AA281">
        <f t="shared" si="65"/>
        <v>25785</v>
      </c>
      <c r="AB281">
        <f t="shared" si="66"/>
        <v>25785</v>
      </c>
      <c r="AC281" s="9">
        <f t="shared" si="69"/>
        <v>206834</v>
      </c>
      <c r="AD281" s="15">
        <v>100000</v>
      </c>
      <c r="AE281" s="15"/>
      <c r="AF281">
        <v>2004</v>
      </c>
      <c r="AG281" s="9">
        <v>217004.72</v>
      </c>
      <c r="AH281" s="9">
        <f t="shared" si="67"/>
        <v>-10170.720000000001</v>
      </c>
    </row>
    <row r="282" spans="1:34" ht="12.75">
      <c r="A282" t="s">
        <v>283</v>
      </c>
      <c r="B282" s="5">
        <v>280</v>
      </c>
      <c r="C282" s="6">
        <v>2007</v>
      </c>
      <c r="D282" s="21">
        <v>1021680175</v>
      </c>
      <c r="E282" s="21">
        <v>7897588</v>
      </c>
      <c r="F282" s="19">
        <v>780839100</v>
      </c>
      <c r="G282" s="19">
        <f t="shared" si="56"/>
        <v>6035886.431965659</v>
      </c>
      <c r="H282" s="19">
        <f t="shared" si="57"/>
        <v>3713024.7356729717</v>
      </c>
      <c r="I282" s="19">
        <f t="shared" si="58"/>
        <v>240841075</v>
      </c>
      <c r="J282" s="19">
        <f t="shared" si="59"/>
        <v>136842</v>
      </c>
      <c r="K282" s="19">
        <f t="shared" si="60"/>
        <v>501226.2987205768</v>
      </c>
      <c r="L282" s="19">
        <v>0</v>
      </c>
      <c r="M282" s="19">
        <v>543538</v>
      </c>
      <c r="N282" s="19">
        <v>274148</v>
      </c>
      <c r="O282" s="19">
        <v>133760</v>
      </c>
      <c r="P282" s="20">
        <f t="shared" si="68"/>
        <v>8849034</v>
      </c>
      <c r="R282">
        <f t="shared" si="61"/>
      </c>
      <c r="S282">
        <f t="shared" si="62"/>
      </c>
      <c r="T282" s="9">
        <v>259847</v>
      </c>
      <c r="U282" s="13">
        <v>7.73</v>
      </c>
      <c r="V282" s="9">
        <v>3005</v>
      </c>
      <c r="W282" s="9">
        <v>4765</v>
      </c>
      <c r="X282" s="9">
        <v>4989</v>
      </c>
      <c r="Y282">
        <f t="shared" si="63"/>
        <v>0</v>
      </c>
      <c r="Z282">
        <f t="shared" si="64"/>
        <v>0</v>
      </c>
      <c r="AA282">
        <f t="shared" si="65"/>
        <v>0</v>
      </c>
      <c r="AB282">
        <f t="shared" si="66"/>
        <v>0</v>
      </c>
      <c r="AC282" s="9">
        <f t="shared" si="69"/>
        <v>0</v>
      </c>
      <c r="AD282" s="15"/>
      <c r="AE282" s="15"/>
      <c r="AG282" s="9">
        <v>0</v>
      </c>
      <c r="AH282" s="9">
        <f t="shared" si="67"/>
        <v>0</v>
      </c>
    </row>
    <row r="283" spans="1:34" ht="12.75">
      <c r="A283" t="s">
        <v>284</v>
      </c>
      <c r="B283" s="5">
        <v>281</v>
      </c>
      <c r="C283" s="6">
        <v>2007</v>
      </c>
      <c r="D283" s="21">
        <v>5776964500</v>
      </c>
      <c r="E283" s="21">
        <v>92662511</v>
      </c>
      <c r="F283" s="19">
        <v>3777216900</v>
      </c>
      <c r="G283" s="19">
        <f t="shared" si="56"/>
        <v>60586559.350613266</v>
      </c>
      <c r="H283" s="19">
        <f t="shared" si="57"/>
        <v>19179387.79352685</v>
      </c>
      <c r="I283" s="19">
        <f t="shared" si="58"/>
        <v>1999747600</v>
      </c>
      <c r="J283" s="19">
        <f t="shared" si="59"/>
        <v>140976</v>
      </c>
      <c r="K283" s="19">
        <f t="shared" si="60"/>
        <v>9323176.957675565</v>
      </c>
      <c r="L283" s="19">
        <v>0</v>
      </c>
      <c r="M283" s="19">
        <v>32029911</v>
      </c>
      <c r="N283" s="19">
        <v>7489098</v>
      </c>
      <c r="O283" s="19">
        <v>13345841</v>
      </c>
      <c r="P283" s="20">
        <f t="shared" si="68"/>
        <v>145527361</v>
      </c>
      <c r="R283">
        <f t="shared" si="61"/>
      </c>
      <c r="S283">
        <f t="shared" si="62"/>
      </c>
      <c r="T283" s="9">
        <v>146319</v>
      </c>
      <c r="U283" s="13">
        <v>16.04</v>
      </c>
      <c r="V283" s="9">
        <v>25815</v>
      </c>
      <c r="W283" s="9">
        <v>40000</v>
      </c>
      <c r="X283" s="9">
        <v>42788</v>
      </c>
      <c r="Y283">
        <f t="shared" si="63"/>
        <v>0</v>
      </c>
      <c r="Z283">
        <f t="shared" si="64"/>
        <v>0</v>
      </c>
      <c r="AA283">
        <f t="shared" si="65"/>
        <v>0</v>
      </c>
      <c r="AB283">
        <f t="shared" si="66"/>
        <v>0</v>
      </c>
      <c r="AC283" s="9">
        <f t="shared" si="69"/>
        <v>0</v>
      </c>
      <c r="AD283" s="15"/>
      <c r="AE283" s="15"/>
      <c r="AG283" s="9">
        <v>0</v>
      </c>
      <c r="AH283" s="9">
        <f t="shared" si="67"/>
        <v>0</v>
      </c>
    </row>
    <row r="284" spans="1:34" ht="12.75">
      <c r="A284" t="s">
        <v>285</v>
      </c>
      <c r="B284" s="5">
        <v>282</v>
      </c>
      <c r="C284" s="6">
        <v>2007</v>
      </c>
      <c r="D284" s="21">
        <v>999411315</v>
      </c>
      <c r="E284" s="21">
        <v>11503224</v>
      </c>
      <c r="F284" s="19">
        <v>884609800</v>
      </c>
      <c r="G284" s="19">
        <f t="shared" si="56"/>
        <v>10181858.589418912</v>
      </c>
      <c r="H284" s="19">
        <f t="shared" si="57"/>
        <v>7330835.54755211</v>
      </c>
      <c r="I284" s="19">
        <f t="shared" si="58"/>
        <v>114801515</v>
      </c>
      <c r="J284" s="19">
        <f t="shared" si="59"/>
        <v>153478</v>
      </c>
      <c r="K284" s="19">
        <f t="shared" si="60"/>
        <v>460417.64570202504</v>
      </c>
      <c r="L284" s="19">
        <v>0</v>
      </c>
      <c r="M284" s="19">
        <v>526308</v>
      </c>
      <c r="N284" s="19">
        <v>662113</v>
      </c>
      <c r="O284" s="19">
        <v>307747</v>
      </c>
      <c r="P284" s="20">
        <f t="shared" si="68"/>
        <v>12999392</v>
      </c>
      <c r="R284">
        <f t="shared" si="61"/>
      </c>
      <c r="S284">
        <f t="shared" si="62"/>
      </c>
      <c r="T284" s="9">
        <v>357130</v>
      </c>
      <c r="U284" s="13">
        <v>11.51</v>
      </c>
      <c r="V284" s="9">
        <v>2477</v>
      </c>
      <c r="W284" s="9">
        <v>3225</v>
      </c>
      <c r="X284" s="9">
        <v>3552</v>
      </c>
      <c r="Y284">
        <f t="shared" si="63"/>
        <v>0</v>
      </c>
      <c r="Z284">
        <f t="shared" si="64"/>
        <v>0</v>
      </c>
      <c r="AA284">
        <f t="shared" si="65"/>
        <v>0</v>
      </c>
      <c r="AB284">
        <f t="shared" si="66"/>
        <v>0</v>
      </c>
      <c r="AC284" s="9">
        <f t="shared" si="69"/>
        <v>0</v>
      </c>
      <c r="AD284" s="15"/>
      <c r="AE284" s="15"/>
      <c r="AG284" s="9">
        <v>0</v>
      </c>
      <c r="AH284" s="9">
        <f t="shared" si="67"/>
        <v>0</v>
      </c>
    </row>
    <row r="285" spans="1:34" ht="12.75">
      <c r="A285" t="s">
        <v>286</v>
      </c>
      <c r="B285" s="5">
        <v>283</v>
      </c>
      <c r="C285" s="6">
        <v>2007</v>
      </c>
      <c r="D285" s="21">
        <v>734072100</v>
      </c>
      <c r="E285" s="21">
        <v>5028394</v>
      </c>
      <c r="F285" s="19">
        <v>528512300</v>
      </c>
      <c r="G285" s="19">
        <f t="shared" si="56"/>
        <v>3620309.3377969274</v>
      </c>
      <c r="H285" s="19">
        <f t="shared" si="57"/>
        <v>2879825.0087888</v>
      </c>
      <c r="I285" s="19">
        <f t="shared" si="58"/>
        <v>205559800</v>
      </c>
      <c r="J285" s="19">
        <f t="shared" si="59"/>
        <v>345479</v>
      </c>
      <c r="K285" s="19">
        <f t="shared" si="60"/>
        <v>1000510.0593464379</v>
      </c>
      <c r="L285" s="19">
        <v>0</v>
      </c>
      <c r="M285" s="19">
        <v>303239</v>
      </c>
      <c r="N285" s="19">
        <v>24893</v>
      </c>
      <c r="O285" s="19">
        <v>209912</v>
      </c>
      <c r="P285" s="20">
        <f t="shared" si="68"/>
        <v>5566438</v>
      </c>
      <c r="Q285">
        <v>0.03</v>
      </c>
      <c r="R285" t="str">
        <f t="shared" si="61"/>
        <v>*</v>
      </c>
      <c r="S285">
        <f t="shared" si="62"/>
      </c>
      <c r="T285" s="9">
        <v>488911</v>
      </c>
      <c r="U285" s="13">
        <v>6.85</v>
      </c>
      <c r="V285" s="9">
        <v>1081</v>
      </c>
      <c r="W285" s="9">
        <v>1676</v>
      </c>
      <c r="X285" s="9">
        <v>1776</v>
      </c>
      <c r="Y285">
        <f t="shared" si="63"/>
        <v>116410</v>
      </c>
      <c r="Z285">
        <f t="shared" si="64"/>
        <v>116410</v>
      </c>
      <c r="AA285">
        <f t="shared" si="65"/>
        <v>9844</v>
      </c>
      <c r="AB285">
        <f t="shared" si="66"/>
        <v>9844</v>
      </c>
      <c r="AC285" s="9">
        <f t="shared" si="69"/>
        <v>129410</v>
      </c>
      <c r="AD285" s="15">
        <v>100000</v>
      </c>
      <c r="AE285" s="15"/>
      <c r="AF285">
        <v>2003</v>
      </c>
      <c r="AG285" s="9">
        <v>127928.16</v>
      </c>
      <c r="AH285" s="9">
        <f t="shared" si="67"/>
        <v>1481.8399999999965</v>
      </c>
    </row>
    <row r="286" spans="1:34" ht="12.75">
      <c r="A286" t="s">
        <v>287</v>
      </c>
      <c r="B286" s="5">
        <v>284</v>
      </c>
      <c r="C286" s="6">
        <v>2007</v>
      </c>
      <c r="D286" s="21">
        <v>2911276319</v>
      </c>
      <c r="E286" s="21">
        <v>28355831</v>
      </c>
      <c r="F286" s="19">
        <v>2164694400</v>
      </c>
      <c r="G286" s="19">
        <f t="shared" si="56"/>
        <v>21084123.19794176</v>
      </c>
      <c r="H286" s="19">
        <f t="shared" si="57"/>
        <v>16192691.922580715</v>
      </c>
      <c r="I286" s="19">
        <f t="shared" si="58"/>
        <v>746581919</v>
      </c>
      <c r="J286" s="19">
        <f t="shared" si="59"/>
        <v>340128</v>
      </c>
      <c r="K286" s="19">
        <f t="shared" si="60"/>
        <v>5133775.082006305</v>
      </c>
      <c r="L286" s="19">
        <v>0</v>
      </c>
      <c r="M286" s="19">
        <v>4921259</v>
      </c>
      <c r="N286" s="19">
        <v>429506</v>
      </c>
      <c r="O286" s="19">
        <v>549790</v>
      </c>
      <c r="P286" s="20">
        <f t="shared" si="68"/>
        <v>34256386</v>
      </c>
      <c r="R286">
        <f t="shared" si="61"/>
      </c>
      <c r="S286">
        <f t="shared" si="62"/>
      </c>
      <c r="T286" s="9">
        <v>431042</v>
      </c>
      <c r="U286" s="13">
        <v>9.74</v>
      </c>
      <c r="V286" s="9">
        <v>5022</v>
      </c>
      <c r="W286" s="9">
        <v>7217</v>
      </c>
      <c r="X286" s="9">
        <v>7515</v>
      </c>
      <c r="Y286">
        <f t="shared" si="63"/>
        <v>0</v>
      </c>
      <c r="Z286">
        <f t="shared" si="64"/>
        <v>0</v>
      </c>
      <c r="AA286">
        <f t="shared" si="65"/>
        <v>0</v>
      </c>
      <c r="AB286">
        <f t="shared" si="66"/>
        <v>0</v>
      </c>
      <c r="AC286" s="9">
        <f t="shared" si="69"/>
        <v>0</v>
      </c>
      <c r="AD286" s="15"/>
      <c r="AE286" s="15"/>
      <c r="AG286" s="9">
        <v>0</v>
      </c>
      <c r="AH286" s="9">
        <f t="shared" si="67"/>
        <v>0</v>
      </c>
    </row>
    <row r="287" spans="1:34" ht="12.75">
      <c r="A287" t="s">
        <v>288</v>
      </c>
      <c r="B287" s="5">
        <v>285</v>
      </c>
      <c r="C287" s="6">
        <v>2007</v>
      </c>
      <c r="D287" s="21">
        <v>2989073830</v>
      </c>
      <c r="E287" s="21">
        <v>28994016</v>
      </c>
      <c r="F287" s="19">
        <v>2311055900</v>
      </c>
      <c r="G287" s="19">
        <f t="shared" si="56"/>
        <v>22417242.11325165</v>
      </c>
      <c r="H287" s="19">
        <f t="shared" si="57"/>
        <v>16113216.232280325</v>
      </c>
      <c r="I287" s="19">
        <f t="shared" si="58"/>
        <v>678017930</v>
      </c>
      <c r="J287" s="19">
        <f t="shared" si="59"/>
        <v>220279</v>
      </c>
      <c r="K287" s="19">
        <f t="shared" si="60"/>
        <v>3591117.56601494</v>
      </c>
      <c r="L287" s="19">
        <v>0</v>
      </c>
      <c r="M287" s="19">
        <v>7683698</v>
      </c>
      <c r="N287" s="19">
        <v>3255509</v>
      </c>
      <c r="O287" s="19">
        <v>832210</v>
      </c>
      <c r="P287" s="20">
        <f t="shared" si="68"/>
        <v>40765433</v>
      </c>
      <c r="R287">
        <f t="shared" si="61"/>
      </c>
      <c r="S287">
        <f t="shared" si="62"/>
      </c>
      <c r="T287" s="9">
        <v>355602</v>
      </c>
      <c r="U287" s="13">
        <v>9.7</v>
      </c>
      <c r="V287" s="9">
        <v>6499</v>
      </c>
      <c r="W287" s="9">
        <v>9577</v>
      </c>
      <c r="X287" s="9">
        <v>10334</v>
      </c>
      <c r="Y287">
        <f t="shared" si="63"/>
        <v>0</v>
      </c>
      <c r="Z287">
        <f t="shared" si="64"/>
        <v>0</v>
      </c>
      <c r="AA287">
        <f t="shared" si="65"/>
        <v>0</v>
      </c>
      <c r="AB287">
        <f t="shared" si="66"/>
        <v>0</v>
      </c>
      <c r="AC287" s="9">
        <f t="shared" si="69"/>
        <v>0</v>
      </c>
      <c r="AD287" s="15"/>
      <c r="AE287" s="15"/>
      <c r="AG287" s="9">
        <v>0</v>
      </c>
      <c r="AH287" s="9">
        <f t="shared" si="67"/>
        <v>0</v>
      </c>
    </row>
    <row r="288" spans="1:34" ht="12.75">
      <c r="A288" t="s">
        <v>289</v>
      </c>
      <c r="B288" s="5">
        <v>286</v>
      </c>
      <c r="C288" s="6">
        <v>2007</v>
      </c>
      <c r="D288" s="21">
        <v>1120947300</v>
      </c>
      <c r="E288" s="21">
        <v>15491492</v>
      </c>
      <c r="F288" s="19">
        <v>969948300</v>
      </c>
      <c r="G288" s="19">
        <f t="shared" si="56"/>
        <v>13404685.777702127</v>
      </c>
      <c r="H288" s="19">
        <f t="shared" si="57"/>
        <v>10633777.22133651</v>
      </c>
      <c r="I288" s="19">
        <f t="shared" si="58"/>
        <v>150999000</v>
      </c>
      <c r="J288" s="19">
        <f t="shared" si="59"/>
        <v>299601</v>
      </c>
      <c r="K288" s="19">
        <f t="shared" si="60"/>
        <v>1390277.7653508426</v>
      </c>
      <c r="L288" s="19">
        <v>0</v>
      </c>
      <c r="M288" s="19">
        <v>777023</v>
      </c>
      <c r="N288" s="19">
        <v>348326</v>
      </c>
      <c r="O288" s="19">
        <v>217540</v>
      </c>
      <c r="P288" s="20">
        <f t="shared" si="68"/>
        <v>16834381</v>
      </c>
      <c r="Q288">
        <v>0.03</v>
      </c>
      <c r="R288" t="str">
        <f t="shared" si="61"/>
        <v>*</v>
      </c>
      <c r="S288">
        <f t="shared" si="62"/>
      </c>
      <c r="T288" s="9">
        <v>483765</v>
      </c>
      <c r="U288" s="13">
        <v>13.82</v>
      </c>
      <c r="V288" s="9">
        <v>2005</v>
      </c>
      <c r="W288" s="9">
        <v>2509</v>
      </c>
      <c r="X288" s="9">
        <v>2675</v>
      </c>
      <c r="Y288">
        <f t="shared" si="63"/>
        <v>360722</v>
      </c>
      <c r="Z288">
        <f t="shared" si="64"/>
        <v>360722</v>
      </c>
      <c r="AA288">
        <f t="shared" si="65"/>
        <v>33760</v>
      </c>
      <c r="AB288">
        <f t="shared" si="66"/>
        <v>33760</v>
      </c>
      <c r="AC288" s="9">
        <f t="shared" si="69"/>
        <v>404344</v>
      </c>
      <c r="AD288" s="15">
        <v>100000</v>
      </c>
      <c r="AE288" s="15"/>
      <c r="AF288">
        <v>2002</v>
      </c>
      <c r="AG288" s="9">
        <v>400934.44</v>
      </c>
      <c r="AH288" s="9">
        <f t="shared" si="67"/>
        <v>3409.5599999999977</v>
      </c>
    </row>
    <row r="289" spans="1:34" ht="12.75">
      <c r="A289" t="s">
        <v>290</v>
      </c>
      <c r="B289" s="5">
        <v>287</v>
      </c>
      <c r="C289" s="6">
        <v>2007</v>
      </c>
      <c r="D289" s="21">
        <v>1066412392</v>
      </c>
      <c r="E289" s="21">
        <v>11666552</v>
      </c>
      <c r="F289" s="19">
        <v>900189400</v>
      </c>
      <c r="G289" s="19">
        <f t="shared" si="56"/>
        <v>9848072.400258454</v>
      </c>
      <c r="H289" s="19">
        <f t="shared" si="57"/>
        <v>6650314.061645853</v>
      </c>
      <c r="I289" s="19">
        <f t="shared" si="58"/>
        <v>166222992</v>
      </c>
      <c r="J289" s="19">
        <f t="shared" si="59"/>
        <v>133620</v>
      </c>
      <c r="K289" s="19">
        <f t="shared" si="60"/>
        <v>457545.9073739769</v>
      </c>
      <c r="L289" s="19">
        <v>0</v>
      </c>
      <c r="M289" s="19">
        <v>2778379</v>
      </c>
      <c r="N289" s="19">
        <v>573713</v>
      </c>
      <c r="O289" s="19">
        <v>540975</v>
      </c>
      <c r="P289" s="20">
        <f t="shared" si="68"/>
        <v>15559619</v>
      </c>
      <c r="Q289">
        <v>0.03</v>
      </c>
      <c r="R289" t="str">
        <f t="shared" si="61"/>
        <v>*</v>
      </c>
      <c r="S289">
        <f t="shared" si="62"/>
      </c>
      <c r="T289" s="9">
        <v>307968</v>
      </c>
      <c r="U289" s="13">
        <v>10.94</v>
      </c>
      <c r="V289" s="9">
        <v>2923</v>
      </c>
      <c r="W289" s="9">
        <v>4167</v>
      </c>
      <c r="X289" s="9">
        <v>4431</v>
      </c>
      <c r="Y289">
        <f t="shared" si="63"/>
        <v>213236</v>
      </c>
      <c r="Z289">
        <f t="shared" si="64"/>
        <v>213236</v>
      </c>
      <c r="AA289">
        <f t="shared" si="65"/>
        <v>100563</v>
      </c>
      <c r="AB289">
        <f t="shared" si="66"/>
        <v>100563</v>
      </c>
      <c r="AC289" s="9">
        <f t="shared" si="69"/>
        <v>321644</v>
      </c>
      <c r="AD289" s="15">
        <v>100000</v>
      </c>
      <c r="AE289" s="15"/>
      <c r="AF289">
        <v>2002</v>
      </c>
      <c r="AG289" s="9">
        <v>325722.21</v>
      </c>
      <c r="AH289" s="9">
        <f t="shared" si="67"/>
        <v>-4078.210000000021</v>
      </c>
    </row>
    <row r="290" spans="1:34" ht="12.75">
      <c r="A290" t="s">
        <v>291</v>
      </c>
      <c r="B290" s="5">
        <v>288</v>
      </c>
      <c r="C290" s="6">
        <v>2007</v>
      </c>
      <c r="D290" s="21">
        <v>3990378334</v>
      </c>
      <c r="E290" s="21">
        <v>52353764</v>
      </c>
      <c r="F290" s="19">
        <v>3753739600</v>
      </c>
      <c r="G290" s="19">
        <f t="shared" si="56"/>
        <v>49249063.794624746</v>
      </c>
      <c r="H290" s="19">
        <f t="shared" si="57"/>
        <v>42241672.98470796</v>
      </c>
      <c r="I290" s="19">
        <f t="shared" si="58"/>
        <v>236638734</v>
      </c>
      <c r="J290" s="19">
        <f t="shared" si="59"/>
        <v>331427</v>
      </c>
      <c r="K290" s="19">
        <f t="shared" si="60"/>
        <v>2167932.770804367</v>
      </c>
      <c r="L290" s="19">
        <v>0</v>
      </c>
      <c r="M290" s="19">
        <v>2848866</v>
      </c>
      <c r="N290" s="19">
        <v>1152068</v>
      </c>
      <c r="O290" s="19">
        <v>892060</v>
      </c>
      <c r="P290" s="20">
        <f t="shared" si="68"/>
        <v>57246758</v>
      </c>
      <c r="Q290">
        <v>0.03</v>
      </c>
      <c r="R290" t="str">
        <f t="shared" si="61"/>
        <v>*</v>
      </c>
      <c r="S290" t="str">
        <f t="shared" si="62"/>
        <v>*</v>
      </c>
      <c r="T290" s="9">
        <v>702816</v>
      </c>
      <c r="U290" s="13">
        <v>13.12</v>
      </c>
      <c r="V290" s="9">
        <v>5341</v>
      </c>
      <c r="W290" s="9">
        <v>6055</v>
      </c>
      <c r="X290" s="9">
        <v>6318</v>
      </c>
      <c r="Y290">
        <f t="shared" si="63"/>
        <v>1332288</v>
      </c>
      <c r="Z290">
        <f t="shared" si="64"/>
        <v>1332288</v>
      </c>
      <c r="AA290">
        <f t="shared" si="65"/>
        <v>120028</v>
      </c>
      <c r="AB290">
        <f t="shared" si="66"/>
        <v>0</v>
      </c>
      <c r="AC290" s="9">
        <f t="shared" si="69"/>
        <v>1365595</v>
      </c>
      <c r="AD290" s="15">
        <v>100000</v>
      </c>
      <c r="AE290" s="15">
        <v>2</v>
      </c>
      <c r="AF290">
        <v>2003</v>
      </c>
      <c r="AG290" s="9">
        <v>1343008.5</v>
      </c>
      <c r="AH290" s="9">
        <f t="shared" si="67"/>
        <v>22586.5</v>
      </c>
    </row>
    <row r="291" spans="1:34" ht="12.75">
      <c r="A291" t="s">
        <v>292</v>
      </c>
      <c r="B291" s="5">
        <v>289</v>
      </c>
      <c r="C291" s="6">
        <v>2007</v>
      </c>
      <c r="D291" s="21">
        <v>309241143</v>
      </c>
      <c r="E291" s="21">
        <v>3812943</v>
      </c>
      <c r="F291" s="19">
        <v>208383800</v>
      </c>
      <c r="G291" s="19">
        <f t="shared" si="56"/>
        <v>2569372.0564323487</v>
      </c>
      <c r="H291" s="19">
        <f t="shared" si="57"/>
        <v>1658185.8217454907</v>
      </c>
      <c r="I291" s="19">
        <f t="shared" si="58"/>
        <v>100857343</v>
      </c>
      <c r="J291" s="19">
        <f t="shared" si="59"/>
        <v>219255</v>
      </c>
      <c r="K291" s="19">
        <f t="shared" si="60"/>
        <v>676390.7453657169</v>
      </c>
      <c r="L291" s="19">
        <v>0</v>
      </c>
      <c r="M291" s="19">
        <v>317951</v>
      </c>
      <c r="N291" s="19">
        <v>53730</v>
      </c>
      <c r="O291" s="19">
        <v>68130</v>
      </c>
      <c r="P291" s="20">
        <f t="shared" si="68"/>
        <v>4252754</v>
      </c>
      <c r="R291">
        <f t="shared" si="61"/>
      </c>
      <c r="S291">
        <f t="shared" si="62"/>
      </c>
      <c r="T291" s="9">
        <v>281981</v>
      </c>
      <c r="U291" s="13">
        <v>12.33</v>
      </c>
      <c r="V291" s="9">
        <v>739</v>
      </c>
      <c r="W291" s="9">
        <v>1199</v>
      </c>
      <c r="X291" s="9">
        <v>1447</v>
      </c>
      <c r="Y291">
        <f t="shared" si="63"/>
        <v>0</v>
      </c>
      <c r="Z291">
        <f t="shared" si="64"/>
        <v>0</v>
      </c>
      <c r="AA291">
        <f t="shared" si="65"/>
        <v>0</v>
      </c>
      <c r="AB291">
        <f t="shared" si="66"/>
        <v>0</v>
      </c>
      <c r="AC291" s="9">
        <f t="shared" si="69"/>
        <v>0</v>
      </c>
      <c r="AD291" s="15"/>
      <c r="AE291" s="15"/>
      <c r="AG291" s="9">
        <v>0</v>
      </c>
      <c r="AH291" s="9">
        <f t="shared" si="67"/>
        <v>0</v>
      </c>
    </row>
    <row r="292" spans="1:34" ht="12.75">
      <c r="A292" t="s">
        <v>293</v>
      </c>
      <c r="B292" s="5">
        <v>290</v>
      </c>
      <c r="C292" s="6">
        <v>2007</v>
      </c>
      <c r="D292" s="21">
        <v>1199934298</v>
      </c>
      <c r="E292" s="21">
        <v>11687360</v>
      </c>
      <c r="F292" s="19">
        <v>1016343300</v>
      </c>
      <c r="G292" s="19">
        <f t="shared" si="56"/>
        <v>9899183.689045615</v>
      </c>
      <c r="H292" s="19">
        <f t="shared" si="57"/>
        <v>7190492.262064382</v>
      </c>
      <c r="I292" s="19">
        <f t="shared" si="58"/>
        <v>183590998</v>
      </c>
      <c r="J292" s="19">
        <f t="shared" si="59"/>
        <v>152358</v>
      </c>
      <c r="K292" s="19">
        <f t="shared" si="60"/>
        <v>614508.8232252304</v>
      </c>
      <c r="L292" s="19">
        <v>0</v>
      </c>
      <c r="M292" s="19">
        <v>509463</v>
      </c>
      <c r="N292" s="19">
        <v>310277</v>
      </c>
      <c r="O292" s="19">
        <v>269299</v>
      </c>
      <c r="P292" s="20">
        <f t="shared" si="68"/>
        <v>12776399</v>
      </c>
      <c r="R292">
        <f t="shared" si="61"/>
      </c>
      <c r="S292">
        <f t="shared" si="62"/>
      </c>
      <c r="T292" s="9">
        <v>365460</v>
      </c>
      <c r="U292" s="13">
        <v>9.74</v>
      </c>
      <c r="V292" s="9">
        <v>2781</v>
      </c>
      <c r="W292" s="9">
        <v>3986</v>
      </c>
      <c r="X292" s="9">
        <v>4286</v>
      </c>
      <c r="Y292">
        <f t="shared" si="63"/>
        <v>0</v>
      </c>
      <c r="Z292">
        <f t="shared" si="64"/>
        <v>0</v>
      </c>
      <c r="AA292">
        <f t="shared" si="65"/>
        <v>0</v>
      </c>
      <c r="AB292">
        <f t="shared" si="66"/>
        <v>0</v>
      </c>
      <c r="AC292" s="9">
        <f t="shared" si="69"/>
        <v>0</v>
      </c>
      <c r="AD292" s="15"/>
      <c r="AE292" s="15"/>
      <c r="AG292" s="9">
        <v>0</v>
      </c>
      <c r="AH292" s="9">
        <f t="shared" si="67"/>
        <v>0</v>
      </c>
    </row>
    <row r="293" spans="1:34" ht="12.75">
      <c r="A293" t="s">
        <v>294</v>
      </c>
      <c r="B293" s="5">
        <v>291</v>
      </c>
      <c r="C293" s="6">
        <v>2007</v>
      </c>
      <c r="D293" s="21">
        <v>2440589491</v>
      </c>
      <c r="E293" s="21">
        <v>31385981</v>
      </c>
      <c r="F293" s="19">
        <v>1828323300</v>
      </c>
      <c r="G293" s="19">
        <f t="shared" si="56"/>
        <v>23512237.747178476</v>
      </c>
      <c r="H293" s="19">
        <f t="shared" si="57"/>
        <v>19141120.85794656</v>
      </c>
      <c r="I293" s="19">
        <f t="shared" si="58"/>
        <v>612266191</v>
      </c>
      <c r="J293" s="19">
        <f t="shared" si="59"/>
        <v>318889</v>
      </c>
      <c r="K293" s="19">
        <f t="shared" si="60"/>
        <v>5404626.019921824</v>
      </c>
      <c r="L293" s="19">
        <v>0</v>
      </c>
      <c r="M293" s="19">
        <v>3120052</v>
      </c>
      <c r="N293" s="19">
        <v>327090</v>
      </c>
      <c r="O293" s="19">
        <v>561819</v>
      </c>
      <c r="P293" s="20">
        <f t="shared" si="68"/>
        <v>35394942</v>
      </c>
      <c r="R293">
        <f t="shared" si="61"/>
      </c>
      <c r="S293">
        <f t="shared" si="62"/>
      </c>
      <c r="T293" s="9">
        <v>537900</v>
      </c>
      <c r="U293" s="13">
        <v>12.86</v>
      </c>
      <c r="V293" s="9">
        <v>3399</v>
      </c>
      <c r="W293" s="9">
        <v>5319</v>
      </c>
      <c r="X293" s="9">
        <v>5438</v>
      </c>
      <c r="Y293">
        <f t="shared" si="63"/>
        <v>0</v>
      </c>
      <c r="Z293">
        <f t="shared" si="64"/>
        <v>0</v>
      </c>
      <c r="AA293">
        <f t="shared" si="65"/>
        <v>0</v>
      </c>
      <c r="AB293">
        <f t="shared" si="66"/>
        <v>0</v>
      </c>
      <c r="AC293" s="9">
        <f t="shared" si="69"/>
        <v>0</v>
      </c>
      <c r="AD293" s="15"/>
      <c r="AE293" s="15"/>
      <c r="AG293" s="9">
        <v>0</v>
      </c>
      <c r="AH293" s="9">
        <f t="shared" si="67"/>
        <v>0</v>
      </c>
    </row>
    <row r="294" spans="1:34" ht="12.75">
      <c r="A294" t="s">
        <v>295</v>
      </c>
      <c r="B294" s="5">
        <v>292</v>
      </c>
      <c r="C294" s="6">
        <v>2007</v>
      </c>
      <c r="D294" s="21">
        <v>1929777487</v>
      </c>
      <c r="E294" s="21">
        <v>15206647</v>
      </c>
      <c r="F294" s="19">
        <v>1707637500</v>
      </c>
      <c r="G294" s="19">
        <f t="shared" si="56"/>
        <v>13456183.856114443</v>
      </c>
      <c r="H294" s="19">
        <f t="shared" si="57"/>
        <v>9139513.493002467</v>
      </c>
      <c r="I294" s="19">
        <f t="shared" si="58"/>
        <v>222139987</v>
      </c>
      <c r="J294" s="19">
        <f t="shared" si="59"/>
        <v>177287</v>
      </c>
      <c r="K294" s="19">
        <f t="shared" si="60"/>
        <v>763101.8912919898</v>
      </c>
      <c r="L294" s="19">
        <v>0</v>
      </c>
      <c r="M294" s="19">
        <v>4061135</v>
      </c>
      <c r="N294" s="19">
        <v>258168</v>
      </c>
      <c r="O294" s="19">
        <v>768114</v>
      </c>
      <c r="P294" s="20">
        <f t="shared" si="68"/>
        <v>20294064</v>
      </c>
      <c r="R294">
        <f t="shared" si="61"/>
      </c>
      <c r="S294">
        <f t="shared" si="62"/>
      </c>
      <c r="T294" s="9">
        <v>311726</v>
      </c>
      <c r="U294" s="13">
        <v>7.88</v>
      </c>
      <c r="V294" s="9">
        <v>5478</v>
      </c>
      <c r="W294" s="9">
        <v>6731</v>
      </c>
      <c r="X294" s="9">
        <v>7087</v>
      </c>
      <c r="Y294">
        <f t="shared" si="63"/>
        <v>0</v>
      </c>
      <c r="Z294">
        <f t="shared" si="64"/>
        <v>0</v>
      </c>
      <c r="AA294">
        <f t="shared" si="65"/>
        <v>0</v>
      </c>
      <c r="AB294">
        <f t="shared" si="66"/>
        <v>0</v>
      </c>
      <c r="AC294" s="9">
        <f t="shared" si="69"/>
        <v>0</v>
      </c>
      <c r="AD294" s="15"/>
      <c r="AE294" s="15"/>
      <c r="AG294" s="9">
        <v>0</v>
      </c>
      <c r="AH294" s="9">
        <f t="shared" si="67"/>
        <v>0</v>
      </c>
    </row>
    <row r="295" spans="1:34" ht="12.75">
      <c r="A295" t="s">
        <v>296</v>
      </c>
      <c r="B295" s="5">
        <v>293</v>
      </c>
      <c r="C295" s="6">
        <v>2007</v>
      </c>
      <c r="D295" s="21">
        <v>4941468046</v>
      </c>
      <c r="E295" s="21">
        <v>38839939</v>
      </c>
      <c r="F295" s="19">
        <v>3139770800</v>
      </c>
      <c r="G295" s="19">
        <f t="shared" si="56"/>
        <v>24678598.588671558</v>
      </c>
      <c r="H295" s="19">
        <f t="shared" si="57"/>
        <v>16730554.12196746</v>
      </c>
      <c r="I295" s="19">
        <f t="shared" si="58"/>
        <v>1801697246</v>
      </c>
      <c r="J295" s="19">
        <f t="shared" si="59"/>
        <v>230543</v>
      </c>
      <c r="K295" s="19">
        <f t="shared" si="60"/>
        <v>8018737.768295064</v>
      </c>
      <c r="L295" s="19">
        <v>0</v>
      </c>
      <c r="M295" s="19">
        <v>11957103</v>
      </c>
      <c r="N295" s="19">
        <v>4211429</v>
      </c>
      <c r="O295" s="19">
        <v>1292041</v>
      </c>
      <c r="P295" s="20">
        <f t="shared" si="68"/>
        <v>56300512</v>
      </c>
      <c r="R295">
        <f t="shared" si="61"/>
      </c>
      <c r="S295">
        <f t="shared" si="62"/>
      </c>
      <c r="T295" s="9">
        <v>310499</v>
      </c>
      <c r="U295" s="13">
        <v>7.86</v>
      </c>
      <c r="V295" s="9">
        <v>10112</v>
      </c>
      <c r="W295" s="9">
        <v>17927</v>
      </c>
      <c r="X295" s="9">
        <v>18772</v>
      </c>
      <c r="Y295">
        <f t="shared" si="63"/>
        <v>0</v>
      </c>
      <c r="Z295">
        <f t="shared" si="64"/>
        <v>0</v>
      </c>
      <c r="AA295">
        <f t="shared" si="65"/>
        <v>0</v>
      </c>
      <c r="AB295">
        <f t="shared" si="66"/>
        <v>0</v>
      </c>
      <c r="AC295" s="9">
        <f t="shared" si="69"/>
        <v>0</v>
      </c>
      <c r="AD295" s="15"/>
      <c r="AE295" s="15"/>
      <c r="AG295" s="9">
        <v>0</v>
      </c>
      <c r="AH295" s="9">
        <f t="shared" si="67"/>
        <v>0</v>
      </c>
    </row>
    <row r="296" spans="1:34" ht="12.75">
      <c r="A296" t="s">
        <v>297</v>
      </c>
      <c r="B296" s="5">
        <v>294</v>
      </c>
      <c r="C296" s="6">
        <v>2007</v>
      </c>
      <c r="D296" s="21">
        <v>654883180</v>
      </c>
      <c r="E296" s="21">
        <v>5592702</v>
      </c>
      <c r="F296" s="19">
        <v>544325200</v>
      </c>
      <c r="G296" s="19">
        <f t="shared" si="56"/>
        <v>4648536.911102832</v>
      </c>
      <c r="H296" s="19">
        <f t="shared" si="57"/>
        <v>2680069.0258168564</v>
      </c>
      <c r="I296" s="19">
        <f t="shared" si="58"/>
        <v>110557980</v>
      </c>
      <c r="J296" s="19">
        <f t="shared" si="59"/>
        <v>86171</v>
      </c>
      <c r="K296" s="19">
        <f t="shared" si="60"/>
        <v>0</v>
      </c>
      <c r="L296" s="19">
        <v>0</v>
      </c>
      <c r="M296" s="19">
        <v>320818</v>
      </c>
      <c r="N296" s="19">
        <v>189195</v>
      </c>
      <c r="O296" s="19">
        <v>42742</v>
      </c>
      <c r="P296" s="20">
        <f t="shared" si="68"/>
        <v>6145457</v>
      </c>
      <c r="Q296">
        <v>0.03</v>
      </c>
      <c r="R296" t="str">
        <f t="shared" si="61"/>
        <v>*</v>
      </c>
      <c r="S296">
        <f t="shared" si="62"/>
      </c>
      <c r="T296" s="9">
        <v>236150</v>
      </c>
      <c r="U296" s="13">
        <v>8.54</v>
      </c>
      <c r="V296" s="9">
        <v>2305</v>
      </c>
      <c r="W296" s="9">
        <v>3588</v>
      </c>
      <c r="X296" s="9">
        <v>3918</v>
      </c>
      <c r="Y296">
        <f t="shared" si="63"/>
        <v>80402</v>
      </c>
      <c r="Z296">
        <f t="shared" si="64"/>
        <v>80402</v>
      </c>
      <c r="AA296">
        <f t="shared" si="65"/>
        <v>15300</v>
      </c>
      <c r="AB296">
        <f t="shared" si="66"/>
        <v>15300</v>
      </c>
      <c r="AC296" s="9">
        <f t="shared" si="69"/>
        <v>0</v>
      </c>
      <c r="AD296" s="15">
        <v>100000</v>
      </c>
      <c r="AE296" s="15"/>
      <c r="AF296">
        <v>2008</v>
      </c>
      <c r="AG296" s="9">
        <v>0</v>
      </c>
      <c r="AH296" s="9">
        <f t="shared" si="67"/>
        <v>0</v>
      </c>
    </row>
    <row r="297" spans="1:34" ht="12.75">
      <c r="A297" t="s">
        <v>298</v>
      </c>
      <c r="B297" s="5">
        <v>295</v>
      </c>
      <c r="C297" s="6">
        <v>2007</v>
      </c>
      <c r="D297" s="21">
        <v>3540154464</v>
      </c>
      <c r="E297" s="21">
        <v>35082931</v>
      </c>
      <c r="F297" s="19">
        <v>2795194200</v>
      </c>
      <c r="G297" s="19">
        <f t="shared" si="56"/>
        <v>27700374.728677433</v>
      </c>
      <c r="H297" s="19">
        <f t="shared" si="57"/>
        <v>20364004.10960275</v>
      </c>
      <c r="I297" s="19">
        <f t="shared" si="58"/>
        <v>744960264</v>
      </c>
      <c r="J297" s="19">
        <f t="shared" si="59"/>
        <v>287852</v>
      </c>
      <c r="K297" s="19">
        <f t="shared" si="60"/>
        <v>4817850.703418725</v>
      </c>
      <c r="L297" s="19">
        <v>47947</v>
      </c>
      <c r="M297" s="19">
        <v>6051860</v>
      </c>
      <c r="N297" s="19">
        <v>4293113</v>
      </c>
      <c r="O297" s="19">
        <v>2059125</v>
      </c>
      <c r="P297" s="20">
        <f t="shared" si="68"/>
        <v>47534976</v>
      </c>
      <c r="Q297">
        <v>0.015</v>
      </c>
      <c r="R297" t="str">
        <f t="shared" si="61"/>
        <v>*</v>
      </c>
      <c r="S297">
        <f t="shared" si="62"/>
      </c>
      <c r="T297" s="9">
        <v>377576</v>
      </c>
      <c r="U297" s="13">
        <v>9.91</v>
      </c>
      <c r="V297" s="9">
        <v>7403</v>
      </c>
      <c r="W297" s="9">
        <v>9991</v>
      </c>
      <c r="X297" s="9">
        <v>10921</v>
      </c>
      <c r="Y297">
        <f t="shared" si="63"/>
        <v>377728</v>
      </c>
      <c r="Z297">
        <f t="shared" si="64"/>
        <v>377728</v>
      </c>
      <c r="AA297">
        <f t="shared" si="65"/>
        <v>155894</v>
      </c>
      <c r="AB297">
        <f t="shared" si="66"/>
        <v>155894</v>
      </c>
      <c r="AC297" s="9">
        <f t="shared" si="69"/>
        <v>546963</v>
      </c>
      <c r="AD297" s="15">
        <v>100000</v>
      </c>
      <c r="AE297" s="15"/>
      <c r="AF297">
        <v>2007</v>
      </c>
      <c r="AG297" s="9">
        <v>535677.91</v>
      </c>
      <c r="AH297" s="9">
        <f t="shared" si="67"/>
        <v>11285.089999999967</v>
      </c>
    </row>
    <row r="298" spans="1:34" ht="12.75">
      <c r="A298" t="s">
        <v>299</v>
      </c>
      <c r="B298" s="5">
        <v>296</v>
      </c>
      <c r="C298" s="6">
        <v>2007</v>
      </c>
      <c r="D298" s="21">
        <v>2377584785</v>
      </c>
      <c r="E298" s="21">
        <v>12499239</v>
      </c>
      <c r="F298" s="19">
        <v>0</v>
      </c>
      <c r="G298" s="19">
        <f t="shared" si="56"/>
        <v>0</v>
      </c>
      <c r="H298" s="19">
        <f t="shared" si="57"/>
        <v>0</v>
      </c>
      <c r="I298" s="19">
        <f t="shared" si="58"/>
        <v>2377584785</v>
      </c>
      <c r="J298" s="19">
        <f t="shared" si="59"/>
        <v>816759</v>
      </c>
      <c r="K298" s="19">
        <f t="shared" si="60"/>
        <v>10968892.961572507</v>
      </c>
      <c r="L298" s="19">
        <v>0</v>
      </c>
      <c r="M298" s="19">
        <v>2117871</v>
      </c>
      <c r="N298" s="19">
        <v>41393</v>
      </c>
      <c r="O298" s="19">
        <v>404783</v>
      </c>
      <c r="P298" s="20">
        <f t="shared" si="68"/>
        <v>15063286</v>
      </c>
      <c r="Q298">
        <v>0.03</v>
      </c>
      <c r="R298" t="str">
        <f t="shared" si="61"/>
        <v>*</v>
      </c>
      <c r="S298">
        <f t="shared" si="62"/>
      </c>
      <c r="T298" s="9">
        <v>0</v>
      </c>
      <c r="U298" s="13">
        <v>0</v>
      </c>
      <c r="V298" s="9">
        <v>0</v>
      </c>
      <c r="W298" s="9">
        <v>2911</v>
      </c>
      <c r="X298" s="9">
        <v>3233</v>
      </c>
      <c r="Y298">
        <f t="shared" si="63"/>
        <v>329067</v>
      </c>
      <c r="Z298">
        <f t="shared" si="64"/>
        <v>329067</v>
      </c>
      <c r="AA298">
        <f t="shared" si="65"/>
        <v>64778</v>
      </c>
      <c r="AB298">
        <f t="shared" si="66"/>
        <v>64778</v>
      </c>
      <c r="AC298" s="9">
        <f t="shared" si="69"/>
        <v>403691</v>
      </c>
      <c r="AD298" s="15">
        <v>100000</v>
      </c>
      <c r="AE298" s="15"/>
      <c r="AF298">
        <v>2006</v>
      </c>
      <c r="AG298" s="9">
        <v>327244.72</v>
      </c>
      <c r="AH298" s="9">
        <f t="shared" si="67"/>
        <v>76446.28000000003</v>
      </c>
    </row>
    <row r="299" spans="1:34" ht="12.75">
      <c r="A299" t="s">
        <v>300</v>
      </c>
      <c r="B299" s="5">
        <v>297</v>
      </c>
      <c r="C299" s="6">
        <v>2007</v>
      </c>
      <c r="D299" s="21">
        <v>167693800</v>
      </c>
      <c r="E299" s="21">
        <v>778099</v>
      </c>
      <c r="F299" s="19">
        <v>144189400</v>
      </c>
      <c r="G299" s="19">
        <f t="shared" si="56"/>
        <v>669038.6165177246</v>
      </c>
      <c r="H299" s="19">
        <f t="shared" si="57"/>
        <v>446318.991850961</v>
      </c>
      <c r="I299" s="19">
        <f t="shared" si="58"/>
        <v>23504400</v>
      </c>
      <c r="J299" s="19">
        <f t="shared" si="59"/>
        <v>47870</v>
      </c>
      <c r="K299" s="19">
        <f t="shared" si="60"/>
        <v>0</v>
      </c>
      <c r="L299" s="19">
        <v>0</v>
      </c>
      <c r="M299" s="19">
        <v>19482</v>
      </c>
      <c r="N299" s="19">
        <v>1616</v>
      </c>
      <c r="O299" s="19">
        <v>30736</v>
      </c>
      <c r="P299" s="20">
        <f t="shared" si="68"/>
        <v>829933</v>
      </c>
      <c r="R299">
        <f t="shared" si="61"/>
      </c>
      <c r="S299">
        <f t="shared" si="62"/>
      </c>
      <c r="T299" s="9">
        <v>300395</v>
      </c>
      <c r="U299" s="13">
        <v>4.64</v>
      </c>
      <c r="V299" s="9">
        <v>480</v>
      </c>
      <c r="W299" s="9">
        <v>971</v>
      </c>
      <c r="X299" s="9">
        <v>992</v>
      </c>
      <c r="Y299">
        <f t="shared" si="63"/>
        <v>0</v>
      </c>
      <c r="Z299">
        <f t="shared" si="64"/>
        <v>0</v>
      </c>
      <c r="AA299">
        <f t="shared" si="65"/>
        <v>0</v>
      </c>
      <c r="AB299">
        <f t="shared" si="66"/>
        <v>0</v>
      </c>
      <c r="AC299" s="9">
        <f t="shared" si="69"/>
        <v>0</v>
      </c>
      <c r="AD299" s="15"/>
      <c r="AE299" s="15"/>
      <c r="AG299" s="9">
        <v>0</v>
      </c>
      <c r="AH299" s="9">
        <f t="shared" si="67"/>
        <v>0</v>
      </c>
    </row>
    <row r="300" spans="1:34" ht="12.75">
      <c r="A300" t="s">
        <v>301</v>
      </c>
      <c r="B300" s="5">
        <v>298</v>
      </c>
      <c r="C300" s="6">
        <v>2007</v>
      </c>
      <c r="D300" s="21">
        <v>1190292543</v>
      </c>
      <c r="E300" s="21">
        <v>13771685</v>
      </c>
      <c r="F300" s="19">
        <v>1067155700</v>
      </c>
      <c r="G300" s="19">
        <f t="shared" si="56"/>
        <v>12346991.697783407</v>
      </c>
      <c r="H300" s="19">
        <f t="shared" si="57"/>
        <v>10229680.96069685</v>
      </c>
      <c r="I300" s="19">
        <f t="shared" si="58"/>
        <v>123136843</v>
      </c>
      <c r="J300" s="19">
        <f t="shared" si="59"/>
        <v>469988</v>
      </c>
      <c r="K300" s="19">
        <f t="shared" si="60"/>
        <v>1121559.3281115962</v>
      </c>
      <c r="L300" s="19">
        <v>0</v>
      </c>
      <c r="M300" s="19">
        <v>695165</v>
      </c>
      <c r="N300" s="19">
        <v>193934</v>
      </c>
      <c r="O300" s="19">
        <v>130249</v>
      </c>
      <c r="P300" s="20">
        <f t="shared" si="68"/>
        <v>14791033</v>
      </c>
      <c r="R300">
        <f t="shared" si="61"/>
      </c>
      <c r="S300">
        <f t="shared" si="62"/>
      </c>
      <c r="T300" s="9">
        <v>583145</v>
      </c>
      <c r="U300" s="13">
        <v>11.57</v>
      </c>
      <c r="V300" s="9">
        <v>1830</v>
      </c>
      <c r="W300" s="9">
        <v>2092</v>
      </c>
      <c r="X300" s="9">
        <v>2284</v>
      </c>
      <c r="Y300">
        <f t="shared" si="63"/>
        <v>0</v>
      </c>
      <c r="Z300">
        <f t="shared" si="64"/>
        <v>0</v>
      </c>
      <c r="AA300">
        <f t="shared" si="65"/>
        <v>0</v>
      </c>
      <c r="AB300">
        <f t="shared" si="66"/>
        <v>0</v>
      </c>
      <c r="AC300" s="9">
        <f t="shared" si="69"/>
        <v>0</v>
      </c>
      <c r="AD300" s="15"/>
      <c r="AE300" s="15"/>
      <c r="AG300" s="9">
        <v>0</v>
      </c>
      <c r="AH300" s="9">
        <f t="shared" si="67"/>
        <v>0</v>
      </c>
    </row>
    <row r="301" spans="1:34" ht="12.75">
      <c r="A301" t="s">
        <v>302</v>
      </c>
      <c r="B301" s="5">
        <v>299</v>
      </c>
      <c r="C301" s="6">
        <v>2007</v>
      </c>
      <c r="D301" s="21">
        <v>835324830</v>
      </c>
      <c r="E301" s="21">
        <v>10416501</v>
      </c>
      <c r="F301" s="19">
        <v>735864800</v>
      </c>
      <c r="G301" s="19">
        <f t="shared" si="56"/>
        <v>9176234.381856935</v>
      </c>
      <c r="H301" s="19">
        <f t="shared" si="57"/>
        <v>5761948.631798543</v>
      </c>
      <c r="I301" s="19">
        <f t="shared" si="58"/>
        <v>99460030</v>
      </c>
      <c r="J301" s="19">
        <f t="shared" si="59"/>
        <v>106717</v>
      </c>
      <c r="K301" s="19">
        <f t="shared" si="60"/>
        <v>78065.07748593925</v>
      </c>
      <c r="L301" s="19">
        <v>0</v>
      </c>
      <c r="M301" s="19">
        <v>503445</v>
      </c>
      <c r="N301" s="19">
        <v>274339</v>
      </c>
      <c r="O301" s="19">
        <v>205001</v>
      </c>
      <c r="P301" s="20">
        <f t="shared" si="68"/>
        <v>11399286</v>
      </c>
      <c r="R301">
        <f t="shared" si="61"/>
      </c>
      <c r="S301">
        <f t="shared" si="62"/>
      </c>
      <c r="T301" s="9">
        <v>268760</v>
      </c>
      <c r="U301" s="13">
        <v>12.47</v>
      </c>
      <c r="V301" s="9">
        <v>2738</v>
      </c>
      <c r="W301" s="9">
        <v>3670</v>
      </c>
      <c r="X301" s="9">
        <v>3889</v>
      </c>
      <c r="Y301">
        <f t="shared" si="63"/>
        <v>0</v>
      </c>
      <c r="Z301">
        <f t="shared" si="64"/>
        <v>0</v>
      </c>
      <c r="AA301">
        <f t="shared" si="65"/>
        <v>0</v>
      </c>
      <c r="AB301">
        <f t="shared" si="66"/>
        <v>0</v>
      </c>
      <c r="AC301" s="9">
        <f t="shared" si="69"/>
        <v>0</v>
      </c>
      <c r="AD301" s="15"/>
      <c r="AE301" s="15"/>
      <c r="AG301" s="9">
        <v>0</v>
      </c>
      <c r="AH301" s="9">
        <f t="shared" si="67"/>
        <v>0</v>
      </c>
    </row>
    <row r="302" spans="1:34" ht="12.75">
      <c r="A302" t="s">
        <v>303</v>
      </c>
      <c r="B302" s="5">
        <v>300</v>
      </c>
      <c r="C302" s="6">
        <v>2007</v>
      </c>
      <c r="D302" s="21">
        <v>2106892071</v>
      </c>
      <c r="E302" s="21">
        <v>8743602</v>
      </c>
      <c r="F302" s="19">
        <v>1610681750</v>
      </c>
      <c r="G302" s="19">
        <f t="shared" si="56"/>
        <v>6684329.190141748</v>
      </c>
      <c r="H302" s="19">
        <f t="shared" si="57"/>
        <v>5865118.99658263</v>
      </c>
      <c r="I302" s="19">
        <f t="shared" si="58"/>
        <v>496210321</v>
      </c>
      <c r="J302" s="19">
        <f t="shared" si="59"/>
        <v>436037</v>
      </c>
      <c r="K302" s="19">
        <f t="shared" si="60"/>
        <v>1587002.6103434744</v>
      </c>
      <c r="L302" s="19">
        <v>0</v>
      </c>
      <c r="M302" s="19">
        <v>483896</v>
      </c>
      <c r="N302" s="19">
        <v>7500</v>
      </c>
      <c r="O302" s="19">
        <v>76474</v>
      </c>
      <c r="P302" s="20">
        <f t="shared" si="68"/>
        <v>9311472</v>
      </c>
      <c r="Q302">
        <v>0.03</v>
      </c>
      <c r="R302">
        <f t="shared" si="61"/>
      </c>
      <c r="S302">
        <f t="shared" si="62"/>
      </c>
      <c r="T302" s="9">
        <v>815948</v>
      </c>
      <c r="U302" s="13">
        <v>4.15</v>
      </c>
      <c r="V302" s="9">
        <v>1974</v>
      </c>
      <c r="W302" s="9">
        <v>3112</v>
      </c>
      <c r="X302" s="9">
        <v>3207</v>
      </c>
      <c r="Y302">
        <f t="shared" si="63"/>
        <v>223564</v>
      </c>
      <c r="Z302">
        <f t="shared" si="64"/>
        <v>262308</v>
      </c>
      <c r="AA302">
        <f t="shared" si="65"/>
        <v>14742</v>
      </c>
      <c r="AB302">
        <f t="shared" si="66"/>
        <v>14742</v>
      </c>
      <c r="AC302" s="9">
        <f t="shared" si="69"/>
        <v>283976</v>
      </c>
      <c r="AD302" s="15"/>
      <c r="AE302" s="15"/>
      <c r="AF302">
        <v>2006</v>
      </c>
      <c r="AG302" s="9">
        <v>277056.48</v>
      </c>
      <c r="AH302" s="9">
        <f t="shared" si="67"/>
        <v>6919.520000000019</v>
      </c>
    </row>
    <row r="303" spans="1:34" ht="12.75">
      <c r="A303" t="s">
        <v>304</v>
      </c>
      <c r="B303" s="5">
        <v>301</v>
      </c>
      <c r="C303" s="6">
        <v>2007</v>
      </c>
      <c r="D303" s="21">
        <v>1348191440</v>
      </c>
      <c r="E303" s="21">
        <v>15099744</v>
      </c>
      <c r="F303" s="19">
        <v>1143916000</v>
      </c>
      <c r="G303" s="19">
        <f t="shared" si="56"/>
        <v>12811859.09139432</v>
      </c>
      <c r="H303" s="19">
        <f t="shared" si="57"/>
        <v>9455218.94085361</v>
      </c>
      <c r="I303" s="19">
        <f t="shared" si="58"/>
        <v>204275440</v>
      </c>
      <c r="J303" s="19">
        <f t="shared" si="59"/>
        <v>169242</v>
      </c>
      <c r="K303" s="19">
        <f t="shared" si="60"/>
        <v>936042.6303262457</v>
      </c>
      <c r="L303" s="19">
        <v>0</v>
      </c>
      <c r="M303" s="19">
        <v>1193108</v>
      </c>
      <c r="N303" s="19">
        <v>680464</v>
      </c>
      <c r="O303" s="19">
        <v>302065</v>
      </c>
      <c r="P303" s="20">
        <f t="shared" si="68"/>
        <v>17275381</v>
      </c>
      <c r="Q303">
        <v>0.03</v>
      </c>
      <c r="R303" t="str">
        <f t="shared" si="61"/>
        <v>*</v>
      </c>
      <c r="S303">
        <f t="shared" si="62"/>
      </c>
      <c r="T303" s="9">
        <v>381687</v>
      </c>
      <c r="U303" s="13">
        <v>11.2</v>
      </c>
      <c r="V303" s="9">
        <v>2997</v>
      </c>
      <c r="W303" s="9">
        <v>4204</v>
      </c>
      <c r="X303" s="9">
        <v>4542</v>
      </c>
      <c r="Y303">
        <f t="shared" si="63"/>
        <v>311738</v>
      </c>
      <c r="Z303">
        <f t="shared" si="64"/>
        <v>311738</v>
      </c>
      <c r="AA303">
        <f t="shared" si="65"/>
        <v>56207</v>
      </c>
      <c r="AB303">
        <f t="shared" si="66"/>
        <v>56207</v>
      </c>
      <c r="AC303" s="9">
        <f t="shared" si="69"/>
        <v>377144</v>
      </c>
      <c r="AD303" s="15">
        <v>100000</v>
      </c>
      <c r="AE303" s="15"/>
      <c r="AF303">
        <v>2002</v>
      </c>
      <c r="AG303" s="9">
        <v>380535.87</v>
      </c>
      <c r="AH303" s="9">
        <f t="shared" si="67"/>
        <v>-3391.8699999999953</v>
      </c>
    </row>
    <row r="304" spans="1:34" ht="12.75">
      <c r="A304" t="s">
        <v>305</v>
      </c>
      <c r="B304" s="5">
        <v>302</v>
      </c>
      <c r="C304" s="6">
        <v>2007</v>
      </c>
      <c r="D304" s="21">
        <v>137689800</v>
      </c>
      <c r="E304" s="21">
        <v>892230</v>
      </c>
      <c r="F304" s="19">
        <v>99900670</v>
      </c>
      <c r="G304" s="19">
        <f t="shared" si="56"/>
        <v>647356.4112526854</v>
      </c>
      <c r="H304" s="19">
        <f t="shared" si="57"/>
        <v>485356.52355097</v>
      </c>
      <c r="I304" s="19">
        <f t="shared" si="58"/>
        <v>37789130</v>
      </c>
      <c r="J304" s="19">
        <f t="shared" si="59"/>
        <v>179095</v>
      </c>
      <c r="K304" s="19">
        <f t="shared" si="60"/>
        <v>108145.26648967783</v>
      </c>
      <c r="L304" s="19">
        <v>0</v>
      </c>
      <c r="M304" s="19">
        <v>7537</v>
      </c>
      <c r="N304" s="19">
        <v>0</v>
      </c>
      <c r="O304" s="19">
        <v>51430</v>
      </c>
      <c r="P304" s="20">
        <f t="shared" si="68"/>
        <v>951197</v>
      </c>
      <c r="R304">
        <f t="shared" si="61"/>
      </c>
      <c r="S304">
        <f t="shared" si="62"/>
      </c>
      <c r="T304" s="9">
        <v>399603</v>
      </c>
      <c r="U304" s="13">
        <v>6.48</v>
      </c>
      <c r="V304" s="9">
        <v>250</v>
      </c>
      <c r="W304" s="9">
        <v>461</v>
      </c>
      <c r="X304" s="9">
        <v>518</v>
      </c>
      <c r="Y304">
        <f t="shared" si="63"/>
        <v>0</v>
      </c>
      <c r="Z304">
        <f t="shared" si="64"/>
        <v>0</v>
      </c>
      <c r="AA304">
        <f t="shared" si="65"/>
        <v>0</v>
      </c>
      <c r="AB304">
        <f t="shared" si="66"/>
        <v>0</v>
      </c>
      <c r="AC304" s="9">
        <f t="shared" si="69"/>
        <v>0</v>
      </c>
      <c r="AD304" s="15"/>
      <c r="AE304" s="15"/>
      <c r="AG304" s="9">
        <v>0</v>
      </c>
      <c r="AH304" s="9">
        <f t="shared" si="67"/>
        <v>0</v>
      </c>
    </row>
    <row r="305" spans="1:34" ht="12.75">
      <c r="A305" t="s">
        <v>306</v>
      </c>
      <c r="B305" s="5">
        <v>303</v>
      </c>
      <c r="C305" s="6">
        <v>2007</v>
      </c>
      <c r="D305" s="21">
        <v>1006623703</v>
      </c>
      <c r="E305" s="21">
        <v>10962132</v>
      </c>
      <c r="F305" s="19">
        <v>870764300</v>
      </c>
      <c r="G305" s="19">
        <f t="shared" si="56"/>
        <v>9482623.118291106</v>
      </c>
      <c r="H305" s="19">
        <f t="shared" si="57"/>
        <v>7198990.855184658</v>
      </c>
      <c r="I305" s="19">
        <f t="shared" si="58"/>
        <v>135859403</v>
      </c>
      <c r="J305" s="19">
        <f t="shared" si="59"/>
        <v>192163</v>
      </c>
      <c r="K305" s="19">
        <f t="shared" si="60"/>
        <v>709584.9724709584</v>
      </c>
      <c r="L305" s="19">
        <v>0</v>
      </c>
      <c r="M305" s="19">
        <v>236389</v>
      </c>
      <c r="N305" s="19">
        <v>92415</v>
      </c>
      <c r="O305" s="19">
        <v>234608</v>
      </c>
      <c r="P305" s="20">
        <f t="shared" si="68"/>
        <v>11525544</v>
      </c>
      <c r="Q305">
        <v>0.03</v>
      </c>
      <c r="R305" t="str">
        <f t="shared" si="61"/>
        <v>*</v>
      </c>
      <c r="S305">
        <f t="shared" si="62"/>
      </c>
      <c r="T305" s="9">
        <v>415243</v>
      </c>
      <c r="U305" s="13">
        <v>10.89</v>
      </c>
      <c r="V305" s="9">
        <v>2097</v>
      </c>
      <c r="W305" s="9">
        <v>2804</v>
      </c>
      <c r="X305" s="9">
        <v>2919</v>
      </c>
      <c r="Y305">
        <f t="shared" si="63"/>
        <v>237257</v>
      </c>
      <c r="Z305">
        <f t="shared" si="64"/>
        <v>237257</v>
      </c>
      <c r="AA305">
        <f t="shared" si="65"/>
        <v>9864</v>
      </c>
      <c r="AB305">
        <f t="shared" si="66"/>
        <v>9864</v>
      </c>
      <c r="AC305" s="9">
        <f t="shared" si="69"/>
        <v>253299</v>
      </c>
      <c r="AD305" s="15">
        <v>100000</v>
      </c>
      <c r="AE305" s="15"/>
      <c r="AF305">
        <v>2004</v>
      </c>
      <c r="AG305" s="9">
        <v>253135.76</v>
      </c>
      <c r="AH305" s="9">
        <f t="shared" si="67"/>
        <v>163.2399999999907</v>
      </c>
    </row>
    <row r="306" spans="1:34" ht="12.75">
      <c r="A306" t="s">
        <v>307</v>
      </c>
      <c r="B306" s="5">
        <v>304</v>
      </c>
      <c r="C306" s="6">
        <v>2007</v>
      </c>
      <c r="D306" s="21">
        <v>1462078071</v>
      </c>
      <c r="E306" s="21">
        <v>15015542</v>
      </c>
      <c r="F306" s="19">
        <v>1087187000</v>
      </c>
      <c r="G306" s="19">
        <f t="shared" si="56"/>
        <v>11165410.646771133</v>
      </c>
      <c r="H306" s="19">
        <f t="shared" si="57"/>
        <v>7819447.935945436</v>
      </c>
      <c r="I306" s="19">
        <f t="shared" si="58"/>
        <v>374891071</v>
      </c>
      <c r="J306" s="19">
        <f t="shared" si="59"/>
        <v>191662</v>
      </c>
      <c r="K306" s="19">
        <f t="shared" si="60"/>
        <v>1841318.2587036786</v>
      </c>
      <c r="L306" s="19">
        <v>0</v>
      </c>
      <c r="M306" s="19">
        <v>828961</v>
      </c>
      <c r="N306" s="19">
        <v>812014</v>
      </c>
      <c r="O306" s="19">
        <v>430375</v>
      </c>
      <c r="P306" s="20">
        <f t="shared" si="68"/>
        <v>17086892</v>
      </c>
      <c r="R306">
        <f t="shared" si="61"/>
      </c>
      <c r="S306">
        <f t="shared" si="62"/>
      </c>
      <c r="T306" s="9">
        <v>333698</v>
      </c>
      <c r="U306" s="13">
        <v>10.27</v>
      </c>
      <c r="V306" s="9">
        <v>3258</v>
      </c>
      <c r="W306" s="9">
        <v>5214</v>
      </c>
      <c r="X306" s="9">
        <v>5568</v>
      </c>
      <c r="Y306">
        <f t="shared" si="63"/>
        <v>0</v>
      </c>
      <c r="Z306">
        <f t="shared" si="64"/>
        <v>0</v>
      </c>
      <c r="AA306">
        <f t="shared" si="65"/>
        <v>0</v>
      </c>
      <c r="AB306">
        <f t="shared" si="66"/>
        <v>0</v>
      </c>
      <c r="AC306" s="9">
        <f t="shared" si="69"/>
        <v>0</v>
      </c>
      <c r="AD306" s="15"/>
      <c r="AE306" s="15"/>
      <c r="AG306" s="9">
        <v>0</v>
      </c>
      <c r="AH306" s="9">
        <f t="shared" si="67"/>
        <v>0</v>
      </c>
    </row>
    <row r="307" spans="1:34" ht="12.75">
      <c r="A307" t="s">
        <v>308</v>
      </c>
      <c r="B307" s="5">
        <v>305</v>
      </c>
      <c r="C307" s="6">
        <v>2007</v>
      </c>
      <c r="D307" s="21">
        <v>3348993618</v>
      </c>
      <c r="E307" s="21">
        <v>31882419</v>
      </c>
      <c r="F307" s="19">
        <v>2594022300</v>
      </c>
      <c r="G307" s="19">
        <f t="shared" si="56"/>
        <v>24695092.1075012</v>
      </c>
      <c r="H307" s="19">
        <f t="shared" si="57"/>
        <v>18826012.355928782</v>
      </c>
      <c r="I307" s="19">
        <f t="shared" si="58"/>
        <v>754971318</v>
      </c>
      <c r="J307" s="19">
        <f t="shared" si="59"/>
        <v>333910</v>
      </c>
      <c r="K307" s="19">
        <f t="shared" si="60"/>
        <v>5034852.605266072</v>
      </c>
      <c r="L307" s="19">
        <v>0</v>
      </c>
      <c r="M307" s="19">
        <v>8420122</v>
      </c>
      <c r="N307" s="19">
        <v>1650264</v>
      </c>
      <c r="O307" s="19">
        <v>495547</v>
      </c>
      <c r="P307" s="20">
        <f t="shared" si="68"/>
        <v>42448352</v>
      </c>
      <c r="R307">
        <f t="shared" si="61"/>
      </c>
      <c r="S307">
        <f t="shared" si="62"/>
      </c>
      <c r="T307" s="9">
        <v>420766</v>
      </c>
      <c r="U307" s="13">
        <v>9.52</v>
      </c>
      <c r="V307" s="9">
        <v>6165</v>
      </c>
      <c r="W307" s="9">
        <v>8426</v>
      </c>
      <c r="X307" s="9">
        <v>8841</v>
      </c>
      <c r="Y307">
        <f t="shared" si="63"/>
        <v>0</v>
      </c>
      <c r="Z307">
        <f t="shared" si="64"/>
        <v>0</v>
      </c>
      <c r="AA307">
        <f t="shared" si="65"/>
        <v>0</v>
      </c>
      <c r="AB307">
        <f t="shared" si="66"/>
        <v>0</v>
      </c>
      <c r="AC307" s="9">
        <f t="shared" si="69"/>
        <v>0</v>
      </c>
      <c r="AD307" s="15"/>
      <c r="AE307" s="15"/>
      <c r="AG307" s="9">
        <v>0</v>
      </c>
      <c r="AH307" s="9">
        <f t="shared" si="67"/>
        <v>0</v>
      </c>
    </row>
    <row r="308" spans="1:34" ht="12.75">
      <c r="A308" t="s">
        <v>309</v>
      </c>
      <c r="B308" s="5">
        <v>306</v>
      </c>
      <c r="C308" s="6">
        <v>2007</v>
      </c>
      <c r="D308" s="21">
        <v>152053205</v>
      </c>
      <c r="E308" s="21">
        <v>2010143</v>
      </c>
      <c r="F308" s="19">
        <v>125401000</v>
      </c>
      <c r="G308" s="19">
        <f t="shared" si="56"/>
        <v>1657800.914771905</v>
      </c>
      <c r="H308" s="19">
        <f t="shared" si="57"/>
        <v>756194.9525960952</v>
      </c>
      <c r="I308" s="19">
        <f t="shared" si="58"/>
        <v>26652205</v>
      </c>
      <c r="J308" s="19">
        <f t="shared" si="59"/>
        <v>69047</v>
      </c>
      <c r="K308" s="19">
        <f t="shared" si="60"/>
        <v>0</v>
      </c>
      <c r="L308" s="19">
        <v>0</v>
      </c>
      <c r="M308" s="19">
        <v>35788</v>
      </c>
      <c r="N308" s="19">
        <v>13994</v>
      </c>
      <c r="O308" s="19">
        <v>87611</v>
      </c>
      <c r="P308" s="20">
        <f t="shared" si="68"/>
        <v>2147536</v>
      </c>
      <c r="R308">
        <f t="shared" si="61"/>
      </c>
      <c r="S308">
        <f t="shared" si="62"/>
      </c>
      <c r="T308" s="9">
        <v>183872</v>
      </c>
      <c r="U308" s="13">
        <v>13.22</v>
      </c>
      <c r="V308" s="9">
        <v>682</v>
      </c>
      <c r="W308" s="9">
        <v>1068</v>
      </c>
      <c r="X308" s="9">
        <v>1108</v>
      </c>
      <c r="Y308">
        <f t="shared" si="63"/>
        <v>0</v>
      </c>
      <c r="Z308">
        <f t="shared" si="64"/>
        <v>0</v>
      </c>
      <c r="AA308">
        <f t="shared" si="65"/>
        <v>0</v>
      </c>
      <c r="AB308">
        <f t="shared" si="66"/>
        <v>0</v>
      </c>
      <c r="AC308" s="9">
        <f t="shared" si="69"/>
        <v>0</v>
      </c>
      <c r="AD308" s="15"/>
      <c r="AE308" s="15"/>
      <c r="AG308" s="9">
        <v>0</v>
      </c>
      <c r="AH308" s="9">
        <f t="shared" si="67"/>
        <v>0</v>
      </c>
    </row>
    <row r="309" spans="1:34" ht="12.75">
      <c r="A309" t="s">
        <v>310</v>
      </c>
      <c r="B309" s="5">
        <v>307</v>
      </c>
      <c r="C309" s="6">
        <v>2007</v>
      </c>
      <c r="D309" s="21">
        <v>3439927753</v>
      </c>
      <c r="E309" s="21">
        <v>36876026</v>
      </c>
      <c r="F309" s="19">
        <v>2820802000</v>
      </c>
      <c r="G309" s="19">
        <f t="shared" si="56"/>
        <v>30238997.840037484</v>
      </c>
      <c r="H309" s="19">
        <f t="shared" si="57"/>
        <v>23626894.964194</v>
      </c>
      <c r="I309" s="19">
        <f t="shared" si="58"/>
        <v>619125753</v>
      </c>
      <c r="J309" s="19">
        <f t="shared" si="59"/>
        <v>286235</v>
      </c>
      <c r="K309" s="19">
        <f t="shared" si="60"/>
        <v>4318294.196623821</v>
      </c>
      <c r="L309" s="19">
        <v>0</v>
      </c>
      <c r="M309" s="19">
        <v>3193913</v>
      </c>
      <c r="N309" s="19">
        <v>2190727</v>
      </c>
      <c r="O309" s="19">
        <v>1314890</v>
      </c>
      <c r="P309" s="20">
        <f t="shared" si="68"/>
        <v>43575556</v>
      </c>
      <c r="R309">
        <f t="shared" si="61"/>
      </c>
      <c r="S309">
        <f t="shared" si="62"/>
      </c>
      <c r="T309" s="9">
        <v>457328</v>
      </c>
      <c r="U309" s="13">
        <v>10.72</v>
      </c>
      <c r="V309" s="9">
        <v>6168</v>
      </c>
      <c r="W309" s="9">
        <v>8331</v>
      </c>
      <c r="X309" s="9">
        <v>8884</v>
      </c>
      <c r="Y309">
        <f t="shared" si="63"/>
        <v>0</v>
      </c>
      <c r="Z309">
        <f t="shared" si="64"/>
        <v>0</v>
      </c>
      <c r="AA309">
        <f t="shared" si="65"/>
        <v>0</v>
      </c>
      <c r="AB309">
        <f t="shared" si="66"/>
        <v>0</v>
      </c>
      <c r="AC309" s="9">
        <f t="shared" si="69"/>
        <v>0</v>
      </c>
      <c r="AD309" s="15"/>
      <c r="AE309" s="15"/>
      <c r="AG309" s="9">
        <v>0</v>
      </c>
      <c r="AH309" s="9">
        <f t="shared" si="67"/>
        <v>0</v>
      </c>
    </row>
    <row r="310" spans="1:34" ht="12.75">
      <c r="A310" t="s">
        <v>311</v>
      </c>
      <c r="B310" s="5">
        <v>308</v>
      </c>
      <c r="C310" s="6">
        <v>2007</v>
      </c>
      <c r="D310" s="21">
        <v>6313415259</v>
      </c>
      <c r="E310" s="21">
        <v>53055675</v>
      </c>
      <c r="F310" s="19">
        <v>0</v>
      </c>
      <c r="G310" s="19">
        <f t="shared" si="56"/>
        <v>0</v>
      </c>
      <c r="H310" s="19">
        <f t="shared" si="57"/>
        <v>0</v>
      </c>
      <c r="I310" s="19">
        <f t="shared" si="58"/>
        <v>6313415259</v>
      </c>
      <c r="J310" s="19">
        <f t="shared" si="59"/>
        <v>451313</v>
      </c>
      <c r="K310" s="19">
        <f t="shared" si="60"/>
        <v>41299825.955102116</v>
      </c>
      <c r="L310" s="19">
        <v>0</v>
      </c>
      <c r="M310" s="19">
        <v>43750799</v>
      </c>
      <c r="N310" s="19">
        <v>12779377</v>
      </c>
      <c r="O310" s="19">
        <v>6174199</v>
      </c>
      <c r="P310" s="20">
        <f t="shared" si="68"/>
        <v>115760050</v>
      </c>
      <c r="Q310">
        <v>0.02</v>
      </c>
      <c r="R310" t="str">
        <f t="shared" si="61"/>
        <v>*</v>
      </c>
      <c r="S310">
        <f t="shared" si="62"/>
      </c>
      <c r="T310" s="9">
        <v>0</v>
      </c>
      <c r="U310" s="13">
        <v>0</v>
      </c>
      <c r="V310" s="9">
        <v>0</v>
      </c>
      <c r="W310" s="9">
        <v>13989</v>
      </c>
      <c r="X310" s="9">
        <v>14890</v>
      </c>
      <c r="Y310">
        <f t="shared" si="63"/>
        <v>825997</v>
      </c>
      <c r="Z310">
        <f t="shared" si="64"/>
        <v>825997</v>
      </c>
      <c r="AA310">
        <f t="shared" si="65"/>
        <v>1130604</v>
      </c>
      <c r="AB310">
        <f t="shared" si="66"/>
        <v>1130604</v>
      </c>
      <c r="AC310" s="9">
        <f t="shared" si="69"/>
        <v>2005516</v>
      </c>
      <c r="AD310" s="15">
        <v>100000</v>
      </c>
      <c r="AE310" s="15"/>
      <c r="AF310">
        <v>2006</v>
      </c>
      <c r="AG310" s="9">
        <v>1913890.03</v>
      </c>
      <c r="AH310" s="9">
        <f t="shared" si="67"/>
        <v>91625.96999999997</v>
      </c>
    </row>
    <row r="311" spans="1:34" ht="12.75">
      <c r="A311" t="s">
        <v>312</v>
      </c>
      <c r="B311" s="5">
        <v>309</v>
      </c>
      <c r="C311" s="6">
        <v>2007</v>
      </c>
      <c r="D311" s="21">
        <v>656487817</v>
      </c>
      <c r="E311" s="21">
        <v>8764112</v>
      </c>
      <c r="F311" s="19">
        <v>484668500</v>
      </c>
      <c r="G311" s="19">
        <f t="shared" si="56"/>
        <v>6470324.211472762</v>
      </c>
      <c r="H311" s="19">
        <f t="shared" si="57"/>
        <v>3166205.1407299787</v>
      </c>
      <c r="I311" s="19">
        <f t="shared" si="58"/>
        <v>171819317</v>
      </c>
      <c r="J311" s="19">
        <f t="shared" si="59"/>
        <v>104007</v>
      </c>
      <c r="K311" s="19">
        <f t="shared" si="60"/>
        <v>88371.04876237782</v>
      </c>
      <c r="L311" s="19">
        <v>0</v>
      </c>
      <c r="M311" s="19">
        <v>714979</v>
      </c>
      <c r="N311" s="19">
        <v>293207</v>
      </c>
      <c r="O311" s="19">
        <v>271213</v>
      </c>
      <c r="P311" s="20">
        <f t="shared" si="68"/>
        <v>10043511</v>
      </c>
      <c r="R311">
        <f t="shared" si="61"/>
      </c>
      <c r="S311">
        <f t="shared" si="62"/>
      </c>
      <c r="T311" s="9">
        <v>195826</v>
      </c>
      <c r="U311" s="13">
        <v>13.35</v>
      </c>
      <c r="V311" s="9">
        <v>2475</v>
      </c>
      <c r="W311" s="9">
        <v>4127</v>
      </c>
      <c r="X311" s="9">
        <v>4435</v>
      </c>
      <c r="Y311">
        <f t="shared" si="63"/>
        <v>0</v>
      </c>
      <c r="Z311">
        <f t="shared" si="64"/>
        <v>0</v>
      </c>
      <c r="AA311">
        <f t="shared" si="65"/>
        <v>0</v>
      </c>
      <c r="AB311">
        <f t="shared" si="66"/>
        <v>0</v>
      </c>
      <c r="AC311" s="9">
        <f t="shared" si="69"/>
        <v>0</v>
      </c>
      <c r="AD311" s="15"/>
      <c r="AE311" s="15"/>
      <c r="AG311" s="9">
        <v>0</v>
      </c>
      <c r="AH311" s="9">
        <f t="shared" si="67"/>
        <v>0</v>
      </c>
    </row>
    <row r="312" spans="1:34" ht="12.75">
      <c r="A312" t="s">
        <v>313</v>
      </c>
      <c r="B312" s="5">
        <v>310</v>
      </c>
      <c r="C312" s="6">
        <v>2007</v>
      </c>
      <c r="D312" s="21">
        <v>3436092500</v>
      </c>
      <c r="E312" s="21">
        <v>23399790</v>
      </c>
      <c r="F312" s="19">
        <v>2925575700</v>
      </c>
      <c r="G312" s="19">
        <f t="shared" si="56"/>
        <v>19923170.58085689</v>
      </c>
      <c r="H312" s="19">
        <f t="shared" si="57"/>
        <v>13664773.009414487</v>
      </c>
      <c r="I312" s="19">
        <f t="shared" si="58"/>
        <v>510516800</v>
      </c>
      <c r="J312" s="19">
        <f t="shared" si="59"/>
        <v>138539</v>
      </c>
      <c r="K312" s="19">
        <f t="shared" si="60"/>
        <v>967131.5354835559</v>
      </c>
      <c r="L312" s="19">
        <v>0</v>
      </c>
      <c r="M312" s="19">
        <v>1926945</v>
      </c>
      <c r="N312" s="19">
        <v>399485</v>
      </c>
      <c r="O312" s="19">
        <v>463258</v>
      </c>
      <c r="P312" s="20">
        <f t="shared" si="68"/>
        <v>26189478</v>
      </c>
      <c r="Q312">
        <v>0.03</v>
      </c>
      <c r="R312" t="str">
        <f t="shared" si="61"/>
        <v>*</v>
      </c>
      <c r="S312">
        <f t="shared" si="62"/>
      </c>
      <c r="T312" s="9">
        <v>318343</v>
      </c>
      <c r="U312" s="13">
        <v>6.81</v>
      </c>
      <c r="V312" s="9">
        <v>9190</v>
      </c>
      <c r="W312" s="9">
        <v>12875</v>
      </c>
      <c r="X312" s="9">
        <v>13899</v>
      </c>
      <c r="Y312">
        <f t="shared" si="63"/>
        <v>438957</v>
      </c>
      <c r="Z312">
        <f t="shared" si="64"/>
        <v>438957</v>
      </c>
      <c r="AA312">
        <f t="shared" si="65"/>
        <v>69793</v>
      </c>
      <c r="AB312">
        <f t="shared" si="66"/>
        <v>69793</v>
      </c>
      <c r="AC312" s="9">
        <f t="shared" si="69"/>
        <v>521469</v>
      </c>
      <c r="AD312" s="15">
        <v>100000</v>
      </c>
      <c r="AE312" s="15"/>
      <c r="AF312">
        <v>2003</v>
      </c>
      <c r="AG312" s="9">
        <v>546140.64</v>
      </c>
      <c r="AH312" s="9">
        <f t="shared" si="67"/>
        <v>-24671.640000000014</v>
      </c>
    </row>
    <row r="313" spans="1:34" ht="12.75">
      <c r="A313" t="s">
        <v>314</v>
      </c>
      <c r="B313" s="5">
        <v>311</v>
      </c>
      <c r="C313" s="6">
        <v>2007</v>
      </c>
      <c r="D313" s="21">
        <v>349390970</v>
      </c>
      <c r="E313" s="21">
        <v>4391844</v>
      </c>
      <c r="F313" s="19">
        <v>254857300</v>
      </c>
      <c r="G313" s="19">
        <f t="shared" si="56"/>
        <v>3203555.9014624795</v>
      </c>
      <c r="H313" s="19">
        <f t="shared" si="57"/>
        <v>1666245.0800280909</v>
      </c>
      <c r="I313" s="19">
        <f t="shared" si="58"/>
        <v>94533670</v>
      </c>
      <c r="J313" s="19">
        <f t="shared" si="59"/>
        <v>100036</v>
      </c>
      <c r="K313" s="19">
        <f t="shared" si="60"/>
        <v>427.6297687566839</v>
      </c>
      <c r="L313" s="19">
        <v>0</v>
      </c>
      <c r="M313" s="19">
        <v>154561</v>
      </c>
      <c r="N313" s="19">
        <v>173745</v>
      </c>
      <c r="O313" s="19">
        <v>203870</v>
      </c>
      <c r="P313" s="20">
        <f t="shared" si="68"/>
        <v>4924020</v>
      </c>
      <c r="R313">
        <f t="shared" si="61"/>
      </c>
      <c r="S313">
        <f t="shared" si="62"/>
      </c>
      <c r="T313" s="9">
        <v>208387</v>
      </c>
      <c r="U313" s="13">
        <v>12.57</v>
      </c>
      <c r="V313" s="9">
        <v>1223</v>
      </c>
      <c r="W313" s="9">
        <v>2168</v>
      </c>
      <c r="X313" s="9">
        <v>2469</v>
      </c>
      <c r="Y313">
        <f t="shared" si="63"/>
        <v>0</v>
      </c>
      <c r="Z313">
        <f t="shared" si="64"/>
        <v>0</v>
      </c>
      <c r="AA313">
        <f t="shared" si="65"/>
        <v>0</v>
      </c>
      <c r="AB313">
        <f t="shared" si="66"/>
        <v>0</v>
      </c>
      <c r="AC313" s="9">
        <f t="shared" si="69"/>
        <v>0</v>
      </c>
      <c r="AD313" s="15"/>
      <c r="AE313" s="15"/>
      <c r="AG313" s="9">
        <v>0</v>
      </c>
      <c r="AH313" s="9">
        <f t="shared" si="67"/>
        <v>0</v>
      </c>
    </row>
    <row r="314" spans="1:34" ht="12.75">
      <c r="A314" t="s">
        <v>315</v>
      </c>
      <c r="B314" s="5">
        <v>312</v>
      </c>
      <c r="C314" s="6">
        <v>2007</v>
      </c>
      <c r="D314" s="21">
        <v>81889001</v>
      </c>
      <c r="E314" s="21">
        <v>1243894</v>
      </c>
      <c r="F314" s="19">
        <v>64111900</v>
      </c>
      <c r="G314" s="19">
        <f t="shared" si="56"/>
        <v>973859.8195696635</v>
      </c>
      <c r="H314" s="19">
        <f t="shared" si="57"/>
        <v>460437.3081980569</v>
      </c>
      <c r="I314" s="19">
        <f t="shared" si="58"/>
        <v>17777101</v>
      </c>
      <c r="J314" s="19">
        <f t="shared" si="59"/>
        <v>72560</v>
      </c>
      <c r="K314" s="19">
        <f t="shared" si="60"/>
        <v>0</v>
      </c>
      <c r="L314" s="19">
        <v>0</v>
      </c>
      <c r="M314" s="19">
        <v>10631</v>
      </c>
      <c r="N314" s="19">
        <v>1934</v>
      </c>
      <c r="O314" s="19">
        <v>24279</v>
      </c>
      <c r="P314" s="20">
        <f t="shared" si="68"/>
        <v>1280738</v>
      </c>
      <c r="R314">
        <f t="shared" si="61"/>
      </c>
      <c r="S314">
        <f t="shared" si="62"/>
      </c>
      <c r="T314" s="9">
        <v>189680</v>
      </c>
      <c r="U314" s="13">
        <v>15.19</v>
      </c>
      <c r="V314" s="9">
        <v>338</v>
      </c>
      <c r="W314" s="9">
        <v>583</v>
      </c>
      <c r="X314" s="9">
        <v>699</v>
      </c>
      <c r="Y314">
        <f t="shared" si="63"/>
        <v>0</v>
      </c>
      <c r="Z314">
        <f t="shared" si="64"/>
        <v>0</v>
      </c>
      <c r="AA314">
        <f t="shared" si="65"/>
        <v>0</v>
      </c>
      <c r="AB314">
        <f t="shared" si="66"/>
        <v>0</v>
      </c>
      <c r="AC314" s="9">
        <f t="shared" si="69"/>
        <v>0</v>
      </c>
      <c r="AD314" s="15"/>
      <c r="AE314" s="15"/>
      <c r="AG314" s="9">
        <v>0</v>
      </c>
      <c r="AH314" s="9">
        <f t="shared" si="67"/>
        <v>0</v>
      </c>
    </row>
    <row r="315" spans="1:34" ht="12.75">
      <c r="A315" t="s">
        <v>316</v>
      </c>
      <c r="B315" s="5">
        <v>313</v>
      </c>
      <c r="C315" s="6">
        <v>2007</v>
      </c>
      <c r="D315" s="21">
        <v>55191513</v>
      </c>
      <c r="E315" s="21">
        <v>656779</v>
      </c>
      <c r="F315" s="19">
        <v>43663400</v>
      </c>
      <c r="G315" s="19">
        <f t="shared" si="56"/>
        <v>519594.45628171123</v>
      </c>
      <c r="H315" s="19">
        <f t="shared" si="57"/>
        <v>233994.7199631557</v>
      </c>
      <c r="I315" s="19">
        <f t="shared" si="58"/>
        <v>11528113</v>
      </c>
      <c r="J315" s="19">
        <f t="shared" si="59"/>
        <v>46484</v>
      </c>
      <c r="K315" s="19">
        <f t="shared" si="60"/>
        <v>0</v>
      </c>
      <c r="L315" s="19">
        <v>0</v>
      </c>
      <c r="M315" s="19">
        <v>30102</v>
      </c>
      <c r="N315" s="19">
        <v>2680</v>
      </c>
      <c r="O315" s="19">
        <v>15697</v>
      </c>
      <c r="P315" s="20">
        <f t="shared" si="68"/>
        <v>705258</v>
      </c>
      <c r="R315">
        <f t="shared" si="61"/>
      </c>
      <c r="S315">
        <f t="shared" si="62"/>
      </c>
      <c r="T315" s="9">
        <v>181931</v>
      </c>
      <c r="U315" s="13">
        <v>11.9</v>
      </c>
      <c r="V315" s="9">
        <v>240</v>
      </c>
      <c r="W315" s="9">
        <v>488</v>
      </c>
      <c r="X315" s="9">
        <v>526</v>
      </c>
      <c r="Y315">
        <f t="shared" si="63"/>
        <v>0</v>
      </c>
      <c r="Z315">
        <f t="shared" si="64"/>
        <v>0</v>
      </c>
      <c r="AA315">
        <f t="shared" si="65"/>
        <v>0</v>
      </c>
      <c r="AB315">
        <f t="shared" si="66"/>
        <v>0</v>
      </c>
      <c r="AC315" s="9">
        <f t="shared" si="69"/>
        <v>0</v>
      </c>
      <c r="AD315" s="15"/>
      <c r="AE315" s="15"/>
      <c r="AG315" s="9">
        <v>0</v>
      </c>
      <c r="AH315" s="9">
        <f t="shared" si="67"/>
        <v>0</v>
      </c>
    </row>
    <row r="316" spans="1:34" ht="12.75">
      <c r="A316" t="s">
        <v>317</v>
      </c>
      <c r="B316" s="5">
        <v>314</v>
      </c>
      <c r="C316" s="6">
        <v>2007</v>
      </c>
      <c r="D316" s="21">
        <v>4633108043</v>
      </c>
      <c r="E316" s="21">
        <v>42058624</v>
      </c>
      <c r="F316" s="19">
        <v>0</v>
      </c>
      <c r="G316" s="19">
        <f t="shared" si="56"/>
        <v>0</v>
      </c>
      <c r="H316" s="19">
        <f t="shared" si="57"/>
        <v>0</v>
      </c>
      <c r="I316" s="19">
        <f t="shared" si="58"/>
        <v>4633108043</v>
      </c>
      <c r="J316" s="19">
        <f t="shared" si="59"/>
        <v>499311</v>
      </c>
      <c r="K316" s="19">
        <f t="shared" si="60"/>
        <v>33635291.84829495</v>
      </c>
      <c r="L316" s="19">
        <v>0</v>
      </c>
      <c r="M316" s="19">
        <v>13681649</v>
      </c>
      <c r="N316" s="19">
        <v>4811187</v>
      </c>
      <c r="O316" s="19">
        <v>1672666</v>
      </c>
      <c r="P316" s="20">
        <f t="shared" si="68"/>
        <v>62224126</v>
      </c>
      <c r="R316">
        <f t="shared" si="61"/>
      </c>
      <c r="S316">
        <f t="shared" si="62"/>
      </c>
      <c r="T316" s="9">
        <v>0</v>
      </c>
      <c r="U316" s="13">
        <v>0</v>
      </c>
      <c r="V316" s="9">
        <v>0</v>
      </c>
      <c r="W316" s="9">
        <v>9279</v>
      </c>
      <c r="X316" s="9">
        <v>9725</v>
      </c>
      <c r="Y316">
        <f t="shared" si="63"/>
        <v>0</v>
      </c>
      <c r="Z316">
        <f t="shared" si="64"/>
        <v>0</v>
      </c>
      <c r="AA316">
        <f t="shared" si="65"/>
        <v>0</v>
      </c>
      <c r="AB316">
        <f t="shared" si="66"/>
        <v>0</v>
      </c>
      <c r="AC316" s="9">
        <f t="shared" si="69"/>
        <v>0</v>
      </c>
      <c r="AD316" s="15"/>
      <c r="AE316" s="15"/>
      <c r="AG316" s="9">
        <v>0</v>
      </c>
      <c r="AH316" s="9">
        <f t="shared" si="67"/>
        <v>0</v>
      </c>
    </row>
    <row r="317" spans="1:34" ht="12.75">
      <c r="A317" t="s">
        <v>318</v>
      </c>
      <c r="B317" s="5">
        <v>315</v>
      </c>
      <c r="C317" s="6">
        <v>2007</v>
      </c>
      <c r="D317" s="21">
        <v>3191052000</v>
      </c>
      <c r="E317" s="21">
        <v>44100339</v>
      </c>
      <c r="F317" s="19">
        <v>2758756800</v>
      </c>
      <c r="G317" s="19">
        <f t="shared" si="56"/>
        <v>38126019.28723042</v>
      </c>
      <c r="H317" s="19">
        <f t="shared" si="57"/>
        <v>32607691.069862526</v>
      </c>
      <c r="I317" s="19">
        <f t="shared" si="58"/>
        <v>432295200</v>
      </c>
      <c r="J317" s="19">
        <f t="shared" si="59"/>
        <v>470397</v>
      </c>
      <c r="K317" s="19">
        <f t="shared" si="60"/>
        <v>4704260.653555859</v>
      </c>
      <c r="L317" s="19">
        <v>0</v>
      </c>
      <c r="M317" s="19">
        <v>1298236</v>
      </c>
      <c r="N317" s="19">
        <v>391913</v>
      </c>
      <c r="O317" s="19">
        <v>290572</v>
      </c>
      <c r="P317" s="20">
        <f t="shared" si="68"/>
        <v>46081060</v>
      </c>
      <c r="Q317">
        <v>0.015</v>
      </c>
      <c r="R317" t="str">
        <f t="shared" si="61"/>
        <v>*</v>
      </c>
      <c r="S317">
        <f t="shared" si="62"/>
      </c>
      <c r="T317" s="9">
        <v>690898</v>
      </c>
      <c r="U317" s="13">
        <v>13.82</v>
      </c>
      <c r="V317" s="9">
        <v>3993</v>
      </c>
      <c r="W317" s="9">
        <v>4912</v>
      </c>
      <c r="X317" s="9">
        <v>5030</v>
      </c>
      <c r="Y317">
        <f t="shared" si="63"/>
        <v>559679</v>
      </c>
      <c r="Z317">
        <f t="shared" si="64"/>
        <v>559679</v>
      </c>
      <c r="AA317">
        <f t="shared" si="65"/>
        <v>25352</v>
      </c>
      <c r="AB317">
        <f t="shared" si="66"/>
        <v>25352</v>
      </c>
      <c r="AC317" s="9">
        <f t="shared" si="69"/>
        <v>599657</v>
      </c>
      <c r="AD317" s="15">
        <v>100000</v>
      </c>
      <c r="AE317" s="15"/>
      <c r="AF317">
        <v>2002</v>
      </c>
      <c r="AG317" s="9">
        <v>588476</v>
      </c>
      <c r="AH317" s="9">
        <f t="shared" si="67"/>
        <v>11181</v>
      </c>
    </row>
    <row r="318" spans="1:34" ht="12.75">
      <c r="A318" t="s">
        <v>319</v>
      </c>
      <c r="B318" s="5">
        <v>316</v>
      </c>
      <c r="C318" s="6">
        <v>2007</v>
      </c>
      <c r="D318" s="21">
        <v>1459546588</v>
      </c>
      <c r="E318" s="21">
        <v>12158023</v>
      </c>
      <c r="F318" s="19">
        <v>1025901830</v>
      </c>
      <c r="G318" s="19">
        <f t="shared" si="56"/>
        <v>8545762.189046403</v>
      </c>
      <c r="H318" s="19">
        <f t="shared" si="57"/>
        <v>5487817.721286536</v>
      </c>
      <c r="I318" s="19">
        <f t="shared" si="58"/>
        <v>433644758</v>
      </c>
      <c r="J318" s="19">
        <f t="shared" si="59"/>
        <v>167819</v>
      </c>
      <c r="K318" s="19">
        <f t="shared" si="60"/>
        <v>1459786.5315492405</v>
      </c>
      <c r="L318" s="19">
        <v>0</v>
      </c>
      <c r="M318" s="19">
        <v>2438398</v>
      </c>
      <c r="N318" s="19">
        <v>365684</v>
      </c>
      <c r="O318" s="19">
        <v>358688</v>
      </c>
      <c r="P318" s="20">
        <f t="shared" si="68"/>
        <v>15320793</v>
      </c>
      <c r="R318">
        <f t="shared" si="61"/>
      </c>
      <c r="S318">
        <f t="shared" si="62"/>
      </c>
      <c r="T318" s="9">
        <v>279461</v>
      </c>
      <c r="U318" s="13">
        <v>8.33</v>
      </c>
      <c r="V318" s="9">
        <v>3671</v>
      </c>
      <c r="W318" s="9">
        <v>6255</v>
      </c>
      <c r="X318" s="9">
        <v>6624</v>
      </c>
      <c r="Y318">
        <f t="shared" si="63"/>
        <v>0</v>
      </c>
      <c r="Z318">
        <f t="shared" si="64"/>
        <v>0</v>
      </c>
      <c r="AA318">
        <f t="shared" si="65"/>
        <v>0</v>
      </c>
      <c r="AB318">
        <f t="shared" si="66"/>
        <v>0</v>
      </c>
      <c r="AC318" s="9">
        <f t="shared" si="69"/>
        <v>0</v>
      </c>
      <c r="AD318" s="15"/>
      <c r="AE318" s="15"/>
      <c r="AG318" s="9">
        <v>0</v>
      </c>
      <c r="AH318" s="9">
        <f t="shared" si="67"/>
        <v>0</v>
      </c>
    </row>
    <row r="319" spans="1:34" ht="12.75">
      <c r="A319" t="s">
        <v>320</v>
      </c>
      <c r="B319" s="5">
        <v>317</v>
      </c>
      <c r="C319" s="6">
        <v>2007</v>
      </c>
      <c r="D319" s="21">
        <v>7946702000</v>
      </c>
      <c r="E319" s="21">
        <v>70487247</v>
      </c>
      <c r="F319" s="19">
        <v>7329233000</v>
      </c>
      <c r="G319" s="19">
        <f t="shared" si="56"/>
        <v>65010296.94979767</v>
      </c>
      <c r="H319" s="19">
        <f t="shared" si="57"/>
        <v>58575997.37570086</v>
      </c>
      <c r="I319" s="19">
        <f t="shared" si="58"/>
        <v>617469000</v>
      </c>
      <c r="J319" s="19">
        <f t="shared" si="59"/>
        <v>689909</v>
      </c>
      <c r="K319" s="19">
        <f t="shared" si="60"/>
        <v>4683084.475147893</v>
      </c>
      <c r="L319" s="19">
        <v>0</v>
      </c>
      <c r="M319" s="19">
        <v>8154918</v>
      </c>
      <c r="N319" s="19">
        <v>62507</v>
      </c>
      <c r="O319" s="19">
        <v>610224</v>
      </c>
      <c r="P319" s="20">
        <f t="shared" si="68"/>
        <v>79314896</v>
      </c>
      <c r="Q319">
        <v>0.01</v>
      </c>
      <c r="R319" t="str">
        <f t="shared" si="61"/>
        <v>*</v>
      </c>
      <c r="S319">
        <f t="shared" si="62"/>
      </c>
      <c r="T319" s="9">
        <v>1010371</v>
      </c>
      <c r="U319" s="13">
        <v>8.87</v>
      </c>
      <c r="V319" s="9">
        <v>7254</v>
      </c>
      <c r="W319" s="9">
        <v>8149</v>
      </c>
      <c r="X319" s="9">
        <v>8390</v>
      </c>
      <c r="Y319">
        <f t="shared" si="63"/>
        <v>632591</v>
      </c>
      <c r="Z319">
        <f t="shared" si="64"/>
        <v>632591</v>
      </c>
      <c r="AA319">
        <f t="shared" si="65"/>
        <v>82174</v>
      </c>
      <c r="AB319">
        <f t="shared" si="66"/>
        <v>82174</v>
      </c>
      <c r="AC319" s="9">
        <f t="shared" si="69"/>
        <v>732634</v>
      </c>
      <c r="AD319" s="15">
        <v>100000</v>
      </c>
      <c r="AE319" s="15"/>
      <c r="AF319">
        <v>2003</v>
      </c>
      <c r="AG319" s="9">
        <v>715888.06</v>
      </c>
      <c r="AH319" s="9">
        <f t="shared" si="67"/>
        <v>16745.939999999944</v>
      </c>
    </row>
    <row r="320" spans="1:34" ht="12.75">
      <c r="A320" t="s">
        <v>321</v>
      </c>
      <c r="B320" s="5">
        <v>318</v>
      </c>
      <c r="C320" s="6">
        <v>2007</v>
      </c>
      <c r="D320" s="21">
        <v>2397293114</v>
      </c>
      <c r="E320" s="21">
        <v>10787819</v>
      </c>
      <c r="F320" s="19">
        <v>1956687600</v>
      </c>
      <c r="G320" s="19">
        <f t="shared" si="56"/>
        <v>8805094.189389307</v>
      </c>
      <c r="H320" s="19">
        <f t="shared" si="57"/>
        <v>7464544.213613447</v>
      </c>
      <c r="I320" s="19">
        <f t="shared" si="58"/>
        <v>440605514</v>
      </c>
      <c r="J320" s="19">
        <f t="shared" si="59"/>
        <v>339973</v>
      </c>
      <c r="K320" s="19">
        <f t="shared" si="60"/>
        <v>1399524.141554417</v>
      </c>
      <c r="L320" s="19">
        <v>0</v>
      </c>
      <c r="M320" s="19">
        <v>383268</v>
      </c>
      <c r="N320" s="19">
        <v>4658</v>
      </c>
      <c r="O320" s="19">
        <v>92190</v>
      </c>
      <c r="P320" s="20">
        <f t="shared" si="68"/>
        <v>11267935</v>
      </c>
      <c r="Q320">
        <v>0.03</v>
      </c>
      <c r="R320">
        <f t="shared" si="61"/>
      </c>
      <c r="S320">
        <f t="shared" si="62"/>
      </c>
      <c r="T320" s="9">
        <v>656827</v>
      </c>
      <c r="U320" s="13">
        <v>4.5</v>
      </c>
      <c r="V320" s="9">
        <v>2979</v>
      </c>
      <c r="W320" s="9">
        <v>4275</v>
      </c>
      <c r="X320" s="9">
        <v>4376</v>
      </c>
      <c r="Y320">
        <f t="shared" si="63"/>
        <v>265922</v>
      </c>
      <c r="Z320">
        <f t="shared" si="64"/>
        <v>323635</v>
      </c>
      <c r="AA320">
        <f t="shared" si="65"/>
        <v>11638</v>
      </c>
      <c r="AB320">
        <f t="shared" si="66"/>
        <v>11638</v>
      </c>
      <c r="AC320" s="9">
        <f t="shared" si="69"/>
        <v>343655</v>
      </c>
      <c r="AD320" s="15"/>
      <c r="AE320" s="15"/>
      <c r="AF320">
        <v>2006</v>
      </c>
      <c r="AG320" s="9">
        <v>335336</v>
      </c>
      <c r="AH320" s="9">
        <f t="shared" si="67"/>
        <v>8319</v>
      </c>
    </row>
    <row r="321" spans="1:34" ht="12.75">
      <c r="A321" t="s">
        <v>322</v>
      </c>
      <c r="B321" s="5">
        <v>319</v>
      </c>
      <c r="C321" s="6">
        <v>2007</v>
      </c>
      <c r="D321" s="21">
        <v>65879400</v>
      </c>
      <c r="E321" s="21">
        <v>1181218</v>
      </c>
      <c r="F321" s="19">
        <v>46615800</v>
      </c>
      <c r="G321" s="19">
        <f t="shared" si="56"/>
        <v>835821.5473182816</v>
      </c>
      <c r="H321" s="19">
        <f t="shared" si="57"/>
        <v>269232.0142997472</v>
      </c>
      <c r="I321" s="19">
        <f t="shared" si="58"/>
        <v>19263600</v>
      </c>
      <c r="J321" s="19">
        <f t="shared" si="59"/>
        <v>65080</v>
      </c>
      <c r="K321" s="19">
        <f t="shared" si="60"/>
        <v>0</v>
      </c>
      <c r="L321" s="19">
        <v>0</v>
      </c>
      <c r="M321" s="19">
        <v>115787</v>
      </c>
      <c r="N321" s="19">
        <v>10964</v>
      </c>
      <c r="O321" s="19">
        <v>53964</v>
      </c>
      <c r="P321" s="20">
        <f t="shared" si="68"/>
        <v>1361933</v>
      </c>
      <c r="R321">
        <f t="shared" si="61"/>
      </c>
      <c r="S321">
        <f t="shared" si="62"/>
      </c>
      <c r="T321" s="9">
        <v>147518</v>
      </c>
      <c r="U321" s="13">
        <v>17.93</v>
      </c>
      <c r="V321" s="9">
        <v>316</v>
      </c>
      <c r="W321" s="9">
        <v>612</v>
      </c>
      <c r="X321" s="9">
        <v>703</v>
      </c>
      <c r="Y321">
        <f t="shared" si="63"/>
        <v>0</v>
      </c>
      <c r="Z321">
        <f t="shared" si="64"/>
        <v>0</v>
      </c>
      <c r="AA321">
        <f t="shared" si="65"/>
        <v>0</v>
      </c>
      <c r="AB321">
        <f t="shared" si="66"/>
        <v>0</v>
      </c>
      <c r="AC321" s="9">
        <f t="shared" si="69"/>
        <v>0</v>
      </c>
      <c r="AD321" s="15"/>
      <c r="AE321" s="15"/>
      <c r="AG321" s="9">
        <v>0</v>
      </c>
      <c r="AH321" s="9">
        <f t="shared" si="67"/>
        <v>0</v>
      </c>
    </row>
    <row r="322" spans="1:34" ht="12.75">
      <c r="A322" t="s">
        <v>323</v>
      </c>
      <c r="B322" s="5">
        <v>320</v>
      </c>
      <c r="C322" s="6">
        <v>2007</v>
      </c>
      <c r="D322" s="21">
        <v>789960600</v>
      </c>
      <c r="E322" s="21">
        <v>9218840</v>
      </c>
      <c r="F322" s="19">
        <v>684801600</v>
      </c>
      <c r="G322" s="19">
        <f t="shared" si="56"/>
        <v>7991634.496890099</v>
      </c>
      <c r="H322" s="19">
        <f t="shared" si="57"/>
        <v>6735943.08917081</v>
      </c>
      <c r="I322" s="19">
        <f t="shared" si="58"/>
        <v>105159000</v>
      </c>
      <c r="J322" s="19">
        <f t="shared" si="59"/>
        <v>449397</v>
      </c>
      <c r="K322" s="19">
        <f t="shared" si="60"/>
        <v>954127.2442185644</v>
      </c>
      <c r="L322" s="19">
        <v>15530</v>
      </c>
      <c r="M322" s="19">
        <v>289867</v>
      </c>
      <c r="N322" s="19">
        <v>8443</v>
      </c>
      <c r="O322" s="19">
        <v>66911</v>
      </c>
      <c r="P322" s="20">
        <f t="shared" si="68"/>
        <v>9599591</v>
      </c>
      <c r="Q322">
        <v>0.03</v>
      </c>
      <c r="R322" t="str">
        <f t="shared" si="61"/>
        <v>*</v>
      </c>
      <c r="S322">
        <f t="shared" si="62"/>
      </c>
      <c r="T322" s="9">
        <v>636433</v>
      </c>
      <c r="U322" s="13">
        <v>11.67</v>
      </c>
      <c r="V322" s="9">
        <v>1076</v>
      </c>
      <c r="W322" s="9">
        <v>1310</v>
      </c>
      <c r="X322" s="9">
        <v>1356</v>
      </c>
      <c r="Y322">
        <f t="shared" si="63"/>
        <v>230702</v>
      </c>
      <c r="Z322">
        <f t="shared" si="64"/>
        <v>230702</v>
      </c>
      <c r="AA322">
        <f t="shared" si="65"/>
        <v>9415</v>
      </c>
      <c r="AB322">
        <f t="shared" si="66"/>
        <v>9415</v>
      </c>
      <c r="AC322" s="9">
        <f t="shared" si="69"/>
        <v>246120</v>
      </c>
      <c r="AD322" s="15">
        <v>100000</v>
      </c>
      <c r="AE322" s="15"/>
      <c r="AF322">
        <v>2006</v>
      </c>
      <c r="AG322" s="9">
        <v>242971.96</v>
      </c>
      <c r="AH322" s="9">
        <f t="shared" si="67"/>
        <v>3148.040000000008</v>
      </c>
    </row>
    <row r="323" spans="1:34" ht="12.75">
      <c r="A323" t="s">
        <v>324</v>
      </c>
      <c r="B323" s="5">
        <v>321</v>
      </c>
      <c r="C323" s="6">
        <v>2007</v>
      </c>
      <c r="D323" s="21">
        <v>752943549</v>
      </c>
      <c r="E323" s="21">
        <v>9464500</v>
      </c>
      <c r="F323" s="19">
        <v>612490400</v>
      </c>
      <c r="G323" s="19">
        <f aca="true" t="shared" si="70" ref="G323:G353">IF(F323&gt;0,F323/D323*E323,0)</f>
        <v>7699003.993724369</v>
      </c>
      <c r="H323" s="19">
        <f aca="true" t="shared" si="71" ref="H323:H353">IF(AND(G323&gt;0,G323&gt;100000),G323-100000/T323*G323,0)</f>
        <v>5267964.7656556945</v>
      </c>
      <c r="I323" s="19">
        <f aca="true" t="shared" si="72" ref="I323:I353">D323-F323</f>
        <v>140453149</v>
      </c>
      <c r="J323" s="19">
        <f aca="true" t="shared" si="73" ref="J323:J353">IF(AND(I323&gt;0,W323&lt;&gt;V323),ROUND(I323/(W323-V323),0),0)</f>
        <v>197821</v>
      </c>
      <c r="K323" s="19">
        <f aca="true" t="shared" si="74" ref="K323:K353">IF(J323&gt;100000,(E323-G323)-100000/J323*(E323-G323),0)</f>
        <v>873024.5263641801</v>
      </c>
      <c r="L323" s="19">
        <v>0</v>
      </c>
      <c r="M323" s="19">
        <v>795938</v>
      </c>
      <c r="N323" s="19">
        <v>572268</v>
      </c>
      <c r="O323" s="19">
        <v>206738</v>
      </c>
      <c r="P323" s="20">
        <f t="shared" si="68"/>
        <v>11039444</v>
      </c>
      <c r="Q323">
        <v>0.02</v>
      </c>
      <c r="R323" t="str">
        <f aca="true" t="shared" si="75" ref="R323:R353">IF(AD323=100000,"*","")</f>
        <v>*</v>
      </c>
      <c r="S323">
        <f aca="true" t="shared" si="76" ref="S323:S353">IF(AE323=2,"*","")</f>
      </c>
      <c r="T323" s="9">
        <v>316696</v>
      </c>
      <c r="U323" s="13">
        <v>12.57</v>
      </c>
      <c r="V323" s="9">
        <v>1934</v>
      </c>
      <c r="W323" s="9">
        <v>2644</v>
      </c>
      <c r="X323" s="9">
        <v>2789</v>
      </c>
      <c r="Y323">
        <f aca="true" t="shared" si="77" ref="Y323:Y353">ROUND(IF(Q323&gt;0,Q323*(H323+K323),0),0)</f>
        <v>122820</v>
      </c>
      <c r="Z323">
        <f aca="true" t="shared" si="78" ref="Z323:Z353">ROUND(IF(R323="*",Y323,E323*Q323),0)</f>
        <v>122820</v>
      </c>
      <c r="AA323">
        <f aca="true" t="shared" si="79" ref="AA323:AA353">ROUND(IF(Q323&gt;0,Q323*SUM(L323:N323),0),0)</f>
        <v>27364</v>
      </c>
      <c r="AB323">
        <f aca="true" t="shared" si="80" ref="AB323:AB353">ROUND(IF(S323="*",L323*Q323,AA323),0)</f>
        <v>27364</v>
      </c>
      <c r="AC323" s="9">
        <f t="shared" si="69"/>
        <v>0</v>
      </c>
      <c r="AD323" s="15">
        <v>100000</v>
      </c>
      <c r="AE323" s="15"/>
      <c r="AF323">
        <v>2008</v>
      </c>
      <c r="AG323" s="9">
        <v>0</v>
      </c>
      <c r="AH323" s="9">
        <f aca="true" t="shared" si="81" ref="AH323:AH353">AC323-AG323</f>
        <v>0</v>
      </c>
    </row>
    <row r="324" spans="1:34" ht="12.75">
      <c r="A324" t="s">
        <v>325</v>
      </c>
      <c r="B324" s="5">
        <v>322</v>
      </c>
      <c r="C324" s="6">
        <v>2007</v>
      </c>
      <c r="D324" s="21">
        <v>818290401</v>
      </c>
      <c r="E324" s="21">
        <v>8624781</v>
      </c>
      <c r="F324" s="19">
        <v>698059500</v>
      </c>
      <c r="G324" s="19">
        <f t="shared" si="70"/>
        <v>7357547.27797363</v>
      </c>
      <c r="H324" s="19">
        <f t="shared" si="71"/>
        <v>5270625.442239169</v>
      </c>
      <c r="I324" s="19">
        <f t="shared" si="72"/>
        <v>120230901</v>
      </c>
      <c r="J324" s="19">
        <f t="shared" si="73"/>
        <v>214315</v>
      </c>
      <c r="K324" s="19">
        <f t="shared" si="74"/>
        <v>675938.7953873711</v>
      </c>
      <c r="L324" s="19">
        <v>0</v>
      </c>
      <c r="M324" s="19">
        <v>2513784</v>
      </c>
      <c r="N324" s="19">
        <v>2293307</v>
      </c>
      <c r="O324" s="19">
        <v>606817</v>
      </c>
      <c r="P324" s="20">
        <f aca="true" t="shared" si="82" ref="P324:P353">SUM(L324:O324)+E324</f>
        <v>14038689</v>
      </c>
      <c r="R324">
        <f t="shared" si="75"/>
      </c>
      <c r="S324">
        <f t="shared" si="76"/>
      </c>
      <c r="T324" s="9">
        <v>352555</v>
      </c>
      <c r="U324" s="13">
        <v>10.54</v>
      </c>
      <c r="V324" s="9">
        <v>1980</v>
      </c>
      <c r="W324" s="9">
        <v>2541</v>
      </c>
      <c r="X324" s="9">
        <v>2900</v>
      </c>
      <c r="Y324">
        <f t="shared" si="77"/>
        <v>0</v>
      </c>
      <c r="Z324">
        <f t="shared" si="78"/>
        <v>0</v>
      </c>
      <c r="AA324">
        <f t="shared" si="79"/>
        <v>0</v>
      </c>
      <c r="AB324">
        <f t="shared" si="80"/>
        <v>0</v>
      </c>
      <c r="AC324" s="9">
        <f aca="true" t="shared" si="83" ref="AC324:AC353">IF(AG324&gt;0,ROUND(((Z324+AB324)*1.025),0),0)</f>
        <v>0</v>
      </c>
      <c r="AD324" s="15"/>
      <c r="AE324" s="15"/>
      <c r="AG324" s="9">
        <v>0</v>
      </c>
      <c r="AH324" s="9">
        <f t="shared" si="81"/>
        <v>0</v>
      </c>
    </row>
    <row r="325" spans="1:34" ht="12.75">
      <c r="A325" t="s">
        <v>326</v>
      </c>
      <c r="B325" s="5">
        <v>323</v>
      </c>
      <c r="C325" s="6">
        <v>2007</v>
      </c>
      <c r="D325" s="21">
        <v>379505185</v>
      </c>
      <c r="E325" s="21">
        <v>3810232</v>
      </c>
      <c r="F325" s="19">
        <v>315153800</v>
      </c>
      <c r="G325" s="19">
        <f t="shared" si="70"/>
        <v>3164144.10433312</v>
      </c>
      <c r="H325" s="19">
        <f t="shared" si="71"/>
        <v>1912158.1492296024</v>
      </c>
      <c r="I325" s="19">
        <f t="shared" si="72"/>
        <v>64351385</v>
      </c>
      <c r="J325" s="19">
        <f t="shared" si="73"/>
        <v>67881</v>
      </c>
      <c r="K325" s="19">
        <f t="shared" si="74"/>
        <v>0</v>
      </c>
      <c r="L325" s="19">
        <v>0</v>
      </c>
      <c r="M325" s="19">
        <v>154736</v>
      </c>
      <c r="N325" s="19">
        <v>71777</v>
      </c>
      <c r="O325" s="19">
        <v>47666</v>
      </c>
      <c r="P325" s="20">
        <f t="shared" si="82"/>
        <v>4084411</v>
      </c>
      <c r="R325">
        <f t="shared" si="75"/>
      </c>
      <c r="S325">
        <f t="shared" si="76"/>
      </c>
      <c r="T325" s="9">
        <v>252730</v>
      </c>
      <c r="U325" s="13">
        <v>10.04</v>
      </c>
      <c r="V325" s="9">
        <v>1247</v>
      </c>
      <c r="W325" s="9">
        <v>2195</v>
      </c>
      <c r="X325" s="9">
        <v>2357</v>
      </c>
      <c r="Y325">
        <f t="shared" si="77"/>
        <v>0</v>
      </c>
      <c r="Z325">
        <f t="shared" si="78"/>
        <v>0</v>
      </c>
      <c r="AA325">
        <f t="shared" si="79"/>
        <v>0</v>
      </c>
      <c r="AB325">
        <f t="shared" si="80"/>
        <v>0</v>
      </c>
      <c r="AC325" s="9">
        <f t="shared" si="83"/>
        <v>0</v>
      </c>
      <c r="AD325" s="15"/>
      <c r="AE325" s="15"/>
      <c r="AG325" s="9">
        <v>0</v>
      </c>
      <c r="AH325" s="9">
        <f t="shared" si="81"/>
        <v>0</v>
      </c>
    </row>
    <row r="326" spans="1:34" ht="12.75">
      <c r="A326" t="s">
        <v>327</v>
      </c>
      <c r="B326" s="5">
        <v>324</v>
      </c>
      <c r="C326" s="6">
        <v>2007</v>
      </c>
      <c r="D326" s="21">
        <v>803757085</v>
      </c>
      <c r="E326" s="21">
        <v>8672539</v>
      </c>
      <c r="F326" s="19">
        <v>710851400</v>
      </c>
      <c r="G326" s="19">
        <f t="shared" si="70"/>
        <v>7670086.652741108</v>
      </c>
      <c r="H326" s="19">
        <f t="shared" si="71"/>
        <v>6257675.129519243</v>
      </c>
      <c r="I326" s="19">
        <f t="shared" si="72"/>
        <v>92905685</v>
      </c>
      <c r="J326" s="19">
        <f t="shared" si="73"/>
        <v>288527</v>
      </c>
      <c r="K326" s="19">
        <f t="shared" si="74"/>
        <v>655014.3787987853</v>
      </c>
      <c r="L326" s="19">
        <v>0</v>
      </c>
      <c r="M326" s="19">
        <v>66183</v>
      </c>
      <c r="N326" s="19">
        <v>22906</v>
      </c>
      <c r="O326" s="19">
        <v>80004</v>
      </c>
      <c r="P326" s="20">
        <f t="shared" si="82"/>
        <v>8841632</v>
      </c>
      <c r="Q326">
        <v>0.03</v>
      </c>
      <c r="R326" t="str">
        <f t="shared" si="75"/>
        <v>*</v>
      </c>
      <c r="S326">
        <f t="shared" si="76"/>
      </c>
      <c r="T326" s="9">
        <v>543049</v>
      </c>
      <c r="U326" s="13">
        <v>10.79</v>
      </c>
      <c r="V326" s="9">
        <v>1309</v>
      </c>
      <c r="W326" s="9">
        <v>1631</v>
      </c>
      <c r="X326" s="9">
        <v>1718</v>
      </c>
      <c r="Y326">
        <f t="shared" si="77"/>
        <v>207381</v>
      </c>
      <c r="Z326">
        <f t="shared" si="78"/>
        <v>207381</v>
      </c>
      <c r="AA326">
        <f t="shared" si="79"/>
        <v>2673</v>
      </c>
      <c r="AB326">
        <f t="shared" si="80"/>
        <v>2673</v>
      </c>
      <c r="AC326" s="9">
        <f t="shared" si="83"/>
        <v>215305</v>
      </c>
      <c r="AD326" s="15">
        <v>100000</v>
      </c>
      <c r="AE326" s="15"/>
      <c r="AF326">
        <v>2007</v>
      </c>
      <c r="AG326" s="9">
        <v>212902.86</v>
      </c>
      <c r="AH326" s="9">
        <f t="shared" si="81"/>
        <v>2402.140000000014</v>
      </c>
    </row>
    <row r="327" spans="1:34" ht="12.75">
      <c r="A327" t="s">
        <v>328</v>
      </c>
      <c r="B327" s="5">
        <v>325</v>
      </c>
      <c r="C327" s="6">
        <v>2007</v>
      </c>
      <c r="D327" s="21">
        <v>1777920400</v>
      </c>
      <c r="E327" s="21">
        <v>26010975</v>
      </c>
      <c r="F327" s="19">
        <v>1383266200</v>
      </c>
      <c r="G327" s="19">
        <f t="shared" si="70"/>
        <v>20237184.154332783</v>
      </c>
      <c r="H327" s="19">
        <f t="shared" si="71"/>
        <v>10863734.460571913</v>
      </c>
      <c r="I327" s="19">
        <f t="shared" si="72"/>
        <v>394654200</v>
      </c>
      <c r="J327" s="19">
        <f t="shared" si="73"/>
        <v>190470</v>
      </c>
      <c r="K327" s="19">
        <f t="shared" si="74"/>
        <v>2742452.133183772</v>
      </c>
      <c r="L327" s="19">
        <v>0</v>
      </c>
      <c r="M327" s="19">
        <v>15019496</v>
      </c>
      <c r="N327" s="19">
        <v>4761161</v>
      </c>
      <c r="O327" s="19">
        <v>2231735</v>
      </c>
      <c r="P327" s="20">
        <f t="shared" si="82"/>
        <v>48023367</v>
      </c>
      <c r="R327">
        <f t="shared" si="75"/>
      </c>
      <c r="S327">
        <f t="shared" si="76"/>
      </c>
      <c r="T327" s="9">
        <v>215899</v>
      </c>
      <c r="U327" s="13">
        <v>14.63</v>
      </c>
      <c r="V327" s="9">
        <v>6407</v>
      </c>
      <c r="W327" s="9">
        <v>8479</v>
      </c>
      <c r="X327" s="9">
        <v>9339</v>
      </c>
      <c r="Y327">
        <f t="shared" si="77"/>
        <v>0</v>
      </c>
      <c r="Z327">
        <f t="shared" si="78"/>
        <v>0</v>
      </c>
      <c r="AA327">
        <f t="shared" si="79"/>
        <v>0</v>
      </c>
      <c r="AB327">
        <f t="shared" si="80"/>
        <v>0</v>
      </c>
      <c r="AC327" s="9">
        <f t="shared" si="83"/>
        <v>0</v>
      </c>
      <c r="AD327" s="15"/>
      <c r="AE327" s="15"/>
      <c r="AG327" s="9">
        <v>0</v>
      </c>
      <c r="AH327" s="9">
        <f t="shared" si="81"/>
        <v>0</v>
      </c>
    </row>
    <row r="328" spans="1:34" ht="12.75">
      <c r="A328" t="s">
        <v>329</v>
      </c>
      <c r="B328" s="5">
        <v>326</v>
      </c>
      <c r="C328" s="6">
        <v>2007</v>
      </c>
      <c r="D328" s="21">
        <v>379178945</v>
      </c>
      <c r="E328" s="21">
        <v>3336775</v>
      </c>
      <c r="F328" s="19">
        <v>307350700</v>
      </c>
      <c r="G328" s="19">
        <f t="shared" si="70"/>
        <v>2704686.3902015975</v>
      </c>
      <c r="H328" s="19">
        <f t="shared" si="71"/>
        <v>2115085.8412532797</v>
      </c>
      <c r="I328" s="19">
        <f t="shared" si="72"/>
        <v>71828245</v>
      </c>
      <c r="J328" s="19">
        <f t="shared" si="73"/>
        <v>228026</v>
      </c>
      <c r="K328" s="19">
        <f t="shared" si="74"/>
        <v>354888.3739488053</v>
      </c>
      <c r="L328" s="19">
        <v>0</v>
      </c>
      <c r="M328" s="19">
        <v>128316</v>
      </c>
      <c r="N328" s="19">
        <v>18681</v>
      </c>
      <c r="O328" s="19">
        <v>80746</v>
      </c>
      <c r="P328" s="20">
        <f t="shared" si="82"/>
        <v>3564518</v>
      </c>
      <c r="R328">
        <f t="shared" si="75"/>
      </c>
      <c r="S328">
        <f t="shared" si="76"/>
      </c>
      <c r="T328" s="9">
        <v>458732</v>
      </c>
      <c r="U328" s="13">
        <v>8.8</v>
      </c>
      <c r="V328" s="9">
        <v>670</v>
      </c>
      <c r="W328" s="9">
        <v>985</v>
      </c>
      <c r="X328" s="9">
        <v>1059</v>
      </c>
      <c r="Y328">
        <f t="shared" si="77"/>
        <v>0</v>
      </c>
      <c r="Z328">
        <f t="shared" si="78"/>
        <v>0</v>
      </c>
      <c r="AA328">
        <f t="shared" si="79"/>
        <v>0</v>
      </c>
      <c r="AB328">
        <f t="shared" si="80"/>
        <v>0</v>
      </c>
      <c r="AC328" s="9">
        <f t="shared" si="83"/>
        <v>0</v>
      </c>
      <c r="AD328" s="15"/>
      <c r="AE328" s="15"/>
      <c r="AG328" s="9">
        <v>0</v>
      </c>
      <c r="AH328" s="9">
        <f t="shared" si="81"/>
        <v>0</v>
      </c>
    </row>
    <row r="329" spans="1:34" ht="12.75">
      <c r="A329" t="s">
        <v>330</v>
      </c>
      <c r="B329" s="5">
        <v>327</v>
      </c>
      <c r="C329" s="6">
        <v>2007</v>
      </c>
      <c r="D329" s="21">
        <v>2387533453</v>
      </c>
      <c r="E329" s="21">
        <v>10457397</v>
      </c>
      <c r="F329" s="19">
        <v>1505535600</v>
      </c>
      <c r="G329" s="19">
        <f t="shared" si="70"/>
        <v>6594246.228068747</v>
      </c>
      <c r="H329" s="19">
        <f t="shared" si="71"/>
        <v>5968344.287307124</v>
      </c>
      <c r="I329" s="19">
        <f t="shared" si="72"/>
        <v>881997853</v>
      </c>
      <c r="J329" s="19">
        <f t="shared" si="73"/>
        <v>843210</v>
      </c>
      <c r="K329" s="19">
        <f t="shared" si="74"/>
        <v>3405002.6508307857</v>
      </c>
      <c r="L329" s="19">
        <v>0</v>
      </c>
      <c r="M329" s="19">
        <v>262652</v>
      </c>
      <c r="N329" s="19">
        <v>18816</v>
      </c>
      <c r="O329" s="19">
        <v>101780</v>
      </c>
      <c r="P329" s="20">
        <f t="shared" si="82"/>
        <v>10840645</v>
      </c>
      <c r="Q329">
        <v>0.03</v>
      </c>
      <c r="R329" t="str">
        <f t="shared" si="75"/>
        <v>*</v>
      </c>
      <c r="S329">
        <f t="shared" si="76"/>
      </c>
      <c r="T329" s="9">
        <v>1053559</v>
      </c>
      <c r="U329" s="13">
        <v>4.38</v>
      </c>
      <c r="V329" s="9">
        <v>1429</v>
      </c>
      <c r="W329" s="9">
        <v>2475</v>
      </c>
      <c r="X329" s="9">
        <v>2566</v>
      </c>
      <c r="Y329">
        <f t="shared" si="77"/>
        <v>281200</v>
      </c>
      <c r="Z329">
        <f t="shared" si="78"/>
        <v>281200</v>
      </c>
      <c r="AA329">
        <f t="shared" si="79"/>
        <v>8444</v>
      </c>
      <c r="AB329">
        <f t="shared" si="80"/>
        <v>8444</v>
      </c>
      <c r="AC329" s="9">
        <f t="shared" si="83"/>
        <v>296885</v>
      </c>
      <c r="AD329" s="15">
        <v>100000</v>
      </c>
      <c r="AE329" s="15"/>
      <c r="AF329">
        <v>2006</v>
      </c>
      <c r="AG329" s="9">
        <v>290745.66</v>
      </c>
      <c r="AH329" s="9">
        <f t="shared" si="81"/>
        <v>6139.340000000026</v>
      </c>
    </row>
    <row r="330" spans="1:34" ht="12.75">
      <c r="A330" t="s">
        <v>331</v>
      </c>
      <c r="B330" s="5">
        <v>328</v>
      </c>
      <c r="C330" s="6">
        <v>2007</v>
      </c>
      <c r="D330" s="21">
        <v>2213282517</v>
      </c>
      <c r="E330" s="21">
        <v>30233439</v>
      </c>
      <c r="F330" s="19">
        <v>1735407100</v>
      </c>
      <c r="G330" s="19">
        <f t="shared" si="70"/>
        <v>23705660.84312358</v>
      </c>
      <c r="H330" s="19">
        <f t="shared" si="71"/>
        <v>18480708.54124997</v>
      </c>
      <c r="I330" s="19">
        <f t="shared" si="72"/>
        <v>477875417</v>
      </c>
      <c r="J330" s="19">
        <f t="shared" si="73"/>
        <v>365908</v>
      </c>
      <c r="K330" s="19">
        <f t="shared" si="74"/>
        <v>4743783.776628811</v>
      </c>
      <c r="L330" s="19">
        <v>0</v>
      </c>
      <c r="M330" s="19">
        <v>7417501</v>
      </c>
      <c r="N330" s="19">
        <v>6779269</v>
      </c>
      <c r="O330" s="19">
        <v>6377175</v>
      </c>
      <c r="P330" s="20">
        <f t="shared" si="82"/>
        <v>50807384</v>
      </c>
      <c r="R330">
        <f t="shared" si="75"/>
      </c>
      <c r="S330">
        <f t="shared" si="76"/>
      </c>
      <c r="T330" s="9">
        <v>453701</v>
      </c>
      <c r="U330" s="13">
        <v>13.66</v>
      </c>
      <c r="V330" s="9">
        <v>3825</v>
      </c>
      <c r="W330" s="9">
        <v>5131</v>
      </c>
      <c r="X330" s="9">
        <v>5592</v>
      </c>
      <c r="Y330">
        <f t="shared" si="77"/>
        <v>0</v>
      </c>
      <c r="Z330">
        <f t="shared" si="78"/>
        <v>0</v>
      </c>
      <c r="AA330">
        <f t="shared" si="79"/>
        <v>0</v>
      </c>
      <c r="AB330">
        <f t="shared" si="80"/>
        <v>0</v>
      </c>
      <c r="AC330" s="9">
        <f t="shared" si="83"/>
        <v>0</v>
      </c>
      <c r="AD330" s="15"/>
      <c r="AE330" s="15"/>
      <c r="AG330" s="9">
        <v>0</v>
      </c>
      <c r="AH330" s="9">
        <f t="shared" si="81"/>
        <v>0</v>
      </c>
    </row>
    <row r="331" spans="1:34" ht="12.75">
      <c r="A331" t="s">
        <v>332</v>
      </c>
      <c r="B331" s="5">
        <v>329</v>
      </c>
      <c r="C331" s="6">
        <v>2007</v>
      </c>
      <c r="D331" s="21">
        <v>2675006010</v>
      </c>
      <c r="E331" s="21">
        <v>34828578</v>
      </c>
      <c r="F331" s="19">
        <v>2195549900</v>
      </c>
      <c r="G331" s="19">
        <f t="shared" si="70"/>
        <v>28586059.492644727</v>
      </c>
      <c r="H331" s="19">
        <f t="shared" si="71"/>
        <v>16588116.299700638</v>
      </c>
      <c r="I331" s="19">
        <f t="shared" si="72"/>
        <v>479456110</v>
      </c>
      <c r="J331" s="19">
        <f t="shared" si="73"/>
        <v>157560</v>
      </c>
      <c r="K331" s="19">
        <f t="shared" si="74"/>
        <v>2280524.0243930533</v>
      </c>
      <c r="L331" s="19">
        <v>0</v>
      </c>
      <c r="M331" s="19">
        <v>8695608</v>
      </c>
      <c r="N331" s="19">
        <v>2863737</v>
      </c>
      <c r="O331" s="19">
        <v>1377713</v>
      </c>
      <c r="P331" s="20">
        <f t="shared" si="82"/>
        <v>47765636</v>
      </c>
      <c r="Q331">
        <v>0.01</v>
      </c>
      <c r="R331" t="str">
        <f t="shared" si="75"/>
        <v>*</v>
      </c>
      <c r="S331">
        <f t="shared" si="76"/>
      </c>
      <c r="T331" s="9">
        <v>238258</v>
      </c>
      <c r="U331" s="13">
        <v>13.02</v>
      </c>
      <c r="V331" s="9">
        <v>9215</v>
      </c>
      <c r="W331" s="9">
        <v>12258</v>
      </c>
      <c r="X331" s="9">
        <v>13135</v>
      </c>
      <c r="Y331">
        <f t="shared" si="77"/>
        <v>188686</v>
      </c>
      <c r="Z331">
        <f t="shared" si="78"/>
        <v>188686</v>
      </c>
      <c r="AA331">
        <f t="shared" si="79"/>
        <v>115593</v>
      </c>
      <c r="AB331">
        <f t="shared" si="80"/>
        <v>115593</v>
      </c>
      <c r="AC331" s="9">
        <f t="shared" si="83"/>
        <v>311886</v>
      </c>
      <c r="AD331" s="15">
        <v>100000</v>
      </c>
      <c r="AE331" s="15"/>
      <c r="AF331">
        <v>2004</v>
      </c>
      <c r="AG331" s="9">
        <v>311939.45</v>
      </c>
      <c r="AH331" s="9">
        <f t="shared" si="81"/>
        <v>-53.45000000001164</v>
      </c>
    </row>
    <row r="332" spans="1:34" ht="12.75">
      <c r="A332" t="s">
        <v>333</v>
      </c>
      <c r="B332" s="5">
        <v>330</v>
      </c>
      <c r="C332" s="6">
        <v>2007</v>
      </c>
      <c r="D332" s="21">
        <v>3384880114</v>
      </c>
      <c r="E332" s="21">
        <v>44341929</v>
      </c>
      <c r="F332" s="19">
        <v>2910918700</v>
      </c>
      <c r="G332" s="19">
        <f t="shared" si="70"/>
        <v>38133034.5456874</v>
      </c>
      <c r="H332" s="19">
        <f t="shared" si="71"/>
        <v>30025436.26069443</v>
      </c>
      <c r="I332" s="19">
        <f t="shared" si="72"/>
        <v>473961414</v>
      </c>
      <c r="J332" s="19">
        <f t="shared" si="73"/>
        <v>286036</v>
      </c>
      <c r="K332" s="19">
        <f t="shared" si="74"/>
        <v>4038225.5684686503</v>
      </c>
      <c r="L332" s="19">
        <v>0</v>
      </c>
      <c r="M332" s="19">
        <v>2885385</v>
      </c>
      <c r="N332" s="19">
        <v>3044637</v>
      </c>
      <c r="O332" s="19">
        <v>745294</v>
      </c>
      <c r="P332" s="20">
        <f t="shared" si="82"/>
        <v>51017245</v>
      </c>
      <c r="Q332">
        <v>0.03</v>
      </c>
      <c r="R332" t="str">
        <f t="shared" si="75"/>
        <v>*</v>
      </c>
      <c r="S332">
        <f t="shared" si="76"/>
      </c>
      <c r="T332" s="9">
        <v>470337</v>
      </c>
      <c r="U332" s="13">
        <v>13.1</v>
      </c>
      <c r="V332" s="9">
        <v>6189</v>
      </c>
      <c r="W332" s="9">
        <v>7846</v>
      </c>
      <c r="X332" s="9">
        <v>8336</v>
      </c>
      <c r="Y332">
        <f t="shared" si="77"/>
        <v>1021910</v>
      </c>
      <c r="Z332">
        <f t="shared" si="78"/>
        <v>1021910</v>
      </c>
      <c r="AA332">
        <f t="shared" si="79"/>
        <v>177901</v>
      </c>
      <c r="AB332">
        <f t="shared" si="80"/>
        <v>177901</v>
      </c>
      <c r="AC332" s="9">
        <f t="shared" si="83"/>
        <v>1229806</v>
      </c>
      <c r="AD332" s="15">
        <v>100000</v>
      </c>
      <c r="AE332" s="15"/>
      <c r="AF332">
        <v>2002</v>
      </c>
      <c r="AG332" s="9">
        <v>1213910.64</v>
      </c>
      <c r="AH332" s="9">
        <f t="shared" si="81"/>
        <v>15895.360000000102</v>
      </c>
    </row>
    <row r="333" spans="1:34" ht="12.75">
      <c r="A333" t="s">
        <v>334</v>
      </c>
      <c r="B333" s="5">
        <v>331</v>
      </c>
      <c r="C333" s="6">
        <v>2007</v>
      </c>
      <c r="D333" s="21">
        <v>221744315</v>
      </c>
      <c r="E333" s="21">
        <v>2842762</v>
      </c>
      <c r="F333" s="19">
        <v>195747200</v>
      </c>
      <c r="G333" s="19">
        <f t="shared" si="70"/>
        <v>2509478.9995693914</v>
      </c>
      <c r="H333" s="19">
        <f t="shared" si="71"/>
        <v>1692843.8445654404</v>
      </c>
      <c r="I333" s="19">
        <f t="shared" si="72"/>
        <v>25997115</v>
      </c>
      <c r="J333" s="19">
        <f t="shared" si="73"/>
        <v>76688</v>
      </c>
      <c r="K333" s="19">
        <f t="shared" si="74"/>
        <v>0</v>
      </c>
      <c r="L333" s="19">
        <v>0</v>
      </c>
      <c r="M333" s="19">
        <v>62013</v>
      </c>
      <c r="N333" s="19">
        <v>15766</v>
      </c>
      <c r="O333" s="19">
        <v>35158</v>
      </c>
      <c r="P333" s="20">
        <f t="shared" si="82"/>
        <v>2955699</v>
      </c>
      <c r="R333">
        <f t="shared" si="75"/>
      </c>
      <c r="S333">
        <f t="shared" si="76"/>
      </c>
      <c r="T333" s="9">
        <v>307295</v>
      </c>
      <c r="U333" s="13">
        <v>12.82</v>
      </c>
      <c r="V333" s="9">
        <v>637</v>
      </c>
      <c r="W333" s="9">
        <v>976</v>
      </c>
      <c r="X333" s="9">
        <v>1188</v>
      </c>
      <c r="Y333">
        <f t="shared" si="77"/>
        <v>0</v>
      </c>
      <c r="Z333">
        <f t="shared" si="78"/>
        <v>0</v>
      </c>
      <c r="AA333">
        <f t="shared" si="79"/>
        <v>0</v>
      </c>
      <c r="AB333">
        <f t="shared" si="80"/>
        <v>0</v>
      </c>
      <c r="AC333" s="9">
        <f t="shared" si="83"/>
        <v>0</v>
      </c>
      <c r="AD333" s="15"/>
      <c r="AE333" s="15"/>
      <c r="AG333" s="9">
        <v>0</v>
      </c>
      <c r="AH333" s="9">
        <f t="shared" si="81"/>
        <v>0</v>
      </c>
    </row>
    <row r="334" spans="1:34" ht="12.75">
      <c r="A334" t="s">
        <v>335</v>
      </c>
      <c r="B334" s="5">
        <v>332</v>
      </c>
      <c r="C334" s="6">
        <v>2007</v>
      </c>
      <c r="D334" s="21">
        <v>850669495</v>
      </c>
      <c r="E334" s="21">
        <v>9978353</v>
      </c>
      <c r="F334" s="19">
        <v>739370400</v>
      </c>
      <c r="G334" s="19">
        <f t="shared" si="70"/>
        <v>8672814.638723115</v>
      </c>
      <c r="H334" s="19">
        <f t="shared" si="71"/>
        <v>5746181.253965989</v>
      </c>
      <c r="I334" s="19">
        <f t="shared" si="72"/>
        <v>111299095</v>
      </c>
      <c r="J334" s="19">
        <f t="shared" si="73"/>
        <v>130786</v>
      </c>
      <c r="K334" s="19">
        <f t="shared" si="74"/>
        <v>307313.50442914537</v>
      </c>
      <c r="L334" s="19">
        <v>0</v>
      </c>
      <c r="M334" s="19">
        <v>754499</v>
      </c>
      <c r="N334" s="19">
        <v>740652</v>
      </c>
      <c r="O334" s="19">
        <v>334260</v>
      </c>
      <c r="P334" s="20">
        <f t="shared" si="82"/>
        <v>11807764</v>
      </c>
      <c r="R334">
        <f t="shared" si="75"/>
      </c>
      <c r="S334">
        <f t="shared" si="76"/>
      </c>
      <c r="T334" s="9">
        <v>296341</v>
      </c>
      <c r="U334" s="13">
        <v>11.73</v>
      </c>
      <c r="V334" s="9">
        <v>2495</v>
      </c>
      <c r="W334" s="9">
        <v>3346</v>
      </c>
      <c r="X334" s="9">
        <v>3507</v>
      </c>
      <c r="Y334">
        <f t="shared" si="77"/>
        <v>0</v>
      </c>
      <c r="Z334">
        <f t="shared" si="78"/>
        <v>0</v>
      </c>
      <c r="AA334">
        <f t="shared" si="79"/>
        <v>0</v>
      </c>
      <c r="AB334">
        <f t="shared" si="80"/>
        <v>0</v>
      </c>
      <c r="AC334" s="9">
        <f t="shared" si="83"/>
        <v>0</v>
      </c>
      <c r="AD334" s="15"/>
      <c r="AE334" s="15"/>
      <c r="AG334" s="9">
        <v>0</v>
      </c>
      <c r="AH334" s="9">
        <f t="shared" si="81"/>
        <v>0</v>
      </c>
    </row>
    <row r="335" spans="1:34" ht="12.75">
      <c r="A335" t="s">
        <v>336</v>
      </c>
      <c r="B335" s="5">
        <v>333</v>
      </c>
      <c r="C335" s="6">
        <v>2007</v>
      </c>
      <c r="D335" s="21">
        <v>4848039530</v>
      </c>
      <c r="E335" s="21">
        <v>49740886</v>
      </c>
      <c r="F335" s="19">
        <v>4472439800</v>
      </c>
      <c r="G335" s="19">
        <f t="shared" si="70"/>
        <v>45887232.737490244</v>
      </c>
      <c r="H335" s="19">
        <f t="shared" si="71"/>
        <v>42460393.13748231</v>
      </c>
      <c r="I335" s="19">
        <f t="shared" si="72"/>
        <v>375599730</v>
      </c>
      <c r="J335" s="19">
        <f t="shared" si="73"/>
        <v>830973</v>
      </c>
      <c r="K335" s="19">
        <f t="shared" si="74"/>
        <v>3389901.340063448</v>
      </c>
      <c r="L335" s="19">
        <v>0</v>
      </c>
      <c r="M335" s="19">
        <v>1340931</v>
      </c>
      <c r="N335" s="19">
        <v>76517</v>
      </c>
      <c r="O335" s="19">
        <v>283999</v>
      </c>
      <c r="P335" s="20">
        <f t="shared" si="82"/>
        <v>51442333</v>
      </c>
      <c r="Q335">
        <v>0.03</v>
      </c>
      <c r="R335" t="str">
        <f t="shared" si="75"/>
        <v>*</v>
      </c>
      <c r="S335">
        <f t="shared" si="76"/>
      </c>
      <c r="T335" s="9">
        <v>1339054</v>
      </c>
      <c r="U335" s="13">
        <v>10.26</v>
      </c>
      <c r="V335" s="9">
        <v>3340</v>
      </c>
      <c r="W335" s="9">
        <v>3792</v>
      </c>
      <c r="X335" s="9">
        <v>3877</v>
      </c>
      <c r="Y335">
        <f t="shared" si="77"/>
        <v>1375509</v>
      </c>
      <c r="Z335">
        <f t="shared" si="78"/>
        <v>1375509</v>
      </c>
      <c r="AA335">
        <f t="shared" si="79"/>
        <v>42523</v>
      </c>
      <c r="AB335">
        <f t="shared" si="80"/>
        <v>42523</v>
      </c>
      <c r="AC335" s="9">
        <f t="shared" si="83"/>
        <v>1453483</v>
      </c>
      <c r="AD335" s="15">
        <v>100000</v>
      </c>
      <c r="AE335" s="15"/>
      <c r="AF335">
        <v>2002</v>
      </c>
      <c r="AG335" s="9">
        <v>1419432.11</v>
      </c>
      <c r="AH335" s="9">
        <f t="shared" si="81"/>
        <v>34050.8899999999</v>
      </c>
    </row>
    <row r="336" spans="1:34" ht="12.75">
      <c r="A336" t="s">
        <v>337</v>
      </c>
      <c r="B336" s="5">
        <v>334</v>
      </c>
      <c r="C336" s="6">
        <v>2007</v>
      </c>
      <c r="D336" s="21">
        <v>3015892232</v>
      </c>
      <c r="E336" s="21">
        <v>15833434</v>
      </c>
      <c r="F336" s="19">
        <v>2447584080</v>
      </c>
      <c r="G336" s="19">
        <f t="shared" si="70"/>
        <v>12849816.243079444</v>
      </c>
      <c r="H336" s="19">
        <f t="shared" si="71"/>
        <v>9957068.646665277</v>
      </c>
      <c r="I336" s="19">
        <f t="shared" si="72"/>
        <v>568308152</v>
      </c>
      <c r="J336" s="19">
        <f t="shared" si="73"/>
        <v>250466</v>
      </c>
      <c r="K336" s="19">
        <f t="shared" si="74"/>
        <v>1792391.100639641</v>
      </c>
      <c r="L336" s="19">
        <v>0</v>
      </c>
      <c r="M336" s="19">
        <v>1271036</v>
      </c>
      <c r="N336" s="19">
        <v>44733</v>
      </c>
      <c r="O336" s="19">
        <v>177695</v>
      </c>
      <c r="P336" s="20">
        <f t="shared" si="82"/>
        <v>17326898</v>
      </c>
      <c r="Q336">
        <v>0.02</v>
      </c>
      <c r="R336">
        <f t="shared" si="75"/>
      </c>
      <c r="S336">
        <f t="shared" si="76"/>
      </c>
      <c r="T336" s="9">
        <v>444208</v>
      </c>
      <c r="U336" s="13">
        <v>5.25</v>
      </c>
      <c r="V336" s="9">
        <v>5510</v>
      </c>
      <c r="W336" s="9">
        <v>7779</v>
      </c>
      <c r="X336" s="9">
        <v>8337</v>
      </c>
      <c r="Y336">
        <f t="shared" si="77"/>
        <v>234989</v>
      </c>
      <c r="Z336">
        <f t="shared" si="78"/>
        <v>316669</v>
      </c>
      <c r="AA336">
        <f t="shared" si="79"/>
        <v>26315</v>
      </c>
      <c r="AB336">
        <f t="shared" si="80"/>
        <v>26315</v>
      </c>
      <c r="AC336" s="9">
        <f t="shared" si="83"/>
        <v>351559</v>
      </c>
      <c r="AD336" s="15"/>
      <c r="AE336" s="15"/>
      <c r="AF336">
        <v>2003</v>
      </c>
      <c r="AG336" s="9">
        <v>342989</v>
      </c>
      <c r="AH336" s="9">
        <f t="shared" si="81"/>
        <v>8570</v>
      </c>
    </row>
    <row r="337" spans="1:34" ht="12.75">
      <c r="A337" t="s">
        <v>338</v>
      </c>
      <c r="B337" s="5">
        <v>335</v>
      </c>
      <c r="C337" s="6">
        <v>2007</v>
      </c>
      <c r="D337" s="21">
        <v>3147514446</v>
      </c>
      <c r="E337" s="21">
        <v>33772830</v>
      </c>
      <c r="F337" s="19">
        <v>2916342100</v>
      </c>
      <c r="G337" s="19">
        <f t="shared" si="70"/>
        <v>31292350.72782983</v>
      </c>
      <c r="H337" s="19">
        <f t="shared" si="71"/>
        <v>26499262.009838052</v>
      </c>
      <c r="I337" s="19">
        <f t="shared" si="72"/>
        <v>231172346</v>
      </c>
      <c r="J337" s="19">
        <f t="shared" si="73"/>
        <v>840627</v>
      </c>
      <c r="K337" s="19">
        <f t="shared" si="74"/>
        <v>2185404.3730567507</v>
      </c>
      <c r="L337" s="19">
        <v>0</v>
      </c>
      <c r="M337" s="19">
        <v>5384499</v>
      </c>
      <c r="N337" s="19">
        <v>3780735</v>
      </c>
      <c r="O337" s="19">
        <v>1029383</v>
      </c>
      <c r="P337" s="20">
        <f t="shared" si="82"/>
        <v>43967447</v>
      </c>
      <c r="R337">
        <f t="shared" si="75"/>
      </c>
      <c r="S337">
        <f t="shared" si="76"/>
      </c>
      <c r="T337" s="9">
        <v>652864</v>
      </c>
      <c r="U337" s="13">
        <v>10.73</v>
      </c>
      <c r="V337" s="9">
        <v>4467</v>
      </c>
      <c r="W337" s="9">
        <v>4742</v>
      </c>
      <c r="X337" s="9">
        <v>4894</v>
      </c>
      <c r="Y337">
        <f t="shared" si="77"/>
        <v>0</v>
      </c>
      <c r="Z337">
        <f t="shared" si="78"/>
        <v>0</v>
      </c>
      <c r="AA337">
        <f t="shared" si="79"/>
        <v>0</v>
      </c>
      <c r="AB337">
        <f t="shared" si="80"/>
        <v>0</v>
      </c>
      <c r="AC337" s="9">
        <f t="shared" si="83"/>
        <v>0</v>
      </c>
      <c r="AD337" s="15"/>
      <c r="AE337" s="15"/>
      <c r="AG337" s="9">
        <v>0</v>
      </c>
      <c r="AH337" s="9">
        <f t="shared" si="81"/>
        <v>0</v>
      </c>
    </row>
    <row r="338" spans="1:34" ht="12.75">
      <c r="A338" t="s">
        <v>339</v>
      </c>
      <c r="B338" s="5">
        <v>336</v>
      </c>
      <c r="C338" s="6">
        <v>2007</v>
      </c>
      <c r="D338" s="21">
        <v>5752380305</v>
      </c>
      <c r="E338" s="21">
        <v>52174089</v>
      </c>
      <c r="F338" s="19">
        <v>4351767800</v>
      </c>
      <c r="G338" s="19">
        <f t="shared" si="70"/>
        <v>39470533.66885036</v>
      </c>
      <c r="H338" s="19">
        <f t="shared" si="71"/>
        <v>27622395.014527857</v>
      </c>
      <c r="I338" s="19">
        <f t="shared" si="72"/>
        <v>1400612505</v>
      </c>
      <c r="J338" s="19">
        <f t="shared" si="73"/>
        <v>288667</v>
      </c>
      <c r="K338" s="19">
        <f t="shared" si="74"/>
        <v>8302790.667662077</v>
      </c>
      <c r="L338" s="19">
        <v>0</v>
      </c>
      <c r="M338" s="19">
        <v>8373180</v>
      </c>
      <c r="N338" s="19">
        <v>5151000</v>
      </c>
      <c r="O338" s="19">
        <v>1828365</v>
      </c>
      <c r="P338" s="20">
        <f t="shared" si="82"/>
        <v>67526634</v>
      </c>
      <c r="Q338">
        <v>0.01</v>
      </c>
      <c r="R338" t="str">
        <f t="shared" si="75"/>
        <v>*</v>
      </c>
      <c r="S338">
        <f t="shared" si="76"/>
      </c>
      <c r="T338" s="9">
        <v>333137</v>
      </c>
      <c r="U338" s="13">
        <v>9.07</v>
      </c>
      <c r="V338" s="9">
        <v>13063</v>
      </c>
      <c r="W338" s="9">
        <v>17915</v>
      </c>
      <c r="X338" s="9">
        <v>18731</v>
      </c>
      <c r="Y338">
        <f t="shared" si="77"/>
        <v>359252</v>
      </c>
      <c r="Z338">
        <f t="shared" si="78"/>
        <v>359252</v>
      </c>
      <c r="AA338">
        <f t="shared" si="79"/>
        <v>135242</v>
      </c>
      <c r="AB338">
        <f t="shared" si="80"/>
        <v>135242</v>
      </c>
      <c r="AC338" s="9">
        <f t="shared" si="83"/>
        <v>506856</v>
      </c>
      <c r="AD338" s="15">
        <v>100000</v>
      </c>
      <c r="AE338" s="15"/>
      <c r="AF338">
        <v>2006</v>
      </c>
      <c r="AG338" s="9">
        <v>498401.08</v>
      </c>
      <c r="AH338" s="9">
        <f t="shared" si="81"/>
        <v>8454.919999999984</v>
      </c>
    </row>
    <row r="339" spans="1:34" ht="12.75">
      <c r="A339" t="s">
        <v>340</v>
      </c>
      <c r="B339" s="5">
        <v>337</v>
      </c>
      <c r="C339" s="6">
        <v>2007</v>
      </c>
      <c r="D339" s="21">
        <v>162287035</v>
      </c>
      <c r="E339" s="21">
        <v>2484615</v>
      </c>
      <c r="F339" s="19">
        <v>124358000</v>
      </c>
      <c r="G339" s="19">
        <f t="shared" si="70"/>
        <v>1903921.3586593654</v>
      </c>
      <c r="H339" s="19">
        <f t="shared" si="71"/>
        <v>1153731.6920586193</v>
      </c>
      <c r="I339" s="19">
        <f t="shared" si="72"/>
        <v>37929035</v>
      </c>
      <c r="J339" s="19">
        <f t="shared" si="73"/>
        <v>99551</v>
      </c>
      <c r="K339" s="19">
        <f t="shared" si="74"/>
        <v>0</v>
      </c>
      <c r="L339" s="19">
        <v>0</v>
      </c>
      <c r="M339" s="19">
        <v>241147</v>
      </c>
      <c r="N339" s="19">
        <v>232183</v>
      </c>
      <c r="O339" s="19">
        <v>71377</v>
      </c>
      <c r="P339" s="20">
        <f t="shared" si="82"/>
        <v>3029322</v>
      </c>
      <c r="R339">
        <f t="shared" si="75"/>
      </c>
      <c r="S339">
        <f t="shared" si="76"/>
      </c>
      <c r="T339" s="9">
        <v>253792</v>
      </c>
      <c r="U339" s="13">
        <v>15.31</v>
      </c>
      <c r="V339" s="9">
        <v>490</v>
      </c>
      <c r="W339" s="9">
        <v>871</v>
      </c>
      <c r="X339" s="9">
        <v>1096</v>
      </c>
      <c r="Y339">
        <f t="shared" si="77"/>
        <v>0</v>
      </c>
      <c r="Z339">
        <f t="shared" si="78"/>
        <v>0</v>
      </c>
      <c r="AA339">
        <f t="shared" si="79"/>
        <v>0</v>
      </c>
      <c r="AB339">
        <f t="shared" si="80"/>
        <v>0</v>
      </c>
      <c r="AC339" s="9">
        <f t="shared" si="83"/>
        <v>0</v>
      </c>
      <c r="AD339" s="15"/>
      <c r="AE339" s="15"/>
      <c r="AG339" s="9">
        <v>0</v>
      </c>
      <c r="AH339" s="9">
        <f t="shared" si="81"/>
        <v>0</v>
      </c>
    </row>
    <row r="340" spans="1:34" ht="12.75">
      <c r="A340" t="s">
        <v>341</v>
      </c>
      <c r="B340" s="5">
        <v>338</v>
      </c>
      <c r="C340" s="6">
        <v>2007</v>
      </c>
      <c r="D340" s="21">
        <v>1369991014</v>
      </c>
      <c r="E340" s="21">
        <v>14713703</v>
      </c>
      <c r="F340" s="19">
        <v>1037160900</v>
      </c>
      <c r="G340" s="19">
        <f t="shared" si="70"/>
        <v>11139107.69476967</v>
      </c>
      <c r="H340" s="19">
        <f t="shared" si="71"/>
        <v>7598127.99988744</v>
      </c>
      <c r="I340" s="19">
        <f t="shared" si="72"/>
        <v>332830114</v>
      </c>
      <c r="J340" s="19">
        <f t="shared" si="73"/>
        <v>259012</v>
      </c>
      <c r="K340" s="19">
        <f t="shared" si="74"/>
        <v>2194506.620061176</v>
      </c>
      <c r="L340" s="19">
        <v>0</v>
      </c>
      <c r="M340" s="19">
        <v>869712</v>
      </c>
      <c r="N340" s="19">
        <v>207276</v>
      </c>
      <c r="O340" s="19">
        <v>195190</v>
      </c>
      <c r="P340" s="20">
        <f t="shared" si="82"/>
        <v>15985881</v>
      </c>
      <c r="R340">
        <f t="shared" si="75"/>
      </c>
      <c r="S340">
        <f t="shared" si="76"/>
      </c>
      <c r="T340" s="9">
        <v>314577</v>
      </c>
      <c r="U340" s="13">
        <v>10.74</v>
      </c>
      <c r="V340" s="9">
        <v>3297</v>
      </c>
      <c r="W340" s="9">
        <v>4582</v>
      </c>
      <c r="X340" s="9">
        <v>4847</v>
      </c>
      <c r="Y340">
        <f t="shared" si="77"/>
        <v>0</v>
      </c>
      <c r="Z340">
        <f t="shared" si="78"/>
        <v>0</v>
      </c>
      <c r="AA340">
        <f t="shared" si="79"/>
        <v>0</v>
      </c>
      <c r="AB340">
        <f t="shared" si="80"/>
        <v>0</v>
      </c>
      <c r="AC340" s="9">
        <f t="shared" si="83"/>
        <v>0</v>
      </c>
      <c r="AD340" s="15"/>
      <c r="AE340" s="15"/>
      <c r="AG340" s="9">
        <v>0</v>
      </c>
      <c r="AH340" s="9">
        <f t="shared" si="81"/>
        <v>0</v>
      </c>
    </row>
    <row r="341" spans="1:34" ht="12.75">
      <c r="A341" t="s">
        <v>342</v>
      </c>
      <c r="B341" s="5">
        <v>339</v>
      </c>
      <c r="C341" s="6">
        <v>2007</v>
      </c>
      <c r="D341" s="21">
        <v>1532114950</v>
      </c>
      <c r="E341" s="21">
        <v>22276951</v>
      </c>
      <c r="F341" s="19">
        <v>1387731600</v>
      </c>
      <c r="G341" s="19">
        <f t="shared" si="70"/>
        <v>20177617.12615075</v>
      </c>
      <c r="H341" s="19">
        <f t="shared" si="71"/>
        <v>13531388.721153714</v>
      </c>
      <c r="I341" s="19">
        <f t="shared" si="72"/>
        <v>144383350</v>
      </c>
      <c r="J341" s="19">
        <f t="shared" si="73"/>
        <v>172295</v>
      </c>
      <c r="K341" s="19">
        <f t="shared" si="74"/>
        <v>880880.7127887143</v>
      </c>
      <c r="L341" s="19">
        <v>0</v>
      </c>
      <c r="M341" s="19">
        <v>1470774</v>
      </c>
      <c r="N341" s="19">
        <v>396445</v>
      </c>
      <c r="O341" s="19">
        <v>345161</v>
      </c>
      <c r="P341" s="20">
        <f t="shared" si="82"/>
        <v>24489331</v>
      </c>
      <c r="Q341">
        <v>0.015</v>
      </c>
      <c r="R341" t="str">
        <f t="shared" si="75"/>
        <v>*</v>
      </c>
      <c r="S341">
        <f t="shared" si="76"/>
      </c>
      <c r="T341" s="9">
        <v>303595</v>
      </c>
      <c r="U341" s="13">
        <v>14.54</v>
      </c>
      <c r="V341" s="9">
        <v>4571</v>
      </c>
      <c r="W341" s="9">
        <v>5409</v>
      </c>
      <c r="X341" s="9">
        <v>5653</v>
      </c>
      <c r="Y341">
        <f t="shared" si="77"/>
        <v>216184</v>
      </c>
      <c r="Z341">
        <f t="shared" si="78"/>
        <v>216184</v>
      </c>
      <c r="AA341">
        <f t="shared" si="79"/>
        <v>28008</v>
      </c>
      <c r="AB341">
        <f t="shared" si="80"/>
        <v>28008</v>
      </c>
      <c r="AC341" s="9">
        <f t="shared" si="83"/>
        <v>250297</v>
      </c>
      <c r="AD341" s="15">
        <v>100000</v>
      </c>
      <c r="AE341" s="15"/>
      <c r="AF341">
        <v>2005</v>
      </c>
      <c r="AG341" s="9">
        <v>248453.65</v>
      </c>
      <c r="AH341" s="9">
        <f t="shared" si="81"/>
        <v>1843.3500000000058</v>
      </c>
    </row>
    <row r="342" spans="1:34" ht="12.75">
      <c r="A342" t="s">
        <v>343</v>
      </c>
      <c r="B342" s="5">
        <v>340</v>
      </c>
      <c r="C342" s="6">
        <v>2007</v>
      </c>
      <c r="D342" s="21">
        <v>282603223</v>
      </c>
      <c r="E342" s="21">
        <v>3673842</v>
      </c>
      <c r="F342" s="19">
        <v>199991700</v>
      </c>
      <c r="G342" s="19">
        <f t="shared" si="70"/>
        <v>2599892.1714753406</v>
      </c>
      <c r="H342" s="19">
        <f t="shared" si="71"/>
        <v>1679491.649135111</v>
      </c>
      <c r="I342" s="19">
        <f t="shared" si="72"/>
        <v>82611523</v>
      </c>
      <c r="J342" s="19">
        <f t="shared" si="73"/>
        <v>203979</v>
      </c>
      <c r="K342" s="19">
        <f t="shared" si="74"/>
        <v>547449.6356005548</v>
      </c>
      <c r="L342" s="19">
        <v>0</v>
      </c>
      <c r="M342" s="19">
        <v>250206</v>
      </c>
      <c r="N342" s="19">
        <v>25403</v>
      </c>
      <c r="O342" s="19">
        <v>39512</v>
      </c>
      <c r="P342" s="20">
        <f t="shared" si="82"/>
        <v>3988963</v>
      </c>
      <c r="R342">
        <f t="shared" si="75"/>
      </c>
      <c r="S342">
        <f t="shared" si="76"/>
      </c>
      <c r="T342" s="9">
        <v>282474</v>
      </c>
      <c r="U342" s="13">
        <v>13</v>
      </c>
      <c r="V342" s="9">
        <v>708</v>
      </c>
      <c r="W342" s="9">
        <v>1113</v>
      </c>
      <c r="X342" s="9">
        <v>1256</v>
      </c>
      <c r="Y342">
        <f t="shared" si="77"/>
        <v>0</v>
      </c>
      <c r="Z342">
        <f t="shared" si="78"/>
        <v>0</v>
      </c>
      <c r="AA342">
        <f t="shared" si="79"/>
        <v>0</v>
      </c>
      <c r="AB342">
        <f t="shared" si="80"/>
        <v>0</v>
      </c>
      <c r="AC342" s="9">
        <f t="shared" si="83"/>
        <v>0</v>
      </c>
      <c r="AD342" s="15"/>
      <c r="AE342" s="15"/>
      <c r="AG342" s="9">
        <v>0</v>
      </c>
      <c r="AH342" s="9">
        <f t="shared" si="81"/>
        <v>0</v>
      </c>
    </row>
    <row r="343" spans="1:34" ht="12.75">
      <c r="A343" t="s">
        <v>344</v>
      </c>
      <c r="B343" s="5">
        <v>341</v>
      </c>
      <c r="C343" s="6">
        <v>2007</v>
      </c>
      <c r="D343" s="21">
        <v>898414000</v>
      </c>
      <c r="E343" s="21">
        <v>10313793</v>
      </c>
      <c r="F343" s="19">
        <v>724825000</v>
      </c>
      <c r="G343" s="19">
        <f t="shared" si="70"/>
        <v>8320991.225899195</v>
      </c>
      <c r="H343" s="19">
        <f t="shared" si="71"/>
        <v>6162749.9762657685</v>
      </c>
      <c r="I343" s="19">
        <f t="shared" si="72"/>
        <v>173589000</v>
      </c>
      <c r="J343" s="19">
        <f t="shared" si="73"/>
        <v>221981</v>
      </c>
      <c r="K343" s="19">
        <f t="shared" si="74"/>
        <v>1095066.4840981448</v>
      </c>
      <c r="L343" s="19">
        <v>0</v>
      </c>
      <c r="M343" s="19">
        <v>1098383</v>
      </c>
      <c r="N343" s="19">
        <v>152914</v>
      </c>
      <c r="O343" s="19">
        <v>177200</v>
      </c>
      <c r="P343" s="20">
        <f t="shared" si="82"/>
        <v>11742290</v>
      </c>
      <c r="Q343">
        <v>0.02</v>
      </c>
      <c r="R343" t="str">
        <f t="shared" si="75"/>
        <v>*</v>
      </c>
      <c r="S343">
        <f t="shared" si="76"/>
      </c>
      <c r="T343" s="9">
        <v>385545</v>
      </c>
      <c r="U343" s="13">
        <v>11.48</v>
      </c>
      <c r="V343" s="9">
        <v>1880</v>
      </c>
      <c r="W343" s="9">
        <v>2662</v>
      </c>
      <c r="X343" s="9">
        <v>2930</v>
      </c>
      <c r="Y343">
        <f t="shared" si="77"/>
        <v>145156</v>
      </c>
      <c r="Z343">
        <f t="shared" si="78"/>
        <v>145156</v>
      </c>
      <c r="AA343">
        <f t="shared" si="79"/>
        <v>25026</v>
      </c>
      <c r="AB343">
        <f t="shared" si="80"/>
        <v>25026</v>
      </c>
      <c r="AC343" s="9">
        <f t="shared" si="83"/>
        <v>174437</v>
      </c>
      <c r="AD343" s="15">
        <v>100000</v>
      </c>
      <c r="AE343" s="15"/>
      <c r="AF343">
        <v>2003</v>
      </c>
      <c r="AG343" s="9">
        <v>173512.01</v>
      </c>
      <c r="AH343" s="9">
        <f t="shared" si="81"/>
        <v>924.9899999999907</v>
      </c>
    </row>
    <row r="344" spans="1:34" ht="12.75">
      <c r="A344" t="s">
        <v>345</v>
      </c>
      <c r="B344" s="5">
        <v>342</v>
      </c>
      <c r="C344" s="6">
        <v>2007</v>
      </c>
      <c r="D344" s="21">
        <v>2891951910</v>
      </c>
      <c r="E344" s="21">
        <v>27878416</v>
      </c>
      <c r="F344" s="19">
        <v>2738896900</v>
      </c>
      <c r="G344" s="19">
        <f t="shared" si="70"/>
        <v>26402965.725426048</v>
      </c>
      <c r="H344" s="19">
        <f t="shared" si="71"/>
        <v>19828489.32728013</v>
      </c>
      <c r="I344" s="19">
        <f t="shared" si="72"/>
        <v>153055010</v>
      </c>
      <c r="J344" s="19">
        <f t="shared" si="73"/>
        <v>159432</v>
      </c>
      <c r="K344" s="19">
        <f t="shared" si="74"/>
        <v>550008.5347889954</v>
      </c>
      <c r="L344" s="19">
        <v>0</v>
      </c>
      <c r="M344" s="19">
        <v>3006181</v>
      </c>
      <c r="N344" s="19">
        <v>15367786</v>
      </c>
      <c r="O344" s="19">
        <v>1193812</v>
      </c>
      <c r="P344" s="20">
        <f t="shared" si="82"/>
        <v>47446195</v>
      </c>
      <c r="R344">
        <f t="shared" si="75"/>
      </c>
      <c r="S344">
        <f t="shared" si="76"/>
      </c>
      <c r="T344" s="9">
        <v>401598</v>
      </c>
      <c r="U344" s="13">
        <v>9.64</v>
      </c>
      <c r="V344" s="9">
        <v>6820</v>
      </c>
      <c r="W344" s="9">
        <v>7780</v>
      </c>
      <c r="X344" s="9">
        <v>8200</v>
      </c>
      <c r="Y344">
        <f t="shared" si="77"/>
        <v>0</v>
      </c>
      <c r="Z344">
        <f t="shared" si="78"/>
        <v>0</v>
      </c>
      <c r="AA344">
        <f t="shared" si="79"/>
        <v>0</v>
      </c>
      <c r="AB344">
        <f t="shared" si="80"/>
        <v>0</v>
      </c>
      <c r="AC344" s="9">
        <f t="shared" si="83"/>
        <v>0</v>
      </c>
      <c r="AD344" s="15"/>
      <c r="AE344" s="15"/>
      <c r="AG344" s="9">
        <v>0</v>
      </c>
      <c r="AH344" s="9">
        <f t="shared" si="81"/>
        <v>0</v>
      </c>
    </row>
    <row r="345" spans="1:34" ht="12.75">
      <c r="A345" t="s">
        <v>346</v>
      </c>
      <c r="B345" s="5">
        <v>343</v>
      </c>
      <c r="C345" s="6">
        <v>2007</v>
      </c>
      <c r="D345" s="21">
        <v>711157673</v>
      </c>
      <c r="E345" s="21">
        <v>7979189</v>
      </c>
      <c r="F345" s="19">
        <v>571370930</v>
      </c>
      <c r="G345" s="19">
        <f t="shared" si="70"/>
        <v>6410781.761438957</v>
      </c>
      <c r="H345" s="19">
        <f t="shared" si="71"/>
        <v>3369036.761705157</v>
      </c>
      <c r="I345" s="19">
        <f t="shared" si="72"/>
        <v>139786743</v>
      </c>
      <c r="J345" s="19">
        <f t="shared" si="73"/>
        <v>73611</v>
      </c>
      <c r="K345" s="19">
        <f t="shared" si="74"/>
        <v>0</v>
      </c>
      <c r="L345" s="19">
        <v>0</v>
      </c>
      <c r="M345" s="19">
        <v>399666</v>
      </c>
      <c r="N345" s="19">
        <v>142446</v>
      </c>
      <c r="O345" s="19">
        <v>118527</v>
      </c>
      <c r="P345" s="20">
        <f t="shared" si="82"/>
        <v>8639828</v>
      </c>
      <c r="R345">
        <f t="shared" si="75"/>
      </c>
      <c r="S345">
        <f t="shared" si="76"/>
      </c>
      <c r="T345" s="9">
        <v>210760</v>
      </c>
      <c r="U345" s="13">
        <v>11.22</v>
      </c>
      <c r="V345" s="9">
        <v>2711</v>
      </c>
      <c r="W345" s="9">
        <v>4610</v>
      </c>
      <c r="X345" s="9">
        <v>5003</v>
      </c>
      <c r="Y345">
        <f t="shared" si="77"/>
        <v>0</v>
      </c>
      <c r="Z345">
        <f t="shared" si="78"/>
        <v>0</v>
      </c>
      <c r="AA345">
        <f t="shared" si="79"/>
        <v>0</v>
      </c>
      <c r="AB345">
        <f t="shared" si="80"/>
        <v>0</v>
      </c>
      <c r="AC345" s="9">
        <f t="shared" si="83"/>
        <v>0</v>
      </c>
      <c r="AD345" s="15"/>
      <c r="AE345" s="15"/>
      <c r="AG345" s="9">
        <v>0</v>
      </c>
      <c r="AH345" s="9">
        <f t="shared" si="81"/>
        <v>0</v>
      </c>
    </row>
    <row r="346" spans="1:34" ht="12.75">
      <c r="A346" t="s">
        <v>347</v>
      </c>
      <c r="B346" s="5">
        <v>344</v>
      </c>
      <c r="C346" s="6">
        <v>2007</v>
      </c>
      <c r="D346" s="21">
        <v>5040440045</v>
      </c>
      <c r="E346" s="21">
        <v>52067746</v>
      </c>
      <c r="F346" s="19">
        <v>4215970500</v>
      </c>
      <c r="G346" s="19">
        <f t="shared" si="70"/>
        <v>43550975.5453292</v>
      </c>
      <c r="H346" s="19">
        <f t="shared" si="71"/>
        <v>37785803.34920797</v>
      </c>
      <c r="I346" s="19">
        <f t="shared" si="72"/>
        <v>824469545</v>
      </c>
      <c r="J346" s="19">
        <f t="shared" si="73"/>
        <v>441129</v>
      </c>
      <c r="K346" s="19">
        <f t="shared" si="74"/>
        <v>6586094.744238977</v>
      </c>
      <c r="L346" s="19">
        <v>0</v>
      </c>
      <c r="M346" s="19">
        <v>1950612</v>
      </c>
      <c r="N346" s="19">
        <v>225633</v>
      </c>
      <c r="O346" s="19">
        <v>373347</v>
      </c>
      <c r="P346" s="20">
        <f t="shared" si="82"/>
        <v>54617338</v>
      </c>
      <c r="R346">
        <f t="shared" si="75"/>
      </c>
      <c r="S346">
        <f t="shared" si="76"/>
      </c>
      <c r="T346" s="9">
        <v>755415</v>
      </c>
      <c r="U346" s="13">
        <v>10.33</v>
      </c>
      <c r="V346" s="9">
        <v>5581</v>
      </c>
      <c r="W346" s="9">
        <v>7450</v>
      </c>
      <c r="X346" s="9">
        <v>7674</v>
      </c>
      <c r="Y346">
        <f t="shared" si="77"/>
        <v>0</v>
      </c>
      <c r="Z346">
        <f t="shared" si="78"/>
        <v>0</v>
      </c>
      <c r="AA346">
        <f t="shared" si="79"/>
        <v>0</v>
      </c>
      <c r="AB346">
        <f t="shared" si="80"/>
        <v>0</v>
      </c>
      <c r="AC346" s="9">
        <f t="shared" si="83"/>
        <v>0</v>
      </c>
      <c r="AD346" s="15"/>
      <c r="AE346" s="15"/>
      <c r="AG346" s="9">
        <v>0</v>
      </c>
      <c r="AH346" s="9">
        <f t="shared" si="81"/>
        <v>0</v>
      </c>
    </row>
    <row r="347" spans="1:34" ht="12.75">
      <c r="A347" t="s">
        <v>348</v>
      </c>
      <c r="B347" s="5">
        <v>345</v>
      </c>
      <c r="C347" s="6">
        <v>2007</v>
      </c>
      <c r="D347" s="21">
        <v>89169319</v>
      </c>
      <c r="E347" s="21">
        <v>1150284</v>
      </c>
      <c r="F347" s="19">
        <v>71940600</v>
      </c>
      <c r="G347" s="19">
        <f t="shared" si="70"/>
        <v>928033.5664602306</v>
      </c>
      <c r="H347" s="19">
        <f t="shared" si="71"/>
        <v>373334.5954492383</v>
      </c>
      <c r="I347" s="19">
        <f t="shared" si="72"/>
        <v>17228719</v>
      </c>
      <c r="J347" s="19">
        <f t="shared" si="73"/>
        <v>57049</v>
      </c>
      <c r="K347" s="19">
        <f t="shared" si="74"/>
        <v>0</v>
      </c>
      <c r="L347" s="19">
        <v>70</v>
      </c>
      <c r="M347" s="19">
        <v>15394</v>
      </c>
      <c r="N347" s="19">
        <v>15440</v>
      </c>
      <c r="O347" s="19">
        <v>24039</v>
      </c>
      <c r="P347" s="20">
        <f t="shared" si="82"/>
        <v>1205227</v>
      </c>
      <c r="R347">
        <f t="shared" si="75"/>
      </c>
      <c r="S347">
        <f t="shared" si="76"/>
      </c>
      <c r="T347" s="9">
        <v>167304</v>
      </c>
      <c r="U347" s="13">
        <v>12.9</v>
      </c>
      <c r="V347" s="9">
        <v>430</v>
      </c>
      <c r="W347" s="9">
        <v>732</v>
      </c>
      <c r="X347" s="9">
        <v>810</v>
      </c>
      <c r="Y347">
        <f t="shared" si="77"/>
        <v>0</v>
      </c>
      <c r="Z347">
        <f t="shared" si="78"/>
        <v>0</v>
      </c>
      <c r="AA347">
        <f t="shared" si="79"/>
        <v>0</v>
      </c>
      <c r="AB347">
        <f t="shared" si="80"/>
        <v>0</v>
      </c>
      <c r="AC347" s="9">
        <f t="shared" si="83"/>
        <v>0</v>
      </c>
      <c r="AD347" s="15"/>
      <c r="AE347" s="15"/>
      <c r="AG347" s="9">
        <v>0</v>
      </c>
      <c r="AH347" s="9">
        <f t="shared" si="81"/>
        <v>0</v>
      </c>
    </row>
    <row r="348" spans="1:34" ht="12.75">
      <c r="A348" t="s">
        <v>349</v>
      </c>
      <c r="B348" s="5">
        <v>346</v>
      </c>
      <c r="C348" s="6">
        <v>2007</v>
      </c>
      <c r="D348" s="21">
        <v>1989785620</v>
      </c>
      <c r="E348" s="21">
        <v>17549909</v>
      </c>
      <c r="F348" s="19">
        <v>892316400</v>
      </c>
      <c r="G348" s="19">
        <f t="shared" si="70"/>
        <v>7870230.572481271</v>
      </c>
      <c r="H348" s="19">
        <f t="shared" si="71"/>
        <v>5874265.354394534</v>
      </c>
      <c r="I348" s="19">
        <f t="shared" si="72"/>
        <v>1097469220</v>
      </c>
      <c r="J348" s="19">
        <f t="shared" si="73"/>
        <v>382794</v>
      </c>
      <c r="K348" s="19">
        <f t="shared" si="74"/>
        <v>7150987.166025935</v>
      </c>
      <c r="L348" s="19">
        <v>593</v>
      </c>
      <c r="M348" s="19">
        <v>807869</v>
      </c>
      <c r="N348" s="19">
        <v>30656</v>
      </c>
      <c r="O348" s="19">
        <v>157857</v>
      </c>
      <c r="P348" s="20">
        <f t="shared" si="82"/>
        <v>18546884</v>
      </c>
      <c r="R348">
        <f t="shared" si="75"/>
      </c>
      <c r="S348">
        <f t="shared" si="76"/>
      </c>
      <c r="T348" s="9">
        <v>394307</v>
      </c>
      <c r="U348" s="13">
        <v>8.82</v>
      </c>
      <c r="V348" s="9">
        <v>2263</v>
      </c>
      <c r="W348" s="9">
        <v>5130</v>
      </c>
      <c r="X348" s="9">
        <v>5335</v>
      </c>
      <c r="Y348">
        <f t="shared" si="77"/>
        <v>0</v>
      </c>
      <c r="Z348">
        <f t="shared" si="78"/>
        <v>0</v>
      </c>
      <c r="AA348">
        <f t="shared" si="79"/>
        <v>0</v>
      </c>
      <c r="AB348">
        <f t="shared" si="80"/>
        <v>0</v>
      </c>
      <c r="AC348" s="9">
        <f t="shared" si="83"/>
        <v>0</v>
      </c>
      <c r="AD348" s="15"/>
      <c r="AE348" s="15"/>
      <c r="AG348" s="9">
        <v>0</v>
      </c>
      <c r="AH348" s="9">
        <f t="shared" si="81"/>
        <v>0</v>
      </c>
    </row>
    <row r="349" spans="1:34" ht="12.75">
      <c r="A349" t="s">
        <v>350</v>
      </c>
      <c r="B349" s="5">
        <v>347</v>
      </c>
      <c r="C349" s="6">
        <v>2007</v>
      </c>
      <c r="D349" s="21">
        <v>4208938481</v>
      </c>
      <c r="E349" s="21">
        <v>38175072</v>
      </c>
      <c r="F349" s="19">
        <v>2914563850</v>
      </c>
      <c r="G349" s="19">
        <f t="shared" si="70"/>
        <v>26435094.103801705</v>
      </c>
      <c r="H349" s="19">
        <f t="shared" si="71"/>
        <v>19290647.859574754</v>
      </c>
      <c r="I349" s="19">
        <f t="shared" si="72"/>
        <v>1294374631</v>
      </c>
      <c r="J349" s="19">
        <f t="shared" si="73"/>
        <v>360149</v>
      </c>
      <c r="K349" s="19">
        <f t="shared" si="74"/>
        <v>8480222.101735922</v>
      </c>
      <c r="L349" s="19">
        <v>0</v>
      </c>
      <c r="M349" s="19">
        <v>14904665</v>
      </c>
      <c r="N349" s="19">
        <v>15834405</v>
      </c>
      <c r="O349" s="19">
        <v>3432627</v>
      </c>
      <c r="P349" s="20">
        <f t="shared" si="82"/>
        <v>72346769</v>
      </c>
      <c r="R349">
        <f t="shared" si="75"/>
      </c>
      <c r="S349">
        <f t="shared" si="76"/>
      </c>
      <c r="T349" s="9">
        <v>370009</v>
      </c>
      <c r="U349" s="13">
        <v>9.07</v>
      </c>
      <c r="V349" s="9">
        <v>7877</v>
      </c>
      <c r="W349" s="9">
        <v>11471</v>
      </c>
      <c r="X349" s="9">
        <v>12311</v>
      </c>
      <c r="Y349">
        <f t="shared" si="77"/>
        <v>0</v>
      </c>
      <c r="Z349">
        <f t="shared" si="78"/>
        <v>0</v>
      </c>
      <c r="AA349">
        <f t="shared" si="79"/>
        <v>0</v>
      </c>
      <c r="AB349">
        <f t="shared" si="80"/>
        <v>0</v>
      </c>
      <c r="AC349" s="9">
        <f t="shared" si="83"/>
        <v>0</v>
      </c>
      <c r="AD349" s="15"/>
      <c r="AE349" s="15"/>
      <c r="AG349" s="9">
        <v>0</v>
      </c>
      <c r="AH349" s="9">
        <f t="shared" si="81"/>
        <v>0</v>
      </c>
    </row>
    <row r="350" spans="1:34" ht="12.75">
      <c r="A350" t="s">
        <v>351</v>
      </c>
      <c r="B350" s="5">
        <v>348</v>
      </c>
      <c r="C350" s="6">
        <v>2007</v>
      </c>
      <c r="D350" s="21">
        <v>10312440900</v>
      </c>
      <c r="E350" s="21">
        <v>124780535</v>
      </c>
      <c r="F350" s="19">
        <v>6007044700</v>
      </c>
      <c r="G350" s="19">
        <f t="shared" si="70"/>
        <v>72685240.93407552</v>
      </c>
      <c r="H350" s="19">
        <f t="shared" si="71"/>
        <v>43320907.48867093</v>
      </c>
      <c r="I350" s="19">
        <f t="shared" si="72"/>
        <v>4305396200</v>
      </c>
      <c r="J350" s="19">
        <f t="shared" si="73"/>
        <v>241077</v>
      </c>
      <c r="K350" s="19">
        <f t="shared" si="74"/>
        <v>30485893.722497076</v>
      </c>
      <c r="L350" s="19">
        <v>0</v>
      </c>
      <c r="M350" s="19">
        <v>37516578</v>
      </c>
      <c r="N350" s="19">
        <v>10950292</v>
      </c>
      <c r="O350" s="19">
        <v>8518582</v>
      </c>
      <c r="P350" s="20">
        <f t="shared" si="82"/>
        <v>181765987</v>
      </c>
      <c r="R350">
        <f t="shared" si="75"/>
      </c>
      <c r="S350">
        <f t="shared" si="76"/>
      </c>
      <c r="T350" s="9">
        <v>247529</v>
      </c>
      <c r="U350" s="13">
        <v>12.1</v>
      </c>
      <c r="V350" s="9">
        <v>24268</v>
      </c>
      <c r="W350" s="9">
        <v>42127</v>
      </c>
      <c r="X350" s="9">
        <v>45130</v>
      </c>
      <c r="Y350">
        <f t="shared" si="77"/>
        <v>0</v>
      </c>
      <c r="Z350">
        <f t="shared" si="78"/>
        <v>0</v>
      </c>
      <c r="AA350">
        <f t="shared" si="79"/>
        <v>0</v>
      </c>
      <c r="AB350">
        <f t="shared" si="80"/>
        <v>0</v>
      </c>
      <c r="AC350" s="9">
        <f t="shared" si="83"/>
        <v>0</v>
      </c>
      <c r="AD350" s="15"/>
      <c r="AE350" s="15"/>
      <c r="AG350" s="9">
        <v>0</v>
      </c>
      <c r="AH350" s="9">
        <f t="shared" si="81"/>
        <v>0</v>
      </c>
    </row>
    <row r="351" spans="1:34" ht="12.75">
      <c r="A351" t="s">
        <v>352</v>
      </c>
      <c r="B351" s="5">
        <v>349</v>
      </c>
      <c r="C351" s="6">
        <v>2007</v>
      </c>
      <c r="D351" s="21">
        <v>148371530</v>
      </c>
      <c r="E351" s="21">
        <v>1790844</v>
      </c>
      <c r="F351" s="19">
        <v>109749700</v>
      </c>
      <c r="G351" s="19">
        <f t="shared" si="70"/>
        <v>1324678.6074579132</v>
      </c>
      <c r="H351" s="19">
        <f t="shared" si="71"/>
        <v>752559.6091647906</v>
      </c>
      <c r="I351" s="19">
        <f t="shared" si="72"/>
        <v>38621830</v>
      </c>
      <c r="J351" s="19">
        <f t="shared" si="73"/>
        <v>139934</v>
      </c>
      <c r="K351" s="19">
        <f t="shared" si="74"/>
        <v>133033.06405716762</v>
      </c>
      <c r="L351" s="19">
        <v>0</v>
      </c>
      <c r="M351" s="19">
        <v>58245</v>
      </c>
      <c r="N351" s="19">
        <v>5609</v>
      </c>
      <c r="O351" s="19">
        <v>34374</v>
      </c>
      <c r="P351" s="20">
        <f t="shared" si="82"/>
        <v>1889072</v>
      </c>
      <c r="R351">
        <f t="shared" si="75"/>
      </c>
      <c r="S351">
        <f t="shared" si="76"/>
      </c>
      <c r="T351" s="9">
        <v>231539</v>
      </c>
      <c r="U351" s="13">
        <v>12.07</v>
      </c>
      <c r="V351" s="9">
        <v>474</v>
      </c>
      <c r="W351" s="9">
        <v>750</v>
      </c>
      <c r="X351" s="9">
        <v>858</v>
      </c>
      <c r="Y351">
        <f t="shared" si="77"/>
        <v>0</v>
      </c>
      <c r="Z351">
        <f t="shared" si="78"/>
        <v>0</v>
      </c>
      <c r="AA351">
        <f t="shared" si="79"/>
        <v>0</v>
      </c>
      <c r="AB351">
        <f t="shared" si="80"/>
        <v>0</v>
      </c>
      <c r="AC351" s="9">
        <f t="shared" si="83"/>
        <v>0</v>
      </c>
      <c r="AD351" s="15"/>
      <c r="AE351" s="15"/>
      <c r="AG351" s="9">
        <v>0</v>
      </c>
      <c r="AH351" s="9">
        <f t="shared" si="81"/>
        <v>0</v>
      </c>
    </row>
    <row r="352" spans="1:34" ht="12.75">
      <c r="A352" t="s">
        <v>353</v>
      </c>
      <c r="B352" s="5">
        <v>350</v>
      </c>
      <c r="C352" s="6">
        <v>2007</v>
      </c>
      <c r="D352" s="21">
        <v>1584293521</v>
      </c>
      <c r="E352" s="21">
        <v>16872726</v>
      </c>
      <c r="F352" s="19">
        <v>1411776820</v>
      </c>
      <c r="G352" s="19">
        <f t="shared" si="70"/>
        <v>15035423.134202996</v>
      </c>
      <c r="H352" s="19">
        <f t="shared" si="71"/>
        <v>11654047.247737791</v>
      </c>
      <c r="I352" s="19">
        <f t="shared" si="72"/>
        <v>172516701</v>
      </c>
      <c r="J352" s="19">
        <f t="shared" si="73"/>
        <v>245750</v>
      </c>
      <c r="K352" s="19">
        <f t="shared" si="74"/>
        <v>1089671.9946690267</v>
      </c>
      <c r="L352" s="19">
        <v>0</v>
      </c>
      <c r="M352" s="19">
        <v>3097019</v>
      </c>
      <c r="N352" s="19">
        <v>562326</v>
      </c>
      <c r="O352" s="19">
        <v>447901</v>
      </c>
      <c r="P352" s="20">
        <f t="shared" si="82"/>
        <v>20979972</v>
      </c>
      <c r="R352">
        <f t="shared" si="75"/>
      </c>
      <c r="S352">
        <f t="shared" si="76"/>
      </c>
      <c r="T352" s="9">
        <v>444654</v>
      </c>
      <c r="U352" s="13">
        <v>10.65</v>
      </c>
      <c r="V352" s="9">
        <v>3175</v>
      </c>
      <c r="W352" s="9">
        <v>3877</v>
      </c>
      <c r="X352" s="9">
        <v>4131</v>
      </c>
      <c r="Y352">
        <f t="shared" si="77"/>
        <v>0</v>
      </c>
      <c r="Z352">
        <f t="shared" si="78"/>
        <v>0</v>
      </c>
      <c r="AA352">
        <f t="shared" si="79"/>
        <v>0</v>
      </c>
      <c r="AB352">
        <f t="shared" si="80"/>
        <v>0</v>
      </c>
      <c r="AC352" s="9">
        <f t="shared" si="83"/>
        <v>0</v>
      </c>
      <c r="AD352" s="15"/>
      <c r="AE352" s="15"/>
      <c r="AG352" s="9">
        <v>0</v>
      </c>
      <c r="AH352" s="9">
        <f t="shared" si="81"/>
        <v>0</v>
      </c>
    </row>
    <row r="353" spans="1:34" ht="12.75">
      <c r="A353" t="s">
        <v>354</v>
      </c>
      <c r="B353" s="5">
        <v>351</v>
      </c>
      <c r="C353" s="6">
        <v>2007</v>
      </c>
      <c r="D353" s="21">
        <v>6225795406</v>
      </c>
      <c r="E353" s="21">
        <v>36669935</v>
      </c>
      <c r="F353" s="19">
        <v>5175499700</v>
      </c>
      <c r="G353" s="19">
        <f t="shared" si="70"/>
        <v>30483693.28176402</v>
      </c>
      <c r="H353" s="19">
        <f t="shared" si="71"/>
        <v>23028717.717386067</v>
      </c>
      <c r="I353" s="19">
        <f t="shared" si="72"/>
        <v>1050295706</v>
      </c>
      <c r="J353" s="19">
        <f t="shared" si="73"/>
        <v>324265</v>
      </c>
      <c r="K353" s="19">
        <f t="shared" si="74"/>
        <v>4278468.224878393</v>
      </c>
      <c r="L353" s="19">
        <v>6636</v>
      </c>
      <c r="M353" s="19">
        <v>2976471</v>
      </c>
      <c r="N353" s="19">
        <v>241289</v>
      </c>
      <c r="O353" s="19">
        <v>396131</v>
      </c>
      <c r="P353" s="20">
        <f t="shared" si="82"/>
        <v>40290462</v>
      </c>
      <c r="Q353">
        <v>0.03</v>
      </c>
      <c r="R353">
        <f t="shared" si="75"/>
      </c>
      <c r="S353">
        <f t="shared" si="76"/>
      </c>
      <c r="T353" s="9">
        <v>408904</v>
      </c>
      <c r="U353" s="13">
        <v>5.89</v>
      </c>
      <c r="V353" s="9">
        <v>12657</v>
      </c>
      <c r="W353" s="9">
        <v>15896</v>
      </c>
      <c r="X353" s="9">
        <v>17283</v>
      </c>
      <c r="Y353">
        <f t="shared" si="77"/>
        <v>819216</v>
      </c>
      <c r="Z353">
        <f t="shared" si="78"/>
        <v>1100098</v>
      </c>
      <c r="AA353">
        <f t="shared" si="79"/>
        <v>96732</v>
      </c>
      <c r="AB353">
        <f t="shared" si="80"/>
        <v>96732</v>
      </c>
      <c r="AC353" s="9">
        <f t="shared" si="83"/>
        <v>1226751</v>
      </c>
      <c r="AD353" s="15"/>
      <c r="AE353" s="15"/>
      <c r="AF353">
        <v>2006</v>
      </c>
      <c r="AG353" s="9">
        <v>1195882.01</v>
      </c>
      <c r="AH353" s="9">
        <f t="shared" si="81"/>
        <v>30868.98999999999</v>
      </c>
    </row>
    <row r="355" spans="22:34" ht="12.75">
      <c r="V355" s="9">
        <f>SUM(V3:V353)</f>
        <v>1286089</v>
      </c>
      <c r="W355" s="9">
        <f>SUM(W3:W353)</f>
        <v>2152694</v>
      </c>
      <c r="X355" s="9">
        <f>SUM(X3:X353)</f>
        <v>2290445</v>
      </c>
      <c r="Z355" s="9">
        <f>SUM(Z3:Z353)</f>
        <v>57193956</v>
      </c>
      <c r="AA355" s="9">
        <f>SUM(AA3:AA353)</f>
        <v>13394789</v>
      </c>
      <c r="AB355" s="9">
        <f>SUM(AB3:AB353)</f>
        <v>12967791</v>
      </c>
      <c r="AC355" s="9">
        <f>SUM(AC3:AC353)</f>
        <v>70086641</v>
      </c>
      <c r="AF355" s="9"/>
      <c r="AG355" s="9">
        <f>SUM(AG3:AG353)</f>
        <v>69404894.53999998</v>
      </c>
      <c r="AH355" s="9">
        <f>SUM(AH3:AH353)</f>
        <v>681746.4599999996</v>
      </c>
    </row>
    <row r="356" ht="12.75">
      <c r="AH356" s="9"/>
    </row>
    <row r="359" ht="12.75">
      <c r="AC359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6.8515625" style="5" customWidth="1"/>
    <col min="2" max="2" width="5.7109375" style="5" bestFit="1" customWidth="1"/>
    <col min="3" max="3" width="11.7109375" style="5" bestFit="1" customWidth="1"/>
    <col min="4" max="4" width="9.8515625" style="5" customWidth="1"/>
    <col min="5" max="5" width="12.57421875" style="5" customWidth="1"/>
    <col min="6" max="6" width="12.421875" style="5" customWidth="1"/>
    <col min="7" max="7" width="11.28125" style="5" bestFit="1" customWidth="1"/>
    <col min="8" max="8" width="11.140625" style="5" customWidth="1"/>
    <col min="9" max="16384" width="9.140625" style="5" customWidth="1"/>
  </cols>
  <sheetData>
    <row r="1" ht="12.75">
      <c r="A1" s="29" t="s">
        <v>394</v>
      </c>
    </row>
    <row r="2" ht="12.75">
      <c r="A2" s="29" t="s">
        <v>395</v>
      </c>
    </row>
    <row r="3" ht="12.75">
      <c r="A3" s="29" t="s">
        <v>396</v>
      </c>
    </row>
    <row r="5" ht="12.75">
      <c r="A5" s="29" t="s">
        <v>397</v>
      </c>
    </row>
    <row r="7" spans="1:8" ht="51">
      <c r="A7" s="1" t="s">
        <v>0</v>
      </c>
      <c r="B7" s="2" t="s">
        <v>1</v>
      </c>
      <c r="C7" s="11" t="s">
        <v>407</v>
      </c>
      <c r="D7" s="11" t="s">
        <v>393</v>
      </c>
      <c r="E7" s="11" t="s">
        <v>398</v>
      </c>
      <c r="F7" s="11" t="s">
        <v>402</v>
      </c>
      <c r="G7" s="11" t="s">
        <v>406</v>
      </c>
      <c r="H7" s="11" t="s">
        <v>399</v>
      </c>
    </row>
    <row r="8" spans="1:2" ht="12.75">
      <c r="A8" s="1"/>
      <c r="B8" s="1"/>
    </row>
    <row r="9" spans="1:8" ht="12.75">
      <c r="A9" s="5" t="s">
        <v>4</v>
      </c>
      <c r="B9" s="5">
        <v>1</v>
      </c>
      <c r="C9" s="30">
        <v>0</v>
      </c>
      <c r="D9" s="31">
        <v>0</v>
      </c>
      <c r="E9" s="31">
        <v>0</v>
      </c>
      <c r="F9" s="31">
        <v>0</v>
      </c>
      <c r="G9" s="31">
        <f>SUM(D9:F9)</f>
        <v>0</v>
      </c>
      <c r="H9" s="32">
        <f>IF(C9&gt;0,ROUND(((D9+E9+F9)/C9)*100,2),0)</f>
        <v>0</v>
      </c>
    </row>
    <row r="10" spans="1:8" ht="12.75">
      <c r="A10" s="5" t="s">
        <v>5</v>
      </c>
      <c r="B10" s="5">
        <v>2</v>
      </c>
      <c r="C10" s="30">
        <v>745824.52</v>
      </c>
      <c r="D10" s="31">
        <v>202879</v>
      </c>
      <c r="E10" s="31">
        <v>0</v>
      </c>
      <c r="F10" s="31">
        <v>0</v>
      </c>
      <c r="G10" s="31">
        <f aca="true" t="shared" si="0" ref="G10:G73">SUM(D10:F10)</f>
        <v>202879</v>
      </c>
      <c r="H10" s="32">
        <f aca="true" t="shared" si="1" ref="H10:H73">IF(C10&gt;0,ROUND(((D10+E10+F10)/C10)*100,2),0)</f>
        <v>27.2</v>
      </c>
    </row>
    <row r="11" spans="1:8" ht="12.75">
      <c r="A11" s="5" t="s">
        <v>6</v>
      </c>
      <c r="B11" s="5">
        <v>3</v>
      </c>
      <c r="C11" s="30">
        <v>122922.58</v>
      </c>
      <c r="D11" s="31">
        <v>33437</v>
      </c>
      <c r="E11" s="31">
        <v>0</v>
      </c>
      <c r="F11" s="31">
        <v>0</v>
      </c>
      <c r="G11" s="31">
        <f t="shared" si="0"/>
        <v>33437</v>
      </c>
      <c r="H11" s="32">
        <f t="shared" si="1"/>
        <v>27.2</v>
      </c>
    </row>
    <row r="12" spans="1:8" ht="12.75">
      <c r="A12" s="5" t="s">
        <v>7</v>
      </c>
      <c r="B12" s="5">
        <v>4</v>
      </c>
      <c r="C12" s="30">
        <v>0</v>
      </c>
      <c r="D12" s="31">
        <v>0</v>
      </c>
      <c r="E12" s="31">
        <v>0</v>
      </c>
      <c r="F12" s="31">
        <v>0</v>
      </c>
      <c r="G12" s="31">
        <f t="shared" si="0"/>
        <v>0</v>
      </c>
      <c r="H12" s="32">
        <f t="shared" si="1"/>
        <v>0</v>
      </c>
    </row>
    <row r="13" spans="1:8" ht="12.75">
      <c r="A13" s="5" t="s">
        <v>8</v>
      </c>
      <c r="B13" s="5">
        <v>5</v>
      </c>
      <c r="C13" s="30">
        <v>410938.18</v>
      </c>
      <c r="D13" s="31">
        <v>111783</v>
      </c>
      <c r="E13" s="31">
        <v>0</v>
      </c>
      <c r="F13" s="31">
        <v>0</v>
      </c>
      <c r="G13" s="31">
        <f t="shared" si="0"/>
        <v>111783</v>
      </c>
      <c r="H13" s="32">
        <f t="shared" si="1"/>
        <v>27.2</v>
      </c>
    </row>
    <row r="14" spans="1:8" ht="12.75">
      <c r="A14" s="5" t="s">
        <v>9</v>
      </c>
      <c r="B14" s="5">
        <v>6</v>
      </c>
      <c r="C14" s="30">
        <v>0</v>
      </c>
      <c r="D14" s="31">
        <v>0</v>
      </c>
      <c r="E14" s="31">
        <v>0</v>
      </c>
      <c r="F14" s="31">
        <v>0</v>
      </c>
      <c r="G14" s="31">
        <f t="shared" si="0"/>
        <v>0</v>
      </c>
      <c r="H14" s="32">
        <f t="shared" si="1"/>
        <v>0</v>
      </c>
    </row>
    <row r="15" spans="1:8" ht="12.75">
      <c r="A15" s="5" t="s">
        <v>10</v>
      </c>
      <c r="B15" s="5">
        <v>7</v>
      </c>
      <c r="C15" s="30">
        <v>0</v>
      </c>
      <c r="D15" s="31">
        <v>0</v>
      </c>
      <c r="E15" s="31">
        <v>0</v>
      </c>
      <c r="F15" s="31">
        <v>0</v>
      </c>
      <c r="G15" s="31">
        <f t="shared" si="0"/>
        <v>0</v>
      </c>
      <c r="H15" s="32">
        <f t="shared" si="1"/>
        <v>0</v>
      </c>
    </row>
    <row r="16" spans="1:8" ht="12.75">
      <c r="A16" s="5" t="s">
        <v>11</v>
      </c>
      <c r="B16" s="5">
        <v>8</v>
      </c>
      <c r="C16" s="30">
        <v>371001</v>
      </c>
      <c r="D16" s="31">
        <v>100919</v>
      </c>
      <c r="E16" s="31">
        <v>0</v>
      </c>
      <c r="F16" s="31">
        <v>0</v>
      </c>
      <c r="G16" s="31">
        <f t="shared" si="0"/>
        <v>100919</v>
      </c>
      <c r="H16" s="32">
        <f t="shared" si="1"/>
        <v>27.2</v>
      </c>
    </row>
    <row r="17" spans="1:8" ht="12.75">
      <c r="A17" s="5" t="s">
        <v>12</v>
      </c>
      <c r="B17" s="5">
        <v>9</v>
      </c>
      <c r="C17" s="30">
        <v>0</v>
      </c>
      <c r="D17" s="31">
        <v>0</v>
      </c>
      <c r="E17" s="31">
        <v>0</v>
      </c>
      <c r="F17" s="31">
        <v>0</v>
      </c>
      <c r="G17" s="31">
        <f t="shared" si="0"/>
        <v>0</v>
      </c>
      <c r="H17" s="32">
        <f t="shared" si="1"/>
        <v>0</v>
      </c>
    </row>
    <row r="18" spans="1:8" ht="12.75">
      <c r="A18" s="5" t="s">
        <v>13</v>
      </c>
      <c r="B18" s="5">
        <v>10</v>
      </c>
      <c r="C18" s="30">
        <v>0</v>
      </c>
      <c r="D18" s="31">
        <v>0</v>
      </c>
      <c r="E18" s="31">
        <v>0</v>
      </c>
      <c r="F18" s="31">
        <v>0</v>
      </c>
      <c r="G18" s="31">
        <f t="shared" si="0"/>
        <v>0</v>
      </c>
      <c r="H18" s="32">
        <f t="shared" si="1"/>
        <v>0</v>
      </c>
    </row>
    <row r="19" spans="1:8" ht="12.75">
      <c r="A19" s="5" t="s">
        <v>14</v>
      </c>
      <c r="B19" s="5">
        <v>11</v>
      </c>
      <c r="C19" s="30">
        <v>0</v>
      </c>
      <c r="D19" s="31">
        <v>0</v>
      </c>
      <c r="E19" s="31">
        <v>0</v>
      </c>
      <c r="F19" s="31">
        <v>0</v>
      </c>
      <c r="G19" s="31">
        <f t="shared" si="0"/>
        <v>0</v>
      </c>
      <c r="H19" s="32">
        <f t="shared" si="1"/>
        <v>0</v>
      </c>
    </row>
    <row r="20" spans="1:8" ht="12.75">
      <c r="A20" s="5" t="s">
        <v>15</v>
      </c>
      <c r="B20" s="5">
        <v>12</v>
      </c>
      <c r="C20" s="30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2">
        <f t="shared" si="1"/>
        <v>0</v>
      </c>
    </row>
    <row r="21" spans="1:8" ht="12.75">
      <c r="A21" s="5" t="s">
        <v>16</v>
      </c>
      <c r="B21" s="5">
        <v>13</v>
      </c>
      <c r="C21" s="30">
        <v>0</v>
      </c>
      <c r="D21" s="31">
        <v>0</v>
      </c>
      <c r="E21" s="31">
        <v>0</v>
      </c>
      <c r="F21" s="31">
        <v>0</v>
      </c>
      <c r="G21" s="31">
        <f t="shared" si="0"/>
        <v>0</v>
      </c>
      <c r="H21" s="32">
        <f t="shared" si="1"/>
        <v>0</v>
      </c>
    </row>
    <row r="22" spans="1:8" ht="12.75">
      <c r="A22" s="5" t="s">
        <v>17</v>
      </c>
      <c r="B22" s="5">
        <v>14</v>
      </c>
      <c r="C22" s="30">
        <v>689903.45</v>
      </c>
      <c r="D22" s="31">
        <v>187667</v>
      </c>
      <c r="E22" s="31">
        <v>27485</v>
      </c>
      <c r="F22" s="31">
        <v>16037</v>
      </c>
      <c r="G22" s="31">
        <f t="shared" si="0"/>
        <v>231189</v>
      </c>
      <c r="H22" s="32">
        <f t="shared" si="1"/>
        <v>33.51</v>
      </c>
    </row>
    <row r="23" spans="1:8" ht="12.75">
      <c r="A23" s="5" t="s">
        <v>18</v>
      </c>
      <c r="B23" s="5">
        <v>15</v>
      </c>
      <c r="C23" s="30">
        <v>0</v>
      </c>
      <c r="D23" s="31">
        <v>0</v>
      </c>
      <c r="E23" s="31">
        <v>0</v>
      </c>
      <c r="F23" s="31">
        <v>0</v>
      </c>
      <c r="G23" s="31">
        <f t="shared" si="0"/>
        <v>0</v>
      </c>
      <c r="H23" s="32">
        <f t="shared" si="1"/>
        <v>0</v>
      </c>
    </row>
    <row r="24" spans="1:8" ht="12.75">
      <c r="A24" s="5" t="s">
        <v>19</v>
      </c>
      <c r="B24" s="5">
        <v>16</v>
      </c>
      <c r="C24" s="30">
        <v>0</v>
      </c>
      <c r="D24" s="31">
        <v>0</v>
      </c>
      <c r="E24" s="31">
        <v>0</v>
      </c>
      <c r="F24" s="31">
        <v>0</v>
      </c>
      <c r="G24" s="31">
        <f t="shared" si="0"/>
        <v>0</v>
      </c>
      <c r="H24" s="32">
        <f t="shared" si="1"/>
        <v>0</v>
      </c>
    </row>
    <row r="25" spans="1:8" ht="12.75">
      <c r="A25" s="5" t="s">
        <v>20</v>
      </c>
      <c r="B25" s="5">
        <v>17</v>
      </c>
      <c r="C25" s="30">
        <v>0</v>
      </c>
      <c r="D25" s="31">
        <v>0</v>
      </c>
      <c r="E25" s="31">
        <v>0</v>
      </c>
      <c r="F25" s="31">
        <v>0</v>
      </c>
      <c r="G25" s="31">
        <f t="shared" si="0"/>
        <v>0</v>
      </c>
      <c r="H25" s="32">
        <f t="shared" si="1"/>
        <v>0</v>
      </c>
    </row>
    <row r="26" spans="1:8" ht="12.75">
      <c r="A26" s="5" t="s">
        <v>21</v>
      </c>
      <c r="B26" s="5">
        <v>18</v>
      </c>
      <c r="C26" s="30">
        <v>0</v>
      </c>
      <c r="D26" s="31">
        <v>0</v>
      </c>
      <c r="E26" s="31">
        <v>0</v>
      </c>
      <c r="F26" s="31">
        <v>0</v>
      </c>
      <c r="G26" s="31">
        <f t="shared" si="0"/>
        <v>0</v>
      </c>
      <c r="H26" s="32">
        <f t="shared" si="1"/>
        <v>0</v>
      </c>
    </row>
    <row r="27" spans="1:8" ht="12.75">
      <c r="A27" s="5" t="s">
        <v>22</v>
      </c>
      <c r="B27" s="5">
        <v>19</v>
      </c>
      <c r="C27" s="30">
        <v>129033.55</v>
      </c>
      <c r="D27" s="31">
        <v>35100</v>
      </c>
      <c r="E27" s="31">
        <v>0</v>
      </c>
      <c r="F27" s="31">
        <v>0</v>
      </c>
      <c r="G27" s="31">
        <f t="shared" si="0"/>
        <v>35100</v>
      </c>
      <c r="H27" s="32">
        <f t="shared" si="1"/>
        <v>27.2</v>
      </c>
    </row>
    <row r="28" spans="1:8" ht="12.75">
      <c r="A28" s="5" t="s">
        <v>23</v>
      </c>
      <c r="B28" s="5">
        <v>20</v>
      </c>
      <c r="C28" s="30">
        <v>2682280.47</v>
      </c>
      <c r="D28" s="31">
        <v>729632</v>
      </c>
      <c r="E28" s="31">
        <v>19632</v>
      </c>
      <c r="F28" s="31">
        <v>11455</v>
      </c>
      <c r="G28" s="31">
        <f t="shared" si="0"/>
        <v>760719</v>
      </c>
      <c r="H28" s="32">
        <f t="shared" si="1"/>
        <v>28.36</v>
      </c>
    </row>
    <row r="29" spans="1:8" ht="12.75">
      <c r="A29" s="5" t="s">
        <v>24</v>
      </c>
      <c r="B29" s="5">
        <v>21</v>
      </c>
      <c r="C29" s="30">
        <v>0</v>
      </c>
      <c r="D29" s="31">
        <v>0</v>
      </c>
      <c r="E29" s="31">
        <v>0</v>
      </c>
      <c r="F29" s="31">
        <v>0</v>
      </c>
      <c r="G29" s="31">
        <f t="shared" si="0"/>
        <v>0</v>
      </c>
      <c r="H29" s="32">
        <f t="shared" si="1"/>
        <v>0</v>
      </c>
    </row>
    <row r="30" spans="1:8" ht="12.75">
      <c r="A30" s="5" t="s">
        <v>25</v>
      </c>
      <c r="B30" s="5">
        <v>22</v>
      </c>
      <c r="C30" s="30">
        <v>35249.37</v>
      </c>
      <c r="D30" s="31">
        <v>9588</v>
      </c>
      <c r="E30" s="31">
        <v>0</v>
      </c>
      <c r="F30" s="31">
        <v>0</v>
      </c>
      <c r="G30" s="31">
        <f t="shared" si="0"/>
        <v>9588</v>
      </c>
      <c r="H30" s="32">
        <f t="shared" si="1"/>
        <v>27.2</v>
      </c>
    </row>
    <row r="31" spans="1:8" ht="12.75">
      <c r="A31" s="5" t="s">
        <v>26</v>
      </c>
      <c r="B31" s="5">
        <v>23</v>
      </c>
      <c r="C31" s="30">
        <v>1143989</v>
      </c>
      <c r="D31" s="31">
        <v>311187</v>
      </c>
      <c r="E31" s="31">
        <v>23558</v>
      </c>
      <c r="F31" s="31">
        <v>13746</v>
      </c>
      <c r="G31" s="31">
        <f t="shared" si="0"/>
        <v>348491</v>
      </c>
      <c r="H31" s="32">
        <f t="shared" si="1"/>
        <v>30.46</v>
      </c>
    </row>
    <row r="32" spans="1:8" ht="12.75">
      <c r="A32" s="5" t="s">
        <v>27</v>
      </c>
      <c r="B32" s="5">
        <v>24</v>
      </c>
      <c r="C32" s="30">
        <v>183322.17</v>
      </c>
      <c r="D32" s="31">
        <v>49867</v>
      </c>
      <c r="E32" s="31">
        <v>0</v>
      </c>
      <c r="F32" s="31">
        <v>0</v>
      </c>
      <c r="G32" s="31">
        <f t="shared" si="0"/>
        <v>49867</v>
      </c>
      <c r="H32" s="32">
        <f t="shared" si="1"/>
        <v>27.2</v>
      </c>
    </row>
    <row r="33" spans="1:8" ht="12.75">
      <c r="A33" s="5" t="s">
        <v>28</v>
      </c>
      <c r="B33" s="5">
        <v>25</v>
      </c>
      <c r="C33" s="30">
        <v>0</v>
      </c>
      <c r="D33" s="31">
        <v>0</v>
      </c>
      <c r="E33" s="31">
        <v>0</v>
      </c>
      <c r="F33" s="31">
        <v>0</v>
      </c>
      <c r="G33" s="31">
        <f t="shared" si="0"/>
        <v>0</v>
      </c>
      <c r="H33" s="32">
        <f t="shared" si="1"/>
        <v>0</v>
      </c>
    </row>
    <row r="34" spans="1:8" ht="12.75">
      <c r="A34" s="5" t="s">
        <v>29</v>
      </c>
      <c r="B34" s="5">
        <v>26</v>
      </c>
      <c r="C34" s="30">
        <v>0</v>
      </c>
      <c r="D34" s="31">
        <v>0</v>
      </c>
      <c r="E34" s="31">
        <v>0</v>
      </c>
      <c r="F34" s="31">
        <v>0</v>
      </c>
      <c r="G34" s="31">
        <f t="shared" si="0"/>
        <v>0</v>
      </c>
      <c r="H34" s="32">
        <f t="shared" si="1"/>
        <v>0</v>
      </c>
    </row>
    <row r="35" spans="1:8" ht="12.75">
      <c r="A35" s="5" t="s">
        <v>30</v>
      </c>
      <c r="B35" s="5">
        <v>27</v>
      </c>
      <c r="C35" s="30">
        <v>0</v>
      </c>
      <c r="D35" s="31">
        <v>0</v>
      </c>
      <c r="E35" s="31">
        <v>0</v>
      </c>
      <c r="F35" s="31">
        <v>0</v>
      </c>
      <c r="G35" s="31">
        <f t="shared" si="0"/>
        <v>0</v>
      </c>
      <c r="H35" s="32">
        <f t="shared" si="1"/>
        <v>0</v>
      </c>
    </row>
    <row r="36" spans="1:8" ht="12.75">
      <c r="A36" s="5" t="s">
        <v>31</v>
      </c>
      <c r="B36" s="5">
        <v>28</v>
      </c>
      <c r="C36" s="30">
        <v>0</v>
      </c>
      <c r="D36" s="31">
        <v>0</v>
      </c>
      <c r="E36" s="31">
        <v>0</v>
      </c>
      <c r="F36" s="31">
        <v>0</v>
      </c>
      <c r="G36" s="31">
        <f t="shared" si="0"/>
        <v>0</v>
      </c>
      <c r="H36" s="32">
        <f t="shared" si="1"/>
        <v>0</v>
      </c>
    </row>
    <row r="37" spans="1:8" ht="12.75">
      <c r="A37" s="5" t="s">
        <v>32</v>
      </c>
      <c r="B37" s="5">
        <v>29</v>
      </c>
      <c r="C37" s="30">
        <v>0</v>
      </c>
      <c r="D37" s="31">
        <v>0</v>
      </c>
      <c r="E37" s="31">
        <v>0</v>
      </c>
      <c r="F37" s="31">
        <v>0</v>
      </c>
      <c r="G37" s="31">
        <f t="shared" si="0"/>
        <v>0</v>
      </c>
      <c r="H37" s="32">
        <f t="shared" si="1"/>
        <v>0</v>
      </c>
    </row>
    <row r="38" spans="1:8" ht="12.75">
      <c r="A38" s="5" t="s">
        <v>33</v>
      </c>
      <c r="B38" s="5">
        <v>30</v>
      </c>
      <c r="C38" s="30">
        <v>0</v>
      </c>
      <c r="D38" s="31">
        <v>0</v>
      </c>
      <c r="E38" s="31">
        <v>0</v>
      </c>
      <c r="F38" s="31">
        <v>0</v>
      </c>
      <c r="G38" s="31">
        <f t="shared" si="0"/>
        <v>0</v>
      </c>
      <c r="H38" s="32">
        <f t="shared" si="1"/>
        <v>0</v>
      </c>
    </row>
    <row r="39" spans="1:8" ht="12.75">
      <c r="A39" s="5" t="s">
        <v>34</v>
      </c>
      <c r="B39" s="5">
        <v>31</v>
      </c>
      <c r="C39" s="30">
        <v>0</v>
      </c>
      <c r="D39" s="31">
        <v>0</v>
      </c>
      <c r="E39" s="31">
        <v>0</v>
      </c>
      <c r="F39" s="31">
        <v>0</v>
      </c>
      <c r="G39" s="31">
        <f t="shared" si="0"/>
        <v>0</v>
      </c>
      <c r="H39" s="32">
        <f t="shared" si="1"/>
        <v>0</v>
      </c>
    </row>
    <row r="40" spans="1:8" ht="12.75">
      <c r="A40" s="5" t="s">
        <v>35</v>
      </c>
      <c r="B40" s="5">
        <v>32</v>
      </c>
      <c r="C40" s="30">
        <v>0</v>
      </c>
      <c r="D40" s="31">
        <v>0</v>
      </c>
      <c r="E40" s="31">
        <v>0</v>
      </c>
      <c r="F40" s="31">
        <v>0</v>
      </c>
      <c r="G40" s="31">
        <f t="shared" si="0"/>
        <v>0</v>
      </c>
      <c r="H40" s="32">
        <f t="shared" si="1"/>
        <v>0</v>
      </c>
    </row>
    <row r="41" spans="1:8" ht="12.75">
      <c r="A41" s="5" t="s">
        <v>36</v>
      </c>
      <c r="B41" s="5">
        <v>33</v>
      </c>
      <c r="C41" s="30">
        <v>0</v>
      </c>
      <c r="D41" s="31">
        <v>0</v>
      </c>
      <c r="E41" s="31">
        <v>0</v>
      </c>
      <c r="F41" s="31">
        <v>0</v>
      </c>
      <c r="G41" s="31">
        <f t="shared" si="0"/>
        <v>0</v>
      </c>
      <c r="H41" s="32">
        <f t="shared" si="1"/>
        <v>0</v>
      </c>
    </row>
    <row r="42" spans="1:8" ht="12.75">
      <c r="A42" s="5" t="s">
        <v>37</v>
      </c>
      <c r="B42" s="5">
        <v>34</v>
      </c>
      <c r="C42" s="30">
        <v>0</v>
      </c>
      <c r="D42" s="31">
        <v>0</v>
      </c>
      <c r="E42" s="31">
        <v>0</v>
      </c>
      <c r="F42" s="31">
        <v>0</v>
      </c>
      <c r="G42" s="31">
        <f t="shared" si="0"/>
        <v>0</v>
      </c>
      <c r="H42" s="32">
        <f t="shared" si="1"/>
        <v>0</v>
      </c>
    </row>
    <row r="43" spans="1:8" ht="12.75">
      <c r="A43" s="5" t="s">
        <v>38</v>
      </c>
      <c r="B43" s="5">
        <v>35</v>
      </c>
      <c r="C43" s="30">
        <v>0</v>
      </c>
      <c r="D43" s="31">
        <v>0</v>
      </c>
      <c r="E43" s="31">
        <v>0</v>
      </c>
      <c r="F43" s="31">
        <v>0</v>
      </c>
      <c r="G43" s="31">
        <f t="shared" si="0"/>
        <v>0</v>
      </c>
      <c r="H43" s="32">
        <f t="shared" si="1"/>
        <v>0</v>
      </c>
    </row>
    <row r="44" spans="1:8" ht="12.75">
      <c r="A44" s="5" t="s">
        <v>39</v>
      </c>
      <c r="B44" s="5">
        <v>36</v>
      </c>
      <c r="C44" s="30">
        <v>1013276.25</v>
      </c>
      <c r="D44" s="31">
        <v>275630</v>
      </c>
      <c r="E44" s="31">
        <v>19632</v>
      </c>
      <c r="F44" s="31">
        <v>11455</v>
      </c>
      <c r="G44" s="31">
        <f t="shared" si="0"/>
        <v>306717</v>
      </c>
      <c r="H44" s="32">
        <f t="shared" si="1"/>
        <v>30.27</v>
      </c>
    </row>
    <row r="45" spans="1:8" ht="12.75">
      <c r="A45" s="5" t="s">
        <v>40</v>
      </c>
      <c r="B45" s="5">
        <v>37</v>
      </c>
      <c r="C45" s="30">
        <v>0</v>
      </c>
      <c r="D45" s="31">
        <v>0</v>
      </c>
      <c r="E45" s="31">
        <v>0</v>
      </c>
      <c r="F45" s="31">
        <v>0</v>
      </c>
      <c r="G45" s="31">
        <f t="shared" si="0"/>
        <v>0</v>
      </c>
      <c r="H45" s="32">
        <f t="shared" si="1"/>
        <v>0</v>
      </c>
    </row>
    <row r="46" spans="1:8" ht="12.75">
      <c r="A46" s="5" t="s">
        <v>41</v>
      </c>
      <c r="B46" s="5">
        <v>38</v>
      </c>
      <c r="C46" s="30">
        <v>516750.47</v>
      </c>
      <c r="D46" s="31">
        <v>140566</v>
      </c>
      <c r="E46" s="31">
        <v>27485</v>
      </c>
      <c r="F46" s="31">
        <v>16037</v>
      </c>
      <c r="G46" s="31">
        <f t="shared" si="0"/>
        <v>184088</v>
      </c>
      <c r="H46" s="32">
        <f t="shared" si="1"/>
        <v>35.62</v>
      </c>
    </row>
    <row r="47" spans="1:8" ht="12.75">
      <c r="A47" s="5" t="s">
        <v>42</v>
      </c>
      <c r="B47" s="5">
        <v>39</v>
      </c>
      <c r="C47" s="30">
        <v>0</v>
      </c>
      <c r="D47" s="31">
        <v>0</v>
      </c>
      <c r="E47" s="31">
        <v>0</v>
      </c>
      <c r="F47" s="31">
        <v>0</v>
      </c>
      <c r="G47" s="31">
        <f t="shared" si="0"/>
        <v>0</v>
      </c>
      <c r="H47" s="32">
        <f t="shared" si="1"/>
        <v>0</v>
      </c>
    </row>
    <row r="48" spans="1:8" ht="12.75">
      <c r="A48" s="5" t="s">
        <v>43</v>
      </c>
      <c r="B48" s="5">
        <v>40</v>
      </c>
      <c r="C48" s="30">
        <v>529887</v>
      </c>
      <c r="D48" s="31">
        <v>144139</v>
      </c>
      <c r="E48" s="31">
        <v>0</v>
      </c>
      <c r="F48" s="31">
        <v>0</v>
      </c>
      <c r="G48" s="31">
        <f t="shared" si="0"/>
        <v>144139</v>
      </c>
      <c r="H48" s="32">
        <f t="shared" si="1"/>
        <v>27.2</v>
      </c>
    </row>
    <row r="49" spans="1:8" ht="12.75">
      <c r="A49" s="5" t="s">
        <v>44</v>
      </c>
      <c r="B49" s="5">
        <v>41</v>
      </c>
      <c r="C49" s="30">
        <v>685305.5</v>
      </c>
      <c r="D49" s="31">
        <v>186416</v>
      </c>
      <c r="E49" s="31">
        <v>23558</v>
      </c>
      <c r="F49" s="31">
        <v>13746</v>
      </c>
      <c r="G49" s="31">
        <f t="shared" si="0"/>
        <v>223720</v>
      </c>
      <c r="H49" s="32">
        <f t="shared" si="1"/>
        <v>32.65</v>
      </c>
    </row>
    <row r="50" spans="1:8" ht="12.75">
      <c r="A50" s="5" t="s">
        <v>45</v>
      </c>
      <c r="B50" s="5">
        <v>42</v>
      </c>
      <c r="C50" s="30">
        <v>409217.08</v>
      </c>
      <c r="D50" s="31">
        <v>111315</v>
      </c>
      <c r="E50" s="31">
        <v>0</v>
      </c>
      <c r="F50" s="31">
        <v>0</v>
      </c>
      <c r="G50" s="31">
        <f t="shared" si="0"/>
        <v>111315</v>
      </c>
      <c r="H50" s="32">
        <f t="shared" si="1"/>
        <v>27.2</v>
      </c>
    </row>
    <row r="51" spans="1:8" ht="12.75">
      <c r="A51" s="5" t="s">
        <v>46</v>
      </c>
      <c r="B51" s="5">
        <v>43</v>
      </c>
      <c r="C51" s="30">
        <v>0</v>
      </c>
      <c r="D51" s="31">
        <v>0</v>
      </c>
      <c r="E51" s="31">
        <v>0</v>
      </c>
      <c r="F51" s="31">
        <v>0</v>
      </c>
      <c r="G51" s="31">
        <f t="shared" si="0"/>
        <v>0</v>
      </c>
      <c r="H51" s="32">
        <f t="shared" si="1"/>
        <v>0</v>
      </c>
    </row>
    <row r="52" spans="1:8" ht="12.75">
      <c r="A52" s="5" t="s">
        <v>47</v>
      </c>
      <c r="B52" s="5">
        <v>44</v>
      </c>
      <c r="C52" s="30">
        <v>0</v>
      </c>
      <c r="D52" s="31">
        <v>0</v>
      </c>
      <c r="E52" s="31">
        <v>0</v>
      </c>
      <c r="F52" s="31">
        <v>0</v>
      </c>
      <c r="G52" s="31">
        <f t="shared" si="0"/>
        <v>0</v>
      </c>
      <c r="H52" s="32">
        <f t="shared" si="1"/>
        <v>0</v>
      </c>
    </row>
    <row r="53" spans="1:8" ht="12.75">
      <c r="A53" s="5" t="s">
        <v>48</v>
      </c>
      <c r="B53" s="5">
        <v>45</v>
      </c>
      <c r="C53" s="30">
        <v>0</v>
      </c>
      <c r="D53" s="31">
        <v>0</v>
      </c>
      <c r="E53" s="31">
        <v>0</v>
      </c>
      <c r="F53" s="31">
        <v>0</v>
      </c>
      <c r="G53" s="31">
        <f t="shared" si="0"/>
        <v>0</v>
      </c>
      <c r="H53" s="32">
        <f t="shared" si="1"/>
        <v>0</v>
      </c>
    </row>
    <row r="54" spans="1:8" ht="12.75">
      <c r="A54" s="5" t="s">
        <v>49</v>
      </c>
      <c r="B54" s="5">
        <v>46</v>
      </c>
      <c r="C54" s="30">
        <v>0</v>
      </c>
      <c r="D54" s="31">
        <v>0</v>
      </c>
      <c r="E54" s="31">
        <v>0</v>
      </c>
      <c r="F54" s="31">
        <v>0</v>
      </c>
      <c r="G54" s="31">
        <f t="shared" si="0"/>
        <v>0</v>
      </c>
      <c r="H54" s="32">
        <f t="shared" si="1"/>
        <v>0</v>
      </c>
    </row>
    <row r="55" spans="1:8" ht="12.75">
      <c r="A55" s="5" t="s">
        <v>50</v>
      </c>
      <c r="B55" s="5">
        <v>47</v>
      </c>
      <c r="C55" s="30">
        <v>0</v>
      </c>
      <c r="D55" s="31">
        <v>0</v>
      </c>
      <c r="E55" s="31">
        <v>0</v>
      </c>
      <c r="F55" s="31">
        <v>0</v>
      </c>
      <c r="G55" s="31">
        <f t="shared" si="0"/>
        <v>0</v>
      </c>
      <c r="H55" s="32">
        <f t="shared" si="1"/>
        <v>0</v>
      </c>
    </row>
    <row r="56" spans="1:8" ht="12.75">
      <c r="A56" s="5" t="s">
        <v>51</v>
      </c>
      <c r="B56" s="5">
        <v>48</v>
      </c>
      <c r="C56" s="30">
        <v>0</v>
      </c>
      <c r="D56" s="31">
        <v>0</v>
      </c>
      <c r="E56" s="31">
        <v>0</v>
      </c>
      <c r="F56" s="31">
        <v>0</v>
      </c>
      <c r="G56" s="31">
        <f t="shared" si="0"/>
        <v>0</v>
      </c>
      <c r="H56" s="32">
        <f t="shared" si="1"/>
        <v>0</v>
      </c>
    </row>
    <row r="57" spans="1:8" ht="12.75">
      <c r="A57" s="5" t="s">
        <v>52</v>
      </c>
      <c r="B57" s="5">
        <v>49</v>
      </c>
      <c r="C57" s="30">
        <v>6985238</v>
      </c>
      <c r="D57" s="31">
        <v>1900119</v>
      </c>
      <c r="E57" s="31">
        <v>19632</v>
      </c>
      <c r="F57" s="31">
        <v>11455</v>
      </c>
      <c r="G57" s="31">
        <f t="shared" si="0"/>
        <v>1931206</v>
      </c>
      <c r="H57" s="32">
        <f t="shared" si="1"/>
        <v>27.65</v>
      </c>
    </row>
    <row r="58" spans="1:8" ht="12.75">
      <c r="A58" s="5" t="s">
        <v>53</v>
      </c>
      <c r="B58" s="5">
        <v>50</v>
      </c>
      <c r="C58" s="30">
        <v>0</v>
      </c>
      <c r="D58" s="31">
        <v>0</v>
      </c>
      <c r="E58" s="31">
        <v>0</v>
      </c>
      <c r="F58" s="31">
        <v>0</v>
      </c>
      <c r="G58" s="31">
        <f t="shared" si="0"/>
        <v>0</v>
      </c>
      <c r="H58" s="32">
        <f t="shared" si="1"/>
        <v>0</v>
      </c>
    </row>
    <row r="59" spans="1:8" ht="12.75">
      <c r="A59" s="5" t="s">
        <v>54</v>
      </c>
      <c r="B59" s="5">
        <v>51</v>
      </c>
      <c r="C59" s="30">
        <v>341887.1</v>
      </c>
      <c r="D59" s="31">
        <v>93000</v>
      </c>
      <c r="E59" s="31">
        <v>0</v>
      </c>
      <c r="F59" s="31">
        <v>0</v>
      </c>
      <c r="G59" s="31">
        <f t="shared" si="0"/>
        <v>93000</v>
      </c>
      <c r="H59" s="32">
        <f t="shared" si="1"/>
        <v>27.2</v>
      </c>
    </row>
    <row r="60" spans="1:8" ht="12.75">
      <c r="A60" s="5" t="s">
        <v>55</v>
      </c>
      <c r="B60" s="5">
        <v>52</v>
      </c>
      <c r="C60" s="30">
        <v>327252.97</v>
      </c>
      <c r="D60" s="31">
        <v>89019</v>
      </c>
      <c r="E60" s="31">
        <v>47117</v>
      </c>
      <c r="F60" s="31">
        <v>27492</v>
      </c>
      <c r="G60" s="31">
        <f t="shared" si="0"/>
        <v>163628</v>
      </c>
      <c r="H60" s="32">
        <f t="shared" si="1"/>
        <v>50</v>
      </c>
    </row>
    <row r="61" spans="1:8" ht="12.75">
      <c r="A61" s="5" t="s">
        <v>56</v>
      </c>
      <c r="B61" s="5">
        <v>53</v>
      </c>
      <c r="C61" s="30">
        <v>0</v>
      </c>
      <c r="D61" s="31">
        <v>0</v>
      </c>
      <c r="E61" s="31">
        <v>0</v>
      </c>
      <c r="F61" s="31">
        <v>0</v>
      </c>
      <c r="G61" s="31">
        <f t="shared" si="0"/>
        <v>0</v>
      </c>
      <c r="H61" s="32">
        <f t="shared" si="1"/>
        <v>0</v>
      </c>
    </row>
    <row r="62" spans="1:8" ht="12.75">
      <c r="A62" s="5" t="s">
        <v>57</v>
      </c>
      <c r="B62" s="5">
        <v>54</v>
      </c>
      <c r="C62" s="30">
        <v>0</v>
      </c>
      <c r="D62" s="31">
        <v>0</v>
      </c>
      <c r="E62" s="31">
        <v>0</v>
      </c>
      <c r="F62" s="31">
        <v>0</v>
      </c>
      <c r="G62" s="31">
        <f t="shared" si="0"/>
        <v>0</v>
      </c>
      <c r="H62" s="32">
        <f t="shared" si="1"/>
        <v>0</v>
      </c>
    </row>
    <row r="63" spans="1:8" ht="12.75">
      <c r="A63" s="5" t="s">
        <v>58</v>
      </c>
      <c r="B63" s="5">
        <v>55</v>
      </c>
      <c r="C63" s="30">
        <v>632264.93</v>
      </c>
      <c r="D63" s="31">
        <v>171988</v>
      </c>
      <c r="E63" s="31">
        <v>23558</v>
      </c>
      <c r="F63" s="31">
        <v>13746</v>
      </c>
      <c r="G63" s="31">
        <f t="shared" si="0"/>
        <v>209292</v>
      </c>
      <c r="H63" s="32">
        <f t="shared" si="1"/>
        <v>33.1</v>
      </c>
    </row>
    <row r="64" spans="1:8" ht="12.75">
      <c r="A64" s="5" t="s">
        <v>59</v>
      </c>
      <c r="B64" s="5">
        <v>56</v>
      </c>
      <c r="C64" s="30">
        <v>783720.18</v>
      </c>
      <c r="D64" s="31">
        <v>213187</v>
      </c>
      <c r="E64" s="31">
        <v>0</v>
      </c>
      <c r="F64" s="31">
        <v>0</v>
      </c>
      <c r="G64" s="31">
        <f t="shared" si="0"/>
        <v>213187</v>
      </c>
      <c r="H64" s="32">
        <f t="shared" si="1"/>
        <v>27.2</v>
      </c>
    </row>
    <row r="65" spans="1:8" ht="12.75">
      <c r="A65" s="5" t="s">
        <v>60</v>
      </c>
      <c r="B65" s="5">
        <v>57</v>
      </c>
      <c r="C65" s="30">
        <v>0</v>
      </c>
      <c r="D65" s="31">
        <v>0</v>
      </c>
      <c r="E65" s="31">
        <v>0</v>
      </c>
      <c r="F65" s="31">
        <v>0</v>
      </c>
      <c r="G65" s="31">
        <f t="shared" si="0"/>
        <v>0</v>
      </c>
      <c r="H65" s="32">
        <f t="shared" si="1"/>
        <v>0</v>
      </c>
    </row>
    <row r="66" spans="1:8" ht="12.75">
      <c r="A66" s="5" t="s">
        <v>61</v>
      </c>
      <c r="B66" s="5">
        <v>58</v>
      </c>
      <c r="C66" s="30">
        <v>0</v>
      </c>
      <c r="D66" s="31">
        <v>0</v>
      </c>
      <c r="E66" s="31">
        <v>0</v>
      </c>
      <c r="F66" s="31">
        <v>0</v>
      </c>
      <c r="G66" s="31">
        <f t="shared" si="0"/>
        <v>0</v>
      </c>
      <c r="H66" s="32">
        <f t="shared" si="1"/>
        <v>0</v>
      </c>
    </row>
    <row r="67" spans="1:8" ht="12.75">
      <c r="A67" s="5" t="s">
        <v>62</v>
      </c>
      <c r="B67" s="5">
        <v>59</v>
      </c>
      <c r="C67" s="30">
        <v>0</v>
      </c>
      <c r="D67" s="31">
        <v>0</v>
      </c>
      <c r="E67" s="31">
        <v>0</v>
      </c>
      <c r="F67" s="31">
        <v>0</v>
      </c>
      <c r="G67" s="31">
        <f t="shared" si="0"/>
        <v>0</v>
      </c>
      <c r="H67" s="32">
        <f t="shared" si="1"/>
        <v>0</v>
      </c>
    </row>
    <row r="68" spans="1:8" ht="12.75">
      <c r="A68" s="5" t="s">
        <v>63</v>
      </c>
      <c r="B68" s="5">
        <v>60</v>
      </c>
      <c r="C68" s="30">
        <v>0</v>
      </c>
      <c r="D68" s="31">
        <v>0</v>
      </c>
      <c r="E68" s="31">
        <v>0</v>
      </c>
      <c r="F68" s="31">
        <v>0</v>
      </c>
      <c r="G68" s="31">
        <f t="shared" si="0"/>
        <v>0</v>
      </c>
      <c r="H68" s="32">
        <f t="shared" si="1"/>
        <v>0</v>
      </c>
    </row>
    <row r="69" spans="1:8" ht="12.75">
      <c r="A69" s="5" t="s">
        <v>64</v>
      </c>
      <c r="B69" s="5">
        <v>61</v>
      </c>
      <c r="C69" s="30">
        <v>0</v>
      </c>
      <c r="D69" s="31">
        <v>0</v>
      </c>
      <c r="E69" s="31">
        <v>0</v>
      </c>
      <c r="F69" s="31">
        <v>0</v>
      </c>
      <c r="G69" s="31">
        <f t="shared" si="0"/>
        <v>0</v>
      </c>
      <c r="H69" s="32">
        <f t="shared" si="1"/>
        <v>0</v>
      </c>
    </row>
    <row r="70" spans="1:8" ht="12.75">
      <c r="A70" s="5" t="s">
        <v>65</v>
      </c>
      <c r="B70" s="5">
        <v>62</v>
      </c>
      <c r="C70" s="30">
        <v>170573.07</v>
      </c>
      <c r="D70" s="31">
        <v>46399</v>
      </c>
      <c r="E70" s="31">
        <v>35338</v>
      </c>
      <c r="F70" s="31">
        <v>20619</v>
      </c>
      <c r="G70" s="31">
        <f t="shared" si="0"/>
        <v>102356</v>
      </c>
      <c r="H70" s="32">
        <f t="shared" si="1"/>
        <v>60.01</v>
      </c>
    </row>
    <row r="71" spans="1:8" ht="12.75">
      <c r="A71" s="5" t="s">
        <v>66</v>
      </c>
      <c r="B71" s="5">
        <v>63</v>
      </c>
      <c r="C71" s="30">
        <v>0</v>
      </c>
      <c r="D71" s="31">
        <v>0</v>
      </c>
      <c r="E71" s="31">
        <v>0</v>
      </c>
      <c r="F71" s="31">
        <v>0</v>
      </c>
      <c r="G71" s="31">
        <f t="shared" si="0"/>
        <v>0</v>
      </c>
      <c r="H71" s="32">
        <f t="shared" si="1"/>
        <v>0</v>
      </c>
    </row>
    <row r="72" spans="1:8" ht="12.75">
      <c r="A72" s="5" t="s">
        <v>67</v>
      </c>
      <c r="B72" s="5">
        <v>64</v>
      </c>
      <c r="C72" s="30">
        <v>0</v>
      </c>
      <c r="D72" s="31">
        <v>0</v>
      </c>
      <c r="E72" s="31">
        <v>0</v>
      </c>
      <c r="F72" s="31">
        <v>0</v>
      </c>
      <c r="G72" s="31">
        <f t="shared" si="0"/>
        <v>0</v>
      </c>
      <c r="H72" s="32">
        <f t="shared" si="1"/>
        <v>0</v>
      </c>
    </row>
    <row r="73" spans="1:8" ht="12.75">
      <c r="A73" s="5" t="s">
        <v>68</v>
      </c>
      <c r="B73" s="5">
        <v>65</v>
      </c>
      <c r="C73" s="30">
        <v>355686.95</v>
      </c>
      <c r="D73" s="31">
        <v>96754</v>
      </c>
      <c r="E73" s="31">
        <v>0</v>
      </c>
      <c r="F73" s="31">
        <v>0</v>
      </c>
      <c r="G73" s="31">
        <f t="shared" si="0"/>
        <v>96754</v>
      </c>
      <c r="H73" s="32">
        <f t="shared" si="1"/>
        <v>27.2</v>
      </c>
    </row>
    <row r="74" spans="1:8" ht="12.75">
      <c r="A74" s="5" t="s">
        <v>69</v>
      </c>
      <c r="B74" s="5">
        <v>66</v>
      </c>
      <c r="C74" s="30">
        <v>0</v>
      </c>
      <c r="D74" s="31">
        <v>0</v>
      </c>
      <c r="E74" s="31">
        <v>0</v>
      </c>
      <c r="F74" s="31">
        <v>0</v>
      </c>
      <c r="G74" s="31">
        <f aca="true" t="shared" si="2" ref="G74:G137">SUM(D74:F74)</f>
        <v>0</v>
      </c>
      <c r="H74" s="32">
        <f aca="true" t="shared" si="3" ref="H74:H137">IF(C74&gt;0,ROUND(((D74+E74+F74)/C74)*100,2),0)</f>
        <v>0</v>
      </c>
    </row>
    <row r="75" spans="1:8" ht="12.75">
      <c r="A75" s="5" t="s">
        <v>70</v>
      </c>
      <c r="B75" s="5">
        <v>67</v>
      </c>
      <c r="C75" s="30">
        <v>857076.92</v>
      </c>
      <c r="D75" s="31">
        <v>233141</v>
      </c>
      <c r="E75" s="31">
        <v>0</v>
      </c>
      <c r="F75" s="31">
        <v>0</v>
      </c>
      <c r="G75" s="31">
        <f t="shared" si="2"/>
        <v>233141</v>
      </c>
      <c r="H75" s="32">
        <f t="shared" si="3"/>
        <v>27.2</v>
      </c>
    </row>
    <row r="76" spans="1:8" ht="12.75">
      <c r="A76" s="5" t="s">
        <v>71</v>
      </c>
      <c r="B76" s="5">
        <v>68</v>
      </c>
      <c r="C76" s="30">
        <v>49083.44</v>
      </c>
      <c r="D76" s="31">
        <v>13352</v>
      </c>
      <c r="E76" s="31">
        <v>0</v>
      </c>
      <c r="F76" s="31">
        <v>0</v>
      </c>
      <c r="G76" s="31">
        <f t="shared" si="2"/>
        <v>13352</v>
      </c>
      <c r="H76" s="32">
        <f t="shared" si="3"/>
        <v>27.2</v>
      </c>
    </row>
    <row r="77" spans="1:8" ht="12.75">
      <c r="A77" s="5" t="s">
        <v>72</v>
      </c>
      <c r="B77" s="5">
        <v>69</v>
      </c>
      <c r="C77" s="30">
        <v>0</v>
      </c>
      <c r="D77" s="31">
        <v>0</v>
      </c>
      <c r="E77" s="31">
        <v>0</v>
      </c>
      <c r="F77" s="31">
        <v>0</v>
      </c>
      <c r="G77" s="31">
        <f t="shared" si="2"/>
        <v>0</v>
      </c>
      <c r="H77" s="32">
        <f t="shared" si="3"/>
        <v>0</v>
      </c>
    </row>
    <row r="78" spans="1:8" ht="12.75">
      <c r="A78" s="5" t="s">
        <v>73</v>
      </c>
      <c r="B78" s="5">
        <v>70</v>
      </c>
      <c r="C78" s="30">
        <v>0</v>
      </c>
      <c r="D78" s="31">
        <v>0</v>
      </c>
      <c r="E78" s="31">
        <v>0</v>
      </c>
      <c r="F78" s="31">
        <v>0</v>
      </c>
      <c r="G78" s="31">
        <f t="shared" si="2"/>
        <v>0</v>
      </c>
      <c r="H78" s="32">
        <f t="shared" si="3"/>
        <v>0</v>
      </c>
    </row>
    <row r="79" spans="1:8" ht="12.75">
      <c r="A79" s="5" t="s">
        <v>74</v>
      </c>
      <c r="B79" s="5">
        <v>71</v>
      </c>
      <c r="C79" s="30">
        <v>0</v>
      </c>
      <c r="D79" s="31">
        <v>0</v>
      </c>
      <c r="E79" s="31">
        <v>0</v>
      </c>
      <c r="F79" s="31">
        <v>0</v>
      </c>
      <c r="G79" s="31">
        <f t="shared" si="2"/>
        <v>0</v>
      </c>
      <c r="H79" s="32">
        <f t="shared" si="3"/>
        <v>0</v>
      </c>
    </row>
    <row r="80" spans="1:8" ht="12.75">
      <c r="A80" s="5" t="s">
        <v>75</v>
      </c>
      <c r="B80" s="5">
        <v>72</v>
      </c>
      <c r="C80" s="30">
        <v>513212.29</v>
      </c>
      <c r="D80" s="31">
        <v>139603</v>
      </c>
      <c r="E80" s="31">
        <v>0</v>
      </c>
      <c r="F80" s="31">
        <v>0</v>
      </c>
      <c r="G80" s="31">
        <f t="shared" si="2"/>
        <v>139603</v>
      </c>
      <c r="H80" s="32">
        <f t="shared" si="3"/>
        <v>27.2</v>
      </c>
    </row>
    <row r="81" spans="1:8" ht="12.75">
      <c r="A81" s="5" t="s">
        <v>76</v>
      </c>
      <c r="B81" s="5">
        <v>73</v>
      </c>
      <c r="C81" s="30">
        <v>0</v>
      </c>
      <c r="D81" s="31">
        <v>0</v>
      </c>
      <c r="E81" s="31">
        <v>0</v>
      </c>
      <c r="F81" s="31">
        <v>0</v>
      </c>
      <c r="G81" s="31">
        <f t="shared" si="2"/>
        <v>0</v>
      </c>
      <c r="H81" s="32">
        <f t="shared" si="3"/>
        <v>0</v>
      </c>
    </row>
    <row r="82" spans="1:8" ht="12.75">
      <c r="A82" s="5" t="s">
        <v>77</v>
      </c>
      <c r="B82" s="5">
        <v>74</v>
      </c>
      <c r="C82" s="30">
        <v>165758.5</v>
      </c>
      <c r="D82" s="31">
        <v>45090</v>
      </c>
      <c r="E82" s="31">
        <v>47117</v>
      </c>
      <c r="F82" s="31">
        <v>27492</v>
      </c>
      <c r="G82" s="31">
        <f t="shared" si="2"/>
        <v>119699</v>
      </c>
      <c r="H82" s="32">
        <f t="shared" si="3"/>
        <v>72.21</v>
      </c>
    </row>
    <row r="83" spans="1:8" ht="12.75">
      <c r="A83" s="5" t="s">
        <v>78</v>
      </c>
      <c r="B83" s="5">
        <v>75</v>
      </c>
      <c r="C83" s="30">
        <v>980372.11</v>
      </c>
      <c r="D83" s="31">
        <v>266680</v>
      </c>
      <c r="E83" s="31">
        <v>19632</v>
      </c>
      <c r="F83" s="31">
        <v>11455</v>
      </c>
      <c r="G83" s="31">
        <f t="shared" si="2"/>
        <v>297767</v>
      </c>
      <c r="H83" s="32">
        <f t="shared" si="3"/>
        <v>30.37</v>
      </c>
    </row>
    <row r="84" spans="1:8" ht="12.75">
      <c r="A84" s="5" t="s">
        <v>79</v>
      </c>
      <c r="B84" s="5">
        <v>76</v>
      </c>
      <c r="C84" s="30">
        <v>0</v>
      </c>
      <c r="D84" s="31">
        <v>0</v>
      </c>
      <c r="E84" s="31">
        <v>0</v>
      </c>
      <c r="F84" s="31">
        <v>0</v>
      </c>
      <c r="G84" s="31">
        <f t="shared" si="2"/>
        <v>0</v>
      </c>
      <c r="H84" s="32">
        <f t="shared" si="3"/>
        <v>0</v>
      </c>
    </row>
    <row r="85" spans="1:8" ht="12.75">
      <c r="A85" s="5" t="s">
        <v>80</v>
      </c>
      <c r="B85" s="5">
        <v>77</v>
      </c>
      <c r="C85" s="30">
        <v>0</v>
      </c>
      <c r="D85" s="31">
        <v>0</v>
      </c>
      <c r="E85" s="31">
        <v>0</v>
      </c>
      <c r="F85" s="31">
        <v>0</v>
      </c>
      <c r="G85" s="31">
        <f t="shared" si="2"/>
        <v>0</v>
      </c>
      <c r="H85" s="32">
        <f t="shared" si="3"/>
        <v>0</v>
      </c>
    </row>
    <row r="86" spans="1:8" ht="12.75">
      <c r="A86" s="5" t="s">
        <v>81</v>
      </c>
      <c r="B86" s="5">
        <v>78</v>
      </c>
      <c r="C86" s="30">
        <v>0</v>
      </c>
      <c r="D86" s="31">
        <v>0</v>
      </c>
      <c r="E86" s="31">
        <v>0</v>
      </c>
      <c r="F86" s="31">
        <v>0</v>
      </c>
      <c r="G86" s="31">
        <f t="shared" si="2"/>
        <v>0</v>
      </c>
      <c r="H86" s="32">
        <f t="shared" si="3"/>
        <v>0</v>
      </c>
    </row>
    <row r="87" spans="1:8" ht="12.75">
      <c r="A87" s="5" t="s">
        <v>82</v>
      </c>
      <c r="B87" s="5">
        <v>79</v>
      </c>
      <c r="C87" s="30">
        <v>652740.37</v>
      </c>
      <c r="D87" s="31">
        <v>177558</v>
      </c>
      <c r="E87" s="31">
        <v>0</v>
      </c>
      <c r="F87" s="31">
        <v>0</v>
      </c>
      <c r="G87" s="31">
        <f t="shared" si="2"/>
        <v>177558</v>
      </c>
      <c r="H87" s="32">
        <f t="shared" si="3"/>
        <v>27.2</v>
      </c>
    </row>
    <row r="88" spans="1:8" ht="12.75">
      <c r="A88" s="5" t="s">
        <v>83</v>
      </c>
      <c r="B88" s="5">
        <v>80</v>
      </c>
      <c r="C88" s="30">
        <v>0</v>
      </c>
      <c r="D88" s="31">
        <v>0</v>
      </c>
      <c r="E88" s="31">
        <v>0</v>
      </c>
      <c r="F88" s="31">
        <v>0</v>
      </c>
      <c r="G88" s="31">
        <f t="shared" si="2"/>
        <v>0</v>
      </c>
      <c r="H88" s="32">
        <f t="shared" si="3"/>
        <v>0</v>
      </c>
    </row>
    <row r="89" spans="1:8" ht="12.75">
      <c r="A89" s="5" t="s">
        <v>84</v>
      </c>
      <c r="B89" s="5">
        <v>81</v>
      </c>
      <c r="C89" s="30">
        <v>197544.55</v>
      </c>
      <c r="D89" s="31">
        <v>53736</v>
      </c>
      <c r="E89" s="31">
        <v>43190</v>
      </c>
      <c r="F89" s="31">
        <v>25201</v>
      </c>
      <c r="G89" s="31">
        <f t="shared" si="2"/>
        <v>122127</v>
      </c>
      <c r="H89" s="32">
        <f t="shared" si="3"/>
        <v>61.82</v>
      </c>
    </row>
    <row r="90" spans="1:8" ht="12.75">
      <c r="A90" s="5" t="s">
        <v>85</v>
      </c>
      <c r="B90" s="5">
        <v>82</v>
      </c>
      <c r="C90" s="30">
        <v>1191496.45</v>
      </c>
      <c r="D90" s="31">
        <v>324110</v>
      </c>
      <c r="E90" s="31">
        <v>19632</v>
      </c>
      <c r="F90" s="31">
        <v>11455</v>
      </c>
      <c r="G90" s="31">
        <f t="shared" si="2"/>
        <v>355197</v>
      </c>
      <c r="H90" s="32">
        <f t="shared" si="3"/>
        <v>29.81</v>
      </c>
    </row>
    <row r="91" spans="1:8" ht="12.75">
      <c r="A91" s="5" t="s">
        <v>86</v>
      </c>
      <c r="B91" s="5">
        <v>83</v>
      </c>
      <c r="C91" s="30">
        <v>0</v>
      </c>
      <c r="D91" s="31">
        <v>0</v>
      </c>
      <c r="E91" s="31">
        <v>0</v>
      </c>
      <c r="F91" s="31">
        <v>0</v>
      </c>
      <c r="G91" s="31">
        <f t="shared" si="2"/>
        <v>0</v>
      </c>
      <c r="H91" s="32">
        <f t="shared" si="3"/>
        <v>0</v>
      </c>
    </row>
    <row r="92" spans="1:8" ht="12.75">
      <c r="A92" s="5" t="s">
        <v>87</v>
      </c>
      <c r="B92" s="5">
        <v>84</v>
      </c>
      <c r="C92" s="30">
        <v>0</v>
      </c>
      <c r="D92" s="31">
        <v>0</v>
      </c>
      <c r="E92" s="31">
        <v>0</v>
      </c>
      <c r="F92" s="31">
        <v>0</v>
      </c>
      <c r="G92" s="31">
        <f t="shared" si="2"/>
        <v>0</v>
      </c>
      <c r="H92" s="32">
        <f t="shared" si="3"/>
        <v>0</v>
      </c>
    </row>
    <row r="93" spans="1:8" ht="12.75">
      <c r="A93" s="5" t="s">
        <v>88</v>
      </c>
      <c r="B93" s="5">
        <v>85</v>
      </c>
      <c r="C93" s="30">
        <v>200919.08</v>
      </c>
      <c r="D93" s="31">
        <v>54654</v>
      </c>
      <c r="E93" s="31">
        <v>0</v>
      </c>
      <c r="F93" s="31">
        <v>0</v>
      </c>
      <c r="G93" s="31">
        <f t="shared" si="2"/>
        <v>54654</v>
      </c>
      <c r="H93" s="32">
        <f t="shared" si="3"/>
        <v>27.2</v>
      </c>
    </row>
    <row r="94" spans="1:8" ht="12.75">
      <c r="A94" s="5" t="s">
        <v>89</v>
      </c>
      <c r="B94" s="5">
        <v>86</v>
      </c>
      <c r="C94" s="30">
        <v>471042.85</v>
      </c>
      <c r="D94" s="31">
        <v>128133</v>
      </c>
      <c r="E94" s="31">
        <v>27485</v>
      </c>
      <c r="F94" s="31">
        <v>16037</v>
      </c>
      <c r="G94" s="31">
        <f t="shared" si="2"/>
        <v>171655</v>
      </c>
      <c r="H94" s="32">
        <f t="shared" si="3"/>
        <v>36.44</v>
      </c>
    </row>
    <row r="95" spans="1:8" ht="12.75">
      <c r="A95" s="5" t="s">
        <v>90</v>
      </c>
      <c r="B95" s="5">
        <v>87</v>
      </c>
      <c r="C95" s="30">
        <v>300377.65</v>
      </c>
      <c r="D95" s="31">
        <v>81709</v>
      </c>
      <c r="E95" s="31">
        <v>47117</v>
      </c>
      <c r="F95" s="31">
        <v>27492</v>
      </c>
      <c r="G95" s="31">
        <f t="shared" si="2"/>
        <v>156318</v>
      </c>
      <c r="H95" s="32">
        <f t="shared" si="3"/>
        <v>52.04</v>
      </c>
    </row>
    <row r="96" spans="1:8" ht="12.75">
      <c r="A96" s="5" t="s">
        <v>91</v>
      </c>
      <c r="B96" s="5">
        <v>88</v>
      </c>
      <c r="C96" s="30">
        <v>905863</v>
      </c>
      <c r="D96" s="31">
        <v>246412</v>
      </c>
      <c r="E96" s="31">
        <v>27485</v>
      </c>
      <c r="F96" s="31">
        <v>16037</v>
      </c>
      <c r="G96" s="31">
        <f t="shared" si="2"/>
        <v>289934</v>
      </c>
      <c r="H96" s="32">
        <f t="shared" si="3"/>
        <v>32.01</v>
      </c>
    </row>
    <row r="97" spans="1:8" ht="12.75">
      <c r="A97" s="5" t="s">
        <v>92</v>
      </c>
      <c r="B97" s="5">
        <v>89</v>
      </c>
      <c r="C97" s="30">
        <v>566110.74</v>
      </c>
      <c r="D97" s="31">
        <v>153993</v>
      </c>
      <c r="E97" s="31">
        <v>27485</v>
      </c>
      <c r="F97" s="31">
        <v>16037</v>
      </c>
      <c r="G97" s="31">
        <f t="shared" si="2"/>
        <v>197515</v>
      </c>
      <c r="H97" s="32">
        <f t="shared" si="3"/>
        <v>34.89</v>
      </c>
    </row>
    <row r="98" spans="1:8" ht="12.75">
      <c r="A98" s="5" t="s">
        <v>93</v>
      </c>
      <c r="B98" s="5">
        <v>90</v>
      </c>
      <c r="C98" s="30">
        <v>0</v>
      </c>
      <c r="D98" s="31">
        <v>0</v>
      </c>
      <c r="E98" s="31">
        <v>0</v>
      </c>
      <c r="F98" s="31">
        <v>0</v>
      </c>
      <c r="G98" s="31">
        <f t="shared" si="2"/>
        <v>0</v>
      </c>
      <c r="H98" s="32">
        <f t="shared" si="3"/>
        <v>0</v>
      </c>
    </row>
    <row r="99" spans="1:8" ht="12.75">
      <c r="A99" s="5" t="s">
        <v>94</v>
      </c>
      <c r="B99" s="5">
        <v>91</v>
      </c>
      <c r="C99" s="30">
        <v>0</v>
      </c>
      <c r="D99" s="31">
        <v>0</v>
      </c>
      <c r="E99" s="31">
        <v>0</v>
      </c>
      <c r="F99" s="31">
        <v>0</v>
      </c>
      <c r="G99" s="31">
        <f t="shared" si="2"/>
        <v>0</v>
      </c>
      <c r="H99" s="32">
        <f t="shared" si="3"/>
        <v>0</v>
      </c>
    </row>
    <row r="100" spans="1:8" ht="12.75">
      <c r="A100" s="5" t="s">
        <v>95</v>
      </c>
      <c r="B100" s="5">
        <v>92</v>
      </c>
      <c r="C100" s="30">
        <v>40619.24</v>
      </c>
      <c r="D100" s="31">
        <v>11049</v>
      </c>
      <c r="E100" s="31">
        <v>0</v>
      </c>
      <c r="F100" s="31">
        <v>0</v>
      </c>
      <c r="G100" s="31">
        <f t="shared" si="2"/>
        <v>11049</v>
      </c>
      <c r="H100" s="32">
        <f t="shared" si="3"/>
        <v>27.2</v>
      </c>
    </row>
    <row r="101" spans="1:8" ht="12.75">
      <c r="A101" s="5" t="s">
        <v>96</v>
      </c>
      <c r="B101" s="5">
        <v>93</v>
      </c>
      <c r="C101" s="30">
        <v>0</v>
      </c>
      <c r="D101" s="31">
        <v>0</v>
      </c>
      <c r="E101" s="31">
        <v>0</v>
      </c>
      <c r="F101" s="31">
        <v>0</v>
      </c>
      <c r="G101" s="31">
        <f t="shared" si="2"/>
        <v>0</v>
      </c>
      <c r="H101" s="32">
        <f t="shared" si="3"/>
        <v>0</v>
      </c>
    </row>
    <row r="102" spans="1:8" ht="12.75">
      <c r="A102" s="5" t="s">
        <v>97</v>
      </c>
      <c r="B102" s="5">
        <v>94</v>
      </c>
      <c r="C102" s="30">
        <v>300882.23</v>
      </c>
      <c r="D102" s="31">
        <v>81846</v>
      </c>
      <c r="E102" s="31">
        <v>0</v>
      </c>
      <c r="F102" s="31">
        <v>0</v>
      </c>
      <c r="G102" s="31">
        <f t="shared" si="2"/>
        <v>81846</v>
      </c>
      <c r="H102" s="32">
        <f t="shared" si="3"/>
        <v>27.2</v>
      </c>
    </row>
    <row r="103" spans="1:8" ht="12.75">
      <c r="A103" s="5" t="s">
        <v>98</v>
      </c>
      <c r="B103" s="5">
        <v>95</v>
      </c>
      <c r="C103" s="30">
        <v>0</v>
      </c>
      <c r="D103" s="31">
        <v>0</v>
      </c>
      <c r="E103" s="31">
        <v>0</v>
      </c>
      <c r="F103" s="31">
        <v>0</v>
      </c>
      <c r="G103" s="31">
        <f t="shared" si="2"/>
        <v>0</v>
      </c>
      <c r="H103" s="32">
        <f t="shared" si="3"/>
        <v>0</v>
      </c>
    </row>
    <row r="104" spans="1:8" ht="12.75">
      <c r="A104" s="5" t="s">
        <v>99</v>
      </c>
      <c r="B104" s="5">
        <v>96</v>
      </c>
      <c r="C104" s="30">
        <v>2210385.35</v>
      </c>
      <c r="D104" s="31">
        <v>601267</v>
      </c>
      <c r="E104" s="31">
        <v>19632</v>
      </c>
      <c r="F104" s="31">
        <v>11455</v>
      </c>
      <c r="G104" s="31">
        <f t="shared" si="2"/>
        <v>632354</v>
      </c>
      <c r="H104" s="32">
        <f t="shared" si="3"/>
        <v>28.61</v>
      </c>
    </row>
    <row r="105" spans="1:8" ht="12.75">
      <c r="A105" s="5" t="s">
        <v>100</v>
      </c>
      <c r="B105" s="5">
        <v>97</v>
      </c>
      <c r="C105" s="30">
        <v>0</v>
      </c>
      <c r="D105" s="31">
        <v>0</v>
      </c>
      <c r="E105" s="31">
        <v>0</v>
      </c>
      <c r="F105" s="31">
        <v>0</v>
      </c>
      <c r="G105" s="31">
        <f t="shared" si="2"/>
        <v>0</v>
      </c>
      <c r="H105" s="32">
        <f t="shared" si="3"/>
        <v>0</v>
      </c>
    </row>
    <row r="106" spans="1:8" ht="12.75">
      <c r="A106" s="5" t="s">
        <v>101</v>
      </c>
      <c r="B106" s="5">
        <v>98</v>
      </c>
      <c r="C106" s="30">
        <v>0</v>
      </c>
      <c r="D106" s="31">
        <v>0</v>
      </c>
      <c r="E106" s="31">
        <v>0</v>
      </c>
      <c r="F106" s="31">
        <v>0</v>
      </c>
      <c r="G106" s="31">
        <f t="shared" si="2"/>
        <v>0</v>
      </c>
      <c r="H106" s="32">
        <f t="shared" si="3"/>
        <v>0</v>
      </c>
    </row>
    <row r="107" spans="1:8" ht="12.75">
      <c r="A107" s="5" t="s">
        <v>102</v>
      </c>
      <c r="B107" s="5">
        <v>99</v>
      </c>
      <c r="C107" s="30">
        <v>0</v>
      </c>
      <c r="D107" s="31">
        <v>0</v>
      </c>
      <c r="E107" s="31">
        <v>0</v>
      </c>
      <c r="F107" s="31">
        <v>0</v>
      </c>
      <c r="G107" s="31">
        <f t="shared" si="2"/>
        <v>0</v>
      </c>
      <c r="H107" s="32">
        <f t="shared" si="3"/>
        <v>0</v>
      </c>
    </row>
    <row r="108" spans="1:8" ht="12.75">
      <c r="A108" s="5" t="s">
        <v>103</v>
      </c>
      <c r="B108" s="5">
        <v>100</v>
      </c>
      <c r="C108" s="30">
        <v>0</v>
      </c>
      <c r="D108" s="31">
        <v>0</v>
      </c>
      <c r="E108" s="31">
        <v>0</v>
      </c>
      <c r="F108" s="31">
        <v>0</v>
      </c>
      <c r="G108" s="31">
        <f t="shared" si="2"/>
        <v>0</v>
      </c>
      <c r="H108" s="32">
        <f t="shared" si="3"/>
        <v>0</v>
      </c>
    </row>
    <row r="109" spans="1:8" ht="12.75">
      <c r="A109" s="5" t="s">
        <v>104</v>
      </c>
      <c r="B109" s="5">
        <v>101</v>
      </c>
      <c r="C109" s="30">
        <v>0</v>
      </c>
      <c r="D109" s="31">
        <v>0</v>
      </c>
      <c r="E109" s="31">
        <v>0</v>
      </c>
      <c r="F109" s="31">
        <v>0</v>
      </c>
      <c r="G109" s="31">
        <f t="shared" si="2"/>
        <v>0</v>
      </c>
      <c r="H109" s="32">
        <f t="shared" si="3"/>
        <v>0</v>
      </c>
    </row>
    <row r="110" spans="1:8" ht="12.75">
      <c r="A110" s="5" t="s">
        <v>105</v>
      </c>
      <c r="B110" s="5">
        <v>102</v>
      </c>
      <c r="C110" s="30">
        <v>0</v>
      </c>
      <c r="D110" s="31">
        <v>0</v>
      </c>
      <c r="E110" s="31">
        <v>0</v>
      </c>
      <c r="F110" s="31">
        <v>0</v>
      </c>
      <c r="G110" s="31">
        <f t="shared" si="2"/>
        <v>0</v>
      </c>
      <c r="H110" s="32">
        <f t="shared" si="3"/>
        <v>0</v>
      </c>
    </row>
    <row r="111" spans="1:8" ht="12.75">
      <c r="A111" s="5" t="s">
        <v>106</v>
      </c>
      <c r="B111" s="5">
        <v>103</v>
      </c>
      <c r="C111" s="30">
        <v>0</v>
      </c>
      <c r="D111" s="31">
        <v>0</v>
      </c>
      <c r="E111" s="31">
        <v>0</v>
      </c>
      <c r="F111" s="31">
        <v>0</v>
      </c>
      <c r="G111" s="31">
        <f t="shared" si="2"/>
        <v>0</v>
      </c>
      <c r="H111" s="32">
        <f t="shared" si="3"/>
        <v>0</v>
      </c>
    </row>
    <row r="112" spans="1:8" ht="12.75">
      <c r="A112" s="5" t="s">
        <v>107</v>
      </c>
      <c r="B112" s="5">
        <v>104</v>
      </c>
      <c r="C112" s="30">
        <v>70812.63</v>
      </c>
      <c r="D112" s="31">
        <v>19262</v>
      </c>
      <c r="E112" s="31">
        <v>39264</v>
      </c>
      <c r="F112" s="31">
        <v>12287</v>
      </c>
      <c r="G112" s="31">
        <f t="shared" si="2"/>
        <v>70813</v>
      </c>
      <c r="H112" s="32">
        <f t="shared" si="3"/>
        <v>100</v>
      </c>
    </row>
    <row r="113" spans="1:8" ht="12.75">
      <c r="A113" s="5" t="s">
        <v>108</v>
      </c>
      <c r="B113" s="5">
        <v>105</v>
      </c>
      <c r="C113" s="30">
        <v>292605.37</v>
      </c>
      <c r="D113" s="31">
        <v>79594</v>
      </c>
      <c r="E113" s="31">
        <v>39264</v>
      </c>
      <c r="F113" s="31">
        <v>22910</v>
      </c>
      <c r="G113" s="31">
        <f t="shared" si="2"/>
        <v>141768</v>
      </c>
      <c r="H113" s="32">
        <f t="shared" si="3"/>
        <v>48.45</v>
      </c>
    </row>
    <row r="114" spans="1:8" ht="12.75">
      <c r="A114" s="5" t="s">
        <v>109</v>
      </c>
      <c r="B114" s="5">
        <v>106</v>
      </c>
      <c r="C114" s="30">
        <v>0</v>
      </c>
      <c r="D114" s="31">
        <v>0</v>
      </c>
      <c r="E114" s="31">
        <v>0</v>
      </c>
      <c r="F114" s="31">
        <v>0</v>
      </c>
      <c r="G114" s="31">
        <f t="shared" si="2"/>
        <v>0</v>
      </c>
      <c r="H114" s="32">
        <f t="shared" si="3"/>
        <v>0</v>
      </c>
    </row>
    <row r="115" spans="1:8" ht="12.75">
      <c r="A115" s="5" t="s">
        <v>110</v>
      </c>
      <c r="B115" s="5">
        <v>107</v>
      </c>
      <c r="C115" s="30">
        <v>436294.4</v>
      </c>
      <c r="D115" s="31">
        <v>118680</v>
      </c>
      <c r="E115" s="31">
        <v>0</v>
      </c>
      <c r="F115" s="31">
        <v>0</v>
      </c>
      <c r="G115" s="31">
        <f t="shared" si="2"/>
        <v>118680</v>
      </c>
      <c r="H115" s="32">
        <f t="shared" si="3"/>
        <v>27.2</v>
      </c>
    </row>
    <row r="116" spans="1:8" ht="12.75">
      <c r="A116" s="5" t="s">
        <v>111</v>
      </c>
      <c r="B116" s="5">
        <v>108</v>
      </c>
      <c r="C116" s="30">
        <v>51971.53</v>
      </c>
      <c r="D116" s="31">
        <v>14137</v>
      </c>
      <c r="E116" s="31">
        <v>37835</v>
      </c>
      <c r="F116" s="31">
        <v>0</v>
      </c>
      <c r="G116" s="31">
        <f t="shared" si="2"/>
        <v>51972</v>
      </c>
      <c r="H116" s="32">
        <f t="shared" si="3"/>
        <v>100</v>
      </c>
    </row>
    <row r="117" spans="1:8" ht="12.75">
      <c r="A117" s="5" t="s">
        <v>112</v>
      </c>
      <c r="B117" s="5">
        <v>109</v>
      </c>
      <c r="C117" s="30">
        <v>0</v>
      </c>
      <c r="D117" s="31">
        <v>0</v>
      </c>
      <c r="E117" s="31">
        <v>0</v>
      </c>
      <c r="F117" s="31">
        <v>0</v>
      </c>
      <c r="G117" s="31">
        <f t="shared" si="2"/>
        <v>0</v>
      </c>
      <c r="H117" s="32">
        <f t="shared" si="3"/>
        <v>0</v>
      </c>
    </row>
    <row r="118" spans="1:8" ht="12.75">
      <c r="A118" s="5" t="s">
        <v>113</v>
      </c>
      <c r="B118" s="5">
        <v>110</v>
      </c>
      <c r="C118" s="30">
        <v>272283.22</v>
      </c>
      <c r="D118" s="31">
        <v>74066</v>
      </c>
      <c r="E118" s="31">
        <v>0</v>
      </c>
      <c r="F118" s="31">
        <v>0</v>
      </c>
      <c r="G118" s="31">
        <f t="shared" si="2"/>
        <v>74066</v>
      </c>
      <c r="H118" s="32">
        <f t="shared" si="3"/>
        <v>27.2</v>
      </c>
    </row>
    <row r="119" spans="1:8" ht="12.75">
      <c r="A119" s="5" t="s">
        <v>114</v>
      </c>
      <c r="B119" s="5">
        <v>111</v>
      </c>
      <c r="C119" s="30">
        <v>0</v>
      </c>
      <c r="D119" s="31">
        <v>0</v>
      </c>
      <c r="E119" s="31">
        <v>0</v>
      </c>
      <c r="F119" s="31">
        <v>0</v>
      </c>
      <c r="G119" s="31">
        <f t="shared" si="2"/>
        <v>0</v>
      </c>
      <c r="H119" s="32">
        <f t="shared" si="3"/>
        <v>0</v>
      </c>
    </row>
    <row r="120" spans="1:8" ht="12.75">
      <c r="A120" s="5" t="s">
        <v>115</v>
      </c>
      <c r="B120" s="5">
        <v>112</v>
      </c>
      <c r="C120" s="30">
        <v>20232.25</v>
      </c>
      <c r="D120" s="31">
        <v>5503</v>
      </c>
      <c r="E120" s="31">
        <v>0</v>
      </c>
      <c r="F120" s="31">
        <v>0</v>
      </c>
      <c r="G120" s="31">
        <f t="shared" si="2"/>
        <v>5503</v>
      </c>
      <c r="H120" s="32">
        <f t="shared" si="3"/>
        <v>27.2</v>
      </c>
    </row>
    <row r="121" spans="1:8" ht="12.75">
      <c r="A121" s="5" t="s">
        <v>116</v>
      </c>
      <c r="B121" s="5">
        <v>113</v>
      </c>
      <c r="C121" s="30">
        <v>0</v>
      </c>
      <c r="D121" s="31">
        <v>0</v>
      </c>
      <c r="E121" s="31">
        <v>0</v>
      </c>
      <c r="F121" s="31">
        <v>0</v>
      </c>
      <c r="G121" s="31">
        <f t="shared" si="2"/>
        <v>0</v>
      </c>
      <c r="H121" s="32">
        <f t="shared" si="3"/>
        <v>0</v>
      </c>
    </row>
    <row r="122" spans="1:8" ht="12.75">
      <c r="A122" s="5" t="s">
        <v>117</v>
      </c>
      <c r="B122" s="5">
        <v>114</v>
      </c>
      <c r="C122" s="30">
        <v>0</v>
      </c>
      <c r="D122" s="31">
        <v>0</v>
      </c>
      <c r="E122" s="31">
        <v>0</v>
      </c>
      <c r="F122" s="31">
        <v>0</v>
      </c>
      <c r="G122" s="31">
        <f t="shared" si="2"/>
        <v>0</v>
      </c>
      <c r="H122" s="32">
        <f t="shared" si="3"/>
        <v>0</v>
      </c>
    </row>
    <row r="123" spans="1:8" ht="12.75">
      <c r="A123" s="5" t="s">
        <v>118</v>
      </c>
      <c r="B123" s="5">
        <v>115</v>
      </c>
      <c r="C123" s="30">
        <v>527247.71</v>
      </c>
      <c r="D123" s="31">
        <v>143422</v>
      </c>
      <c r="E123" s="31">
        <v>35338</v>
      </c>
      <c r="F123" s="31">
        <v>20619</v>
      </c>
      <c r="G123" s="31">
        <f t="shared" si="2"/>
        <v>199379</v>
      </c>
      <c r="H123" s="32">
        <f t="shared" si="3"/>
        <v>37.82</v>
      </c>
    </row>
    <row r="124" spans="1:8" ht="12.75">
      <c r="A124" s="5" t="s">
        <v>119</v>
      </c>
      <c r="B124" s="5">
        <v>116</v>
      </c>
      <c r="C124" s="30">
        <v>219002.91</v>
      </c>
      <c r="D124" s="31">
        <v>59573</v>
      </c>
      <c r="E124" s="31">
        <v>47117</v>
      </c>
      <c r="F124" s="31">
        <v>27492</v>
      </c>
      <c r="G124" s="31">
        <f t="shared" si="2"/>
        <v>134182</v>
      </c>
      <c r="H124" s="32">
        <f t="shared" si="3"/>
        <v>61.27</v>
      </c>
    </row>
    <row r="125" spans="1:8" ht="12.75">
      <c r="A125" s="5" t="s">
        <v>120</v>
      </c>
      <c r="B125" s="5">
        <v>117</v>
      </c>
      <c r="C125" s="30">
        <v>195783</v>
      </c>
      <c r="D125" s="31">
        <v>53257</v>
      </c>
      <c r="E125" s="31">
        <v>35338</v>
      </c>
      <c r="F125" s="31">
        <v>20619</v>
      </c>
      <c r="G125" s="31">
        <f t="shared" si="2"/>
        <v>109214</v>
      </c>
      <c r="H125" s="32">
        <f t="shared" si="3"/>
        <v>55.78</v>
      </c>
    </row>
    <row r="126" spans="1:8" ht="12.75">
      <c r="A126" s="5" t="s">
        <v>121</v>
      </c>
      <c r="B126" s="5">
        <v>118</v>
      </c>
      <c r="C126" s="30">
        <v>0</v>
      </c>
      <c r="D126" s="31">
        <v>0</v>
      </c>
      <c r="E126" s="31">
        <v>0</v>
      </c>
      <c r="F126" s="31">
        <v>0</v>
      </c>
      <c r="G126" s="31">
        <f t="shared" si="2"/>
        <v>0</v>
      </c>
      <c r="H126" s="32">
        <f t="shared" si="3"/>
        <v>0</v>
      </c>
    </row>
    <row r="127" spans="1:8" ht="12.75">
      <c r="A127" s="5" t="s">
        <v>122</v>
      </c>
      <c r="B127" s="5">
        <v>119</v>
      </c>
      <c r="C127" s="30">
        <v>352154.14</v>
      </c>
      <c r="D127" s="31">
        <v>95793</v>
      </c>
      <c r="E127" s="31">
        <v>0</v>
      </c>
      <c r="F127" s="31">
        <v>0</v>
      </c>
      <c r="G127" s="31">
        <f t="shared" si="2"/>
        <v>95793</v>
      </c>
      <c r="H127" s="32">
        <f t="shared" si="3"/>
        <v>27.2</v>
      </c>
    </row>
    <row r="128" spans="1:8" ht="12.75">
      <c r="A128" s="5" t="s">
        <v>123</v>
      </c>
      <c r="B128" s="5">
        <v>120</v>
      </c>
      <c r="C128" s="30">
        <v>54482.23</v>
      </c>
      <c r="D128" s="31">
        <v>14820</v>
      </c>
      <c r="E128" s="31">
        <v>0</v>
      </c>
      <c r="F128" s="31">
        <v>0</v>
      </c>
      <c r="G128" s="31">
        <f t="shared" si="2"/>
        <v>14820</v>
      </c>
      <c r="H128" s="32">
        <f t="shared" si="3"/>
        <v>27.2</v>
      </c>
    </row>
    <row r="129" spans="1:8" ht="12.75">
      <c r="A129" s="5" t="s">
        <v>124</v>
      </c>
      <c r="B129" s="5">
        <v>121</v>
      </c>
      <c r="C129" s="30">
        <v>0</v>
      </c>
      <c r="D129" s="31">
        <v>0</v>
      </c>
      <c r="E129" s="31">
        <v>0</v>
      </c>
      <c r="F129" s="31">
        <v>0</v>
      </c>
      <c r="G129" s="31">
        <f t="shared" si="2"/>
        <v>0</v>
      </c>
      <c r="H129" s="32">
        <f t="shared" si="3"/>
        <v>0</v>
      </c>
    </row>
    <row r="130" spans="1:8" ht="12.75">
      <c r="A130" s="5" t="s">
        <v>125</v>
      </c>
      <c r="B130" s="5">
        <v>122</v>
      </c>
      <c r="C130" s="30">
        <v>733763.78</v>
      </c>
      <c r="D130" s="31">
        <v>199598</v>
      </c>
      <c r="E130" s="31">
        <v>27485</v>
      </c>
      <c r="F130" s="31">
        <v>16037</v>
      </c>
      <c r="G130" s="31">
        <f t="shared" si="2"/>
        <v>243120</v>
      </c>
      <c r="H130" s="32">
        <f t="shared" si="3"/>
        <v>33.13</v>
      </c>
    </row>
    <row r="131" spans="1:8" ht="12.75">
      <c r="A131" s="5" t="s">
        <v>126</v>
      </c>
      <c r="B131" s="5">
        <v>123</v>
      </c>
      <c r="C131" s="30">
        <v>146168.21</v>
      </c>
      <c r="D131" s="31">
        <v>39760</v>
      </c>
      <c r="E131" s="31">
        <v>0</v>
      </c>
      <c r="F131" s="31">
        <v>0</v>
      </c>
      <c r="G131" s="31">
        <f t="shared" si="2"/>
        <v>39760</v>
      </c>
      <c r="H131" s="32">
        <f t="shared" si="3"/>
        <v>27.2</v>
      </c>
    </row>
    <row r="132" spans="1:8" ht="12.75">
      <c r="A132" s="5" t="s">
        <v>127</v>
      </c>
      <c r="B132" s="5">
        <v>124</v>
      </c>
      <c r="C132" s="30">
        <v>0</v>
      </c>
      <c r="D132" s="31">
        <v>0</v>
      </c>
      <c r="E132" s="31">
        <v>0</v>
      </c>
      <c r="F132" s="31">
        <v>0</v>
      </c>
      <c r="G132" s="31">
        <f t="shared" si="2"/>
        <v>0</v>
      </c>
      <c r="H132" s="32">
        <f t="shared" si="3"/>
        <v>0</v>
      </c>
    </row>
    <row r="133" spans="1:8" ht="12.75">
      <c r="A133" s="5" t="s">
        <v>128</v>
      </c>
      <c r="B133" s="5">
        <v>125</v>
      </c>
      <c r="C133" s="30">
        <v>176423.82</v>
      </c>
      <c r="D133" s="31">
        <v>47991</v>
      </c>
      <c r="E133" s="31">
        <v>0</v>
      </c>
      <c r="F133" s="31">
        <v>0</v>
      </c>
      <c r="G133" s="31">
        <f t="shared" si="2"/>
        <v>47991</v>
      </c>
      <c r="H133" s="32">
        <f t="shared" si="3"/>
        <v>27.2</v>
      </c>
    </row>
    <row r="134" spans="1:8" ht="12.75">
      <c r="A134" s="5" t="s">
        <v>129</v>
      </c>
      <c r="B134" s="5">
        <v>126</v>
      </c>
      <c r="C134" s="30">
        <v>1021395.37</v>
      </c>
      <c r="D134" s="31">
        <v>277839</v>
      </c>
      <c r="E134" s="31">
        <v>19632</v>
      </c>
      <c r="F134" s="31">
        <v>11455</v>
      </c>
      <c r="G134" s="31">
        <f t="shared" si="2"/>
        <v>308926</v>
      </c>
      <c r="H134" s="32">
        <f t="shared" si="3"/>
        <v>30.25</v>
      </c>
    </row>
    <row r="135" spans="1:8" ht="12.75">
      <c r="A135" s="5" t="s">
        <v>130</v>
      </c>
      <c r="B135" s="5">
        <v>127</v>
      </c>
      <c r="C135" s="30">
        <v>128279.8</v>
      </c>
      <c r="D135" s="31">
        <v>34895</v>
      </c>
      <c r="E135" s="31">
        <v>47117</v>
      </c>
      <c r="F135" s="31">
        <v>27492</v>
      </c>
      <c r="G135" s="31">
        <f t="shared" si="2"/>
        <v>109504</v>
      </c>
      <c r="H135" s="32">
        <f t="shared" si="3"/>
        <v>85.36</v>
      </c>
    </row>
    <row r="136" spans="1:8" ht="12.75">
      <c r="A136" s="5" t="s">
        <v>131</v>
      </c>
      <c r="B136" s="5">
        <v>128</v>
      </c>
      <c r="C136" s="30">
        <v>0</v>
      </c>
      <c r="D136" s="31">
        <v>0</v>
      </c>
      <c r="E136" s="31">
        <v>0</v>
      </c>
      <c r="F136" s="31">
        <v>0</v>
      </c>
      <c r="G136" s="31">
        <f t="shared" si="2"/>
        <v>0</v>
      </c>
      <c r="H136" s="32">
        <f t="shared" si="3"/>
        <v>0</v>
      </c>
    </row>
    <row r="137" spans="1:8" ht="12.75">
      <c r="A137" s="5" t="s">
        <v>132</v>
      </c>
      <c r="B137" s="5">
        <v>129</v>
      </c>
      <c r="C137" s="30">
        <v>0</v>
      </c>
      <c r="D137" s="31">
        <v>0</v>
      </c>
      <c r="E137" s="31">
        <v>0</v>
      </c>
      <c r="F137" s="31">
        <v>0</v>
      </c>
      <c r="G137" s="31">
        <f t="shared" si="2"/>
        <v>0</v>
      </c>
      <c r="H137" s="32">
        <f t="shared" si="3"/>
        <v>0</v>
      </c>
    </row>
    <row r="138" spans="1:8" ht="12.75">
      <c r="A138" s="5" t="s">
        <v>133</v>
      </c>
      <c r="B138" s="5">
        <v>130</v>
      </c>
      <c r="C138" s="30">
        <v>0</v>
      </c>
      <c r="D138" s="31">
        <v>0</v>
      </c>
      <c r="E138" s="31">
        <v>0</v>
      </c>
      <c r="F138" s="31">
        <v>0</v>
      </c>
      <c r="G138" s="31">
        <f aca="true" t="shared" si="4" ref="G138:G201">SUM(D138:F138)</f>
        <v>0</v>
      </c>
      <c r="H138" s="32">
        <f aca="true" t="shared" si="5" ref="H138:H201">IF(C138&gt;0,ROUND(((D138+E138+F138)/C138)*100,2),0)</f>
        <v>0</v>
      </c>
    </row>
    <row r="139" spans="1:8" ht="12.75">
      <c r="A139" s="5" t="s">
        <v>134</v>
      </c>
      <c r="B139" s="5">
        <v>131</v>
      </c>
      <c r="C139" s="30">
        <v>758955.41</v>
      </c>
      <c r="D139" s="31">
        <v>206450</v>
      </c>
      <c r="E139" s="31">
        <v>0</v>
      </c>
      <c r="F139" s="31">
        <v>0</v>
      </c>
      <c r="G139" s="31">
        <f t="shared" si="4"/>
        <v>206450</v>
      </c>
      <c r="H139" s="32">
        <f t="shared" si="5"/>
        <v>27.2</v>
      </c>
    </row>
    <row r="140" spans="1:8" ht="12.75">
      <c r="A140" s="5" t="s">
        <v>135</v>
      </c>
      <c r="B140" s="5">
        <v>132</v>
      </c>
      <c r="C140" s="30">
        <v>0</v>
      </c>
      <c r="D140" s="31">
        <v>0</v>
      </c>
      <c r="E140" s="31">
        <v>0</v>
      </c>
      <c r="F140" s="31">
        <v>0</v>
      </c>
      <c r="G140" s="31">
        <f t="shared" si="4"/>
        <v>0</v>
      </c>
      <c r="H140" s="32">
        <f t="shared" si="5"/>
        <v>0</v>
      </c>
    </row>
    <row r="141" spans="1:8" ht="12.75">
      <c r="A141" s="5" t="s">
        <v>136</v>
      </c>
      <c r="B141" s="5">
        <v>133</v>
      </c>
      <c r="C141" s="30">
        <v>0</v>
      </c>
      <c r="D141" s="31">
        <v>0</v>
      </c>
      <c r="E141" s="31">
        <v>0</v>
      </c>
      <c r="F141" s="31">
        <v>0</v>
      </c>
      <c r="G141" s="31">
        <f t="shared" si="4"/>
        <v>0</v>
      </c>
      <c r="H141" s="32">
        <f t="shared" si="5"/>
        <v>0</v>
      </c>
    </row>
    <row r="142" spans="1:8" ht="12.75">
      <c r="A142" s="5" t="s">
        <v>137</v>
      </c>
      <c r="B142" s="5">
        <v>134</v>
      </c>
      <c r="C142" s="30">
        <v>0</v>
      </c>
      <c r="D142" s="31">
        <v>0</v>
      </c>
      <c r="E142" s="31">
        <v>0</v>
      </c>
      <c r="F142" s="31">
        <v>0</v>
      </c>
      <c r="G142" s="31">
        <f t="shared" si="4"/>
        <v>0</v>
      </c>
      <c r="H142" s="32">
        <f t="shared" si="5"/>
        <v>0</v>
      </c>
    </row>
    <row r="143" spans="1:8" ht="12.75">
      <c r="A143" s="5" t="s">
        <v>138</v>
      </c>
      <c r="B143" s="5">
        <v>135</v>
      </c>
      <c r="C143" s="30">
        <v>0</v>
      </c>
      <c r="D143" s="31">
        <v>0</v>
      </c>
      <c r="E143" s="31">
        <v>0</v>
      </c>
      <c r="F143" s="31">
        <v>0</v>
      </c>
      <c r="G143" s="31">
        <f t="shared" si="4"/>
        <v>0</v>
      </c>
      <c r="H143" s="32">
        <f t="shared" si="5"/>
        <v>0</v>
      </c>
    </row>
    <row r="144" spans="1:8" ht="12.75">
      <c r="A144" s="5" t="s">
        <v>139</v>
      </c>
      <c r="B144" s="5">
        <v>136</v>
      </c>
      <c r="C144" s="30">
        <v>368454.82</v>
      </c>
      <c r="D144" s="31">
        <v>100227</v>
      </c>
      <c r="E144" s="31">
        <v>0</v>
      </c>
      <c r="F144" s="31">
        <v>0</v>
      </c>
      <c r="G144" s="31">
        <f t="shared" si="4"/>
        <v>100227</v>
      </c>
      <c r="H144" s="32">
        <f t="shared" si="5"/>
        <v>27.2</v>
      </c>
    </row>
    <row r="145" spans="1:8" ht="12.75">
      <c r="A145" s="5" t="s">
        <v>140</v>
      </c>
      <c r="B145" s="5">
        <v>137</v>
      </c>
      <c r="C145" s="30">
        <v>0</v>
      </c>
      <c r="D145" s="31">
        <v>0</v>
      </c>
      <c r="E145" s="31">
        <v>0</v>
      </c>
      <c r="F145" s="31">
        <v>0</v>
      </c>
      <c r="G145" s="31">
        <f t="shared" si="4"/>
        <v>0</v>
      </c>
      <c r="H145" s="32">
        <f t="shared" si="5"/>
        <v>0</v>
      </c>
    </row>
    <row r="146" spans="1:8" ht="12.75">
      <c r="A146" s="5" t="s">
        <v>141</v>
      </c>
      <c r="B146" s="5">
        <v>138</v>
      </c>
      <c r="C146" s="30">
        <v>0</v>
      </c>
      <c r="D146" s="31">
        <v>0</v>
      </c>
      <c r="E146" s="31">
        <v>0</v>
      </c>
      <c r="F146" s="31">
        <v>0</v>
      </c>
      <c r="G146" s="31">
        <f t="shared" si="4"/>
        <v>0</v>
      </c>
      <c r="H146" s="32">
        <f t="shared" si="5"/>
        <v>0</v>
      </c>
    </row>
    <row r="147" spans="1:8" ht="12.75">
      <c r="A147" s="5" t="s">
        <v>142</v>
      </c>
      <c r="B147" s="5">
        <v>139</v>
      </c>
      <c r="C147" s="30">
        <v>688884.18</v>
      </c>
      <c r="D147" s="31">
        <v>187390</v>
      </c>
      <c r="E147" s="31">
        <v>0</v>
      </c>
      <c r="F147" s="31">
        <v>0</v>
      </c>
      <c r="G147" s="31">
        <f t="shared" si="4"/>
        <v>187390</v>
      </c>
      <c r="H147" s="32">
        <f t="shared" si="5"/>
        <v>27.2</v>
      </c>
    </row>
    <row r="148" spans="1:8" ht="12.75">
      <c r="A148" s="5" t="s">
        <v>143</v>
      </c>
      <c r="B148" s="5">
        <v>140</v>
      </c>
      <c r="C148" s="30">
        <v>45738.49</v>
      </c>
      <c r="D148" s="31">
        <v>12442</v>
      </c>
      <c r="E148" s="31">
        <v>0</v>
      </c>
      <c r="F148" s="31">
        <v>0</v>
      </c>
      <c r="G148" s="31">
        <f t="shared" si="4"/>
        <v>12442</v>
      </c>
      <c r="H148" s="32">
        <f t="shared" si="5"/>
        <v>27.2</v>
      </c>
    </row>
    <row r="149" spans="1:8" ht="12.75">
      <c r="A149" s="5" t="s">
        <v>144</v>
      </c>
      <c r="B149" s="5">
        <v>141</v>
      </c>
      <c r="C149" s="30">
        <v>346238</v>
      </c>
      <c r="D149" s="31">
        <v>94183</v>
      </c>
      <c r="E149" s="31">
        <v>0</v>
      </c>
      <c r="F149" s="31">
        <v>0</v>
      </c>
      <c r="G149" s="31">
        <f t="shared" si="4"/>
        <v>94183</v>
      </c>
      <c r="H149" s="32">
        <f t="shared" si="5"/>
        <v>27.2</v>
      </c>
    </row>
    <row r="150" spans="1:8" ht="12.75">
      <c r="A150" s="5" t="s">
        <v>145</v>
      </c>
      <c r="B150" s="5">
        <v>142</v>
      </c>
      <c r="C150" s="30">
        <v>0</v>
      </c>
      <c r="D150" s="31">
        <v>0</v>
      </c>
      <c r="E150" s="31">
        <v>0</v>
      </c>
      <c r="F150" s="31">
        <v>0</v>
      </c>
      <c r="G150" s="31">
        <f t="shared" si="4"/>
        <v>0</v>
      </c>
      <c r="H150" s="32">
        <f t="shared" si="5"/>
        <v>0</v>
      </c>
    </row>
    <row r="151" spans="1:8" ht="12.75">
      <c r="A151" s="5" t="s">
        <v>146</v>
      </c>
      <c r="B151" s="5">
        <v>143</v>
      </c>
      <c r="C151" s="30">
        <v>0</v>
      </c>
      <c r="D151" s="31">
        <v>0</v>
      </c>
      <c r="E151" s="31">
        <v>0</v>
      </c>
      <c r="F151" s="31">
        <v>0</v>
      </c>
      <c r="G151" s="31">
        <f t="shared" si="4"/>
        <v>0</v>
      </c>
      <c r="H151" s="32">
        <f t="shared" si="5"/>
        <v>0</v>
      </c>
    </row>
    <row r="152" spans="1:8" ht="12.75">
      <c r="A152" s="5" t="s">
        <v>147</v>
      </c>
      <c r="B152" s="5">
        <v>144</v>
      </c>
      <c r="C152" s="30">
        <v>0</v>
      </c>
      <c r="D152" s="31">
        <v>0</v>
      </c>
      <c r="E152" s="31">
        <v>0</v>
      </c>
      <c r="F152" s="31">
        <v>0</v>
      </c>
      <c r="G152" s="31">
        <f t="shared" si="4"/>
        <v>0</v>
      </c>
      <c r="H152" s="32">
        <f t="shared" si="5"/>
        <v>0</v>
      </c>
    </row>
    <row r="153" spans="1:8" ht="12.75">
      <c r="A153" s="5" t="s">
        <v>148</v>
      </c>
      <c r="B153" s="5">
        <v>145</v>
      </c>
      <c r="C153" s="30">
        <v>526360</v>
      </c>
      <c r="D153" s="31">
        <v>143180</v>
      </c>
      <c r="E153" s="31">
        <v>31411</v>
      </c>
      <c r="F153" s="31">
        <v>18328</v>
      </c>
      <c r="G153" s="31">
        <f t="shared" si="4"/>
        <v>192919</v>
      </c>
      <c r="H153" s="32">
        <f t="shared" si="5"/>
        <v>36.65</v>
      </c>
    </row>
    <row r="154" spans="1:8" ht="12.75">
      <c r="A154" s="5" t="s">
        <v>149</v>
      </c>
      <c r="B154" s="5">
        <v>146</v>
      </c>
      <c r="C154" s="30">
        <v>0</v>
      </c>
      <c r="D154" s="31">
        <v>0</v>
      </c>
      <c r="E154" s="31">
        <v>0</v>
      </c>
      <c r="F154" s="31">
        <v>0</v>
      </c>
      <c r="G154" s="31">
        <f t="shared" si="4"/>
        <v>0</v>
      </c>
      <c r="H154" s="32">
        <f t="shared" si="5"/>
        <v>0</v>
      </c>
    </row>
    <row r="155" spans="1:8" ht="12.75">
      <c r="A155" s="5" t="s">
        <v>150</v>
      </c>
      <c r="B155" s="5">
        <v>147</v>
      </c>
      <c r="C155" s="30">
        <v>0</v>
      </c>
      <c r="D155" s="31">
        <v>0</v>
      </c>
      <c r="E155" s="31">
        <v>0</v>
      </c>
      <c r="F155" s="31">
        <v>0</v>
      </c>
      <c r="G155" s="31">
        <f t="shared" si="4"/>
        <v>0</v>
      </c>
      <c r="H155" s="32">
        <f t="shared" si="5"/>
        <v>0</v>
      </c>
    </row>
    <row r="156" spans="1:8" ht="12.75">
      <c r="A156" s="5" t="s">
        <v>151</v>
      </c>
      <c r="B156" s="5">
        <v>148</v>
      </c>
      <c r="C156" s="30">
        <v>0</v>
      </c>
      <c r="D156" s="31">
        <v>0</v>
      </c>
      <c r="E156" s="31">
        <v>0</v>
      </c>
      <c r="F156" s="31">
        <v>0</v>
      </c>
      <c r="G156" s="31">
        <f t="shared" si="4"/>
        <v>0</v>
      </c>
      <c r="H156" s="32">
        <f t="shared" si="5"/>
        <v>0</v>
      </c>
    </row>
    <row r="157" spans="1:8" ht="12.75">
      <c r="A157" s="5" t="s">
        <v>152</v>
      </c>
      <c r="B157" s="5">
        <v>149</v>
      </c>
      <c r="C157" s="30">
        <v>0</v>
      </c>
      <c r="D157" s="31">
        <v>0</v>
      </c>
      <c r="E157" s="31">
        <v>0</v>
      </c>
      <c r="F157" s="31">
        <v>0</v>
      </c>
      <c r="G157" s="31">
        <f t="shared" si="4"/>
        <v>0</v>
      </c>
      <c r="H157" s="32">
        <f t="shared" si="5"/>
        <v>0</v>
      </c>
    </row>
    <row r="158" spans="1:8" ht="12.75">
      <c r="A158" s="5" t="s">
        <v>153</v>
      </c>
      <c r="B158" s="5">
        <v>150</v>
      </c>
      <c r="C158" s="30">
        <v>0</v>
      </c>
      <c r="D158" s="31">
        <v>0</v>
      </c>
      <c r="E158" s="31">
        <v>0</v>
      </c>
      <c r="F158" s="31">
        <v>0</v>
      </c>
      <c r="G158" s="31">
        <f t="shared" si="4"/>
        <v>0</v>
      </c>
      <c r="H158" s="32">
        <f t="shared" si="5"/>
        <v>0</v>
      </c>
    </row>
    <row r="159" spans="1:8" ht="12.75">
      <c r="A159" s="5" t="s">
        <v>154</v>
      </c>
      <c r="B159" s="5">
        <v>151</v>
      </c>
      <c r="C159" s="30">
        <v>0</v>
      </c>
      <c r="D159" s="31">
        <v>0</v>
      </c>
      <c r="E159" s="31">
        <v>0</v>
      </c>
      <c r="F159" s="31">
        <v>0</v>
      </c>
      <c r="G159" s="31">
        <f t="shared" si="4"/>
        <v>0</v>
      </c>
      <c r="H159" s="32">
        <f t="shared" si="5"/>
        <v>0</v>
      </c>
    </row>
    <row r="160" spans="1:8" ht="12.75">
      <c r="A160" s="5" t="s">
        <v>155</v>
      </c>
      <c r="B160" s="5">
        <v>152</v>
      </c>
      <c r="C160" s="30">
        <v>288978.07</v>
      </c>
      <c r="D160" s="31">
        <v>78608</v>
      </c>
      <c r="E160" s="31">
        <v>31411</v>
      </c>
      <c r="F160" s="31">
        <v>18328</v>
      </c>
      <c r="G160" s="31">
        <f t="shared" si="4"/>
        <v>128347</v>
      </c>
      <c r="H160" s="32">
        <f t="shared" si="5"/>
        <v>44.41</v>
      </c>
    </row>
    <row r="161" spans="1:8" ht="12.75">
      <c r="A161" s="5" t="s">
        <v>156</v>
      </c>
      <c r="B161" s="5">
        <v>153</v>
      </c>
      <c r="C161" s="30">
        <v>0</v>
      </c>
      <c r="D161" s="31">
        <v>0</v>
      </c>
      <c r="E161" s="31">
        <v>0</v>
      </c>
      <c r="F161" s="31">
        <v>0</v>
      </c>
      <c r="G161" s="31">
        <f t="shared" si="4"/>
        <v>0</v>
      </c>
      <c r="H161" s="32">
        <f t="shared" si="5"/>
        <v>0</v>
      </c>
    </row>
    <row r="162" spans="1:8" ht="12.75">
      <c r="A162" s="5" t="s">
        <v>157</v>
      </c>
      <c r="B162" s="5">
        <v>154</v>
      </c>
      <c r="C162" s="30">
        <v>79662.7</v>
      </c>
      <c r="D162" s="31">
        <v>21670</v>
      </c>
      <c r="E162" s="31">
        <v>47117</v>
      </c>
      <c r="F162" s="31">
        <v>10876</v>
      </c>
      <c r="G162" s="31">
        <f t="shared" si="4"/>
        <v>79663</v>
      </c>
      <c r="H162" s="32">
        <f t="shared" si="5"/>
        <v>100</v>
      </c>
    </row>
    <row r="163" spans="1:8" ht="12.75">
      <c r="A163" s="5" t="s">
        <v>158</v>
      </c>
      <c r="B163" s="5">
        <v>155</v>
      </c>
      <c r="C163" s="30">
        <v>3042587.14</v>
      </c>
      <c r="D163" s="31">
        <v>827642</v>
      </c>
      <c r="E163" s="31">
        <v>19632</v>
      </c>
      <c r="F163" s="31">
        <v>11455</v>
      </c>
      <c r="G163" s="31">
        <f t="shared" si="4"/>
        <v>858729</v>
      </c>
      <c r="H163" s="32">
        <f t="shared" si="5"/>
        <v>28.22</v>
      </c>
    </row>
    <row r="164" spans="1:8" ht="12.75">
      <c r="A164" s="5" t="s">
        <v>159</v>
      </c>
      <c r="B164" s="5">
        <v>156</v>
      </c>
      <c r="C164" s="30">
        <v>0</v>
      </c>
      <c r="D164" s="31">
        <v>0</v>
      </c>
      <c r="E164" s="31">
        <v>0</v>
      </c>
      <c r="F164" s="31">
        <v>0</v>
      </c>
      <c r="G164" s="31">
        <f t="shared" si="4"/>
        <v>0</v>
      </c>
      <c r="H164" s="32">
        <f t="shared" si="5"/>
        <v>0</v>
      </c>
    </row>
    <row r="165" spans="1:8" ht="12.75">
      <c r="A165" s="5" t="s">
        <v>160</v>
      </c>
      <c r="B165" s="5">
        <v>157</v>
      </c>
      <c r="C165" s="30">
        <v>560302.53</v>
      </c>
      <c r="D165" s="31">
        <v>152413</v>
      </c>
      <c r="E165" s="31">
        <v>27485</v>
      </c>
      <c r="F165" s="31">
        <v>16037</v>
      </c>
      <c r="G165" s="31">
        <f t="shared" si="4"/>
        <v>195935</v>
      </c>
      <c r="H165" s="32">
        <f t="shared" si="5"/>
        <v>34.97</v>
      </c>
    </row>
    <row r="166" spans="1:8" ht="12.75">
      <c r="A166" s="5" t="s">
        <v>161</v>
      </c>
      <c r="B166" s="5">
        <v>158</v>
      </c>
      <c r="C166" s="30">
        <v>120702.49</v>
      </c>
      <c r="D166" s="31">
        <v>32833</v>
      </c>
      <c r="E166" s="31">
        <v>0</v>
      </c>
      <c r="F166" s="31">
        <v>0</v>
      </c>
      <c r="G166" s="31">
        <f t="shared" si="4"/>
        <v>32833</v>
      </c>
      <c r="H166" s="32">
        <f t="shared" si="5"/>
        <v>27.2</v>
      </c>
    </row>
    <row r="167" spans="1:8" ht="12.75">
      <c r="A167" s="5" t="s">
        <v>162</v>
      </c>
      <c r="B167" s="5">
        <v>159</v>
      </c>
      <c r="C167" s="30">
        <v>271966.51</v>
      </c>
      <c r="D167" s="31">
        <v>73980</v>
      </c>
      <c r="E167" s="31">
        <v>0</v>
      </c>
      <c r="F167" s="31">
        <v>0</v>
      </c>
      <c r="G167" s="31">
        <f t="shared" si="4"/>
        <v>73980</v>
      </c>
      <c r="H167" s="32">
        <f t="shared" si="5"/>
        <v>27.2</v>
      </c>
    </row>
    <row r="168" spans="1:8" ht="12.75">
      <c r="A168" s="5" t="s">
        <v>163</v>
      </c>
      <c r="B168" s="5">
        <v>160</v>
      </c>
      <c r="C168" s="30">
        <v>0</v>
      </c>
      <c r="D168" s="31">
        <v>0</v>
      </c>
      <c r="E168" s="31">
        <v>0</v>
      </c>
      <c r="F168" s="31">
        <v>0</v>
      </c>
      <c r="G168" s="31">
        <f t="shared" si="4"/>
        <v>0</v>
      </c>
      <c r="H168" s="32">
        <f t="shared" si="5"/>
        <v>0</v>
      </c>
    </row>
    <row r="169" spans="1:8" ht="12.75">
      <c r="A169" s="5" t="s">
        <v>164</v>
      </c>
      <c r="B169" s="5">
        <v>161</v>
      </c>
      <c r="C169" s="30">
        <v>0</v>
      </c>
      <c r="D169" s="31">
        <v>0</v>
      </c>
      <c r="E169" s="31">
        <v>0</v>
      </c>
      <c r="F169" s="31">
        <v>0</v>
      </c>
      <c r="G169" s="31">
        <f t="shared" si="4"/>
        <v>0</v>
      </c>
      <c r="H169" s="32">
        <f t="shared" si="5"/>
        <v>0</v>
      </c>
    </row>
    <row r="170" spans="1:8" ht="12.75">
      <c r="A170" s="5" t="s">
        <v>165</v>
      </c>
      <c r="B170" s="5">
        <v>162</v>
      </c>
      <c r="C170" s="30">
        <v>0</v>
      </c>
      <c r="D170" s="31">
        <v>0</v>
      </c>
      <c r="E170" s="31">
        <v>0</v>
      </c>
      <c r="F170" s="31">
        <v>0</v>
      </c>
      <c r="G170" s="31">
        <f t="shared" si="4"/>
        <v>0</v>
      </c>
      <c r="H170" s="32">
        <f t="shared" si="5"/>
        <v>0</v>
      </c>
    </row>
    <row r="171" spans="1:8" ht="12.75">
      <c r="A171" s="5" t="s">
        <v>166</v>
      </c>
      <c r="B171" s="5">
        <v>163</v>
      </c>
      <c r="C171" s="30">
        <v>0</v>
      </c>
      <c r="D171" s="31">
        <v>0</v>
      </c>
      <c r="E171" s="31">
        <v>0</v>
      </c>
      <c r="F171" s="31">
        <v>0</v>
      </c>
      <c r="G171" s="31">
        <f t="shared" si="4"/>
        <v>0</v>
      </c>
      <c r="H171" s="32">
        <f t="shared" si="5"/>
        <v>0</v>
      </c>
    </row>
    <row r="172" spans="1:8" ht="12.75">
      <c r="A172" s="5" t="s">
        <v>167</v>
      </c>
      <c r="B172" s="5">
        <v>164</v>
      </c>
      <c r="C172" s="30">
        <v>0</v>
      </c>
      <c r="D172" s="31">
        <v>0</v>
      </c>
      <c r="E172" s="31">
        <v>0</v>
      </c>
      <c r="F172" s="31">
        <v>0</v>
      </c>
      <c r="G172" s="31">
        <f t="shared" si="4"/>
        <v>0</v>
      </c>
      <c r="H172" s="32">
        <f t="shared" si="5"/>
        <v>0</v>
      </c>
    </row>
    <row r="173" spans="1:8" ht="12.75">
      <c r="A173" s="5" t="s">
        <v>168</v>
      </c>
      <c r="B173" s="5">
        <v>165</v>
      </c>
      <c r="C173" s="30">
        <v>0</v>
      </c>
      <c r="D173" s="31">
        <v>0</v>
      </c>
      <c r="E173" s="31">
        <v>0</v>
      </c>
      <c r="F173" s="31">
        <v>0</v>
      </c>
      <c r="G173" s="31">
        <f t="shared" si="4"/>
        <v>0</v>
      </c>
      <c r="H173" s="32">
        <f t="shared" si="5"/>
        <v>0</v>
      </c>
    </row>
    <row r="174" spans="1:8" ht="12.75">
      <c r="A174" s="5" t="s">
        <v>169</v>
      </c>
      <c r="B174" s="5">
        <v>166</v>
      </c>
      <c r="C174" s="30">
        <v>83067.63</v>
      </c>
      <c r="D174" s="31">
        <v>22596</v>
      </c>
      <c r="E174" s="31">
        <v>0</v>
      </c>
      <c r="F174" s="31">
        <v>0</v>
      </c>
      <c r="G174" s="31">
        <f t="shared" si="4"/>
        <v>22596</v>
      </c>
      <c r="H174" s="32">
        <f t="shared" si="5"/>
        <v>27.2</v>
      </c>
    </row>
    <row r="175" spans="1:8" ht="12.75">
      <c r="A175" s="5" t="s">
        <v>170</v>
      </c>
      <c r="B175" s="5">
        <v>167</v>
      </c>
      <c r="C175" s="30">
        <v>0</v>
      </c>
      <c r="D175" s="31">
        <v>0</v>
      </c>
      <c r="E175" s="31">
        <v>0</v>
      </c>
      <c r="F175" s="31">
        <v>0</v>
      </c>
      <c r="G175" s="31">
        <f t="shared" si="4"/>
        <v>0</v>
      </c>
      <c r="H175" s="32">
        <f t="shared" si="5"/>
        <v>0</v>
      </c>
    </row>
    <row r="176" spans="1:8" ht="12.75">
      <c r="A176" s="5" t="s">
        <v>171</v>
      </c>
      <c r="B176" s="5">
        <v>168</v>
      </c>
      <c r="C176" s="30">
        <v>0</v>
      </c>
      <c r="D176" s="31">
        <v>0</v>
      </c>
      <c r="E176" s="31">
        <v>0</v>
      </c>
      <c r="F176" s="31">
        <v>0</v>
      </c>
      <c r="G176" s="31">
        <f t="shared" si="4"/>
        <v>0</v>
      </c>
      <c r="H176" s="32">
        <f t="shared" si="5"/>
        <v>0</v>
      </c>
    </row>
    <row r="177" spans="1:8" ht="12.75">
      <c r="A177" s="5" t="s">
        <v>172</v>
      </c>
      <c r="B177" s="5">
        <v>169</v>
      </c>
      <c r="C177" s="30">
        <v>231047.72</v>
      </c>
      <c r="D177" s="31">
        <v>62849</v>
      </c>
      <c r="E177" s="31">
        <v>0</v>
      </c>
      <c r="F177" s="31">
        <v>0</v>
      </c>
      <c r="G177" s="31">
        <f t="shared" si="4"/>
        <v>62849</v>
      </c>
      <c r="H177" s="32">
        <f t="shared" si="5"/>
        <v>27.2</v>
      </c>
    </row>
    <row r="178" spans="1:8" ht="12.75">
      <c r="A178" s="5" t="s">
        <v>173</v>
      </c>
      <c r="B178" s="5">
        <v>170</v>
      </c>
      <c r="C178" s="30">
        <v>0</v>
      </c>
      <c r="D178" s="31">
        <v>0</v>
      </c>
      <c r="E178" s="31">
        <v>0</v>
      </c>
      <c r="F178" s="31">
        <v>0</v>
      </c>
      <c r="G178" s="31">
        <f t="shared" si="4"/>
        <v>0</v>
      </c>
      <c r="H178" s="32">
        <f t="shared" si="5"/>
        <v>0</v>
      </c>
    </row>
    <row r="179" spans="1:8" ht="12.75">
      <c r="A179" s="5" t="s">
        <v>174</v>
      </c>
      <c r="B179" s="5">
        <v>171</v>
      </c>
      <c r="C179" s="30">
        <v>990296.89</v>
      </c>
      <c r="D179" s="31">
        <v>269380</v>
      </c>
      <c r="E179" s="31">
        <v>19632</v>
      </c>
      <c r="F179" s="31">
        <v>11455</v>
      </c>
      <c r="G179" s="31">
        <f t="shared" si="4"/>
        <v>300467</v>
      </c>
      <c r="H179" s="32">
        <f t="shared" si="5"/>
        <v>30.34</v>
      </c>
    </row>
    <row r="180" spans="1:8" ht="12.75">
      <c r="A180" s="5" t="s">
        <v>175</v>
      </c>
      <c r="B180" s="5">
        <v>172</v>
      </c>
      <c r="C180" s="30">
        <v>1072703</v>
      </c>
      <c r="D180" s="31">
        <v>291796</v>
      </c>
      <c r="E180" s="31">
        <v>19632</v>
      </c>
      <c r="F180" s="31">
        <v>11455</v>
      </c>
      <c r="G180" s="31">
        <f t="shared" si="4"/>
        <v>322883</v>
      </c>
      <c r="H180" s="32">
        <f t="shared" si="5"/>
        <v>30.1</v>
      </c>
    </row>
    <row r="181" spans="1:8" ht="12.75">
      <c r="A181" s="5" t="s">
        <v>176</v>
      </c>
      <c r="B181" s="5">
        <v>173</v>
      </c>
      <c r="C181" s="30">
        <v>133381.78</v>
      </c>
      <c r="D181" s="31">
        <v>36282</v>
      </c>
      <c r="E181" s="31">
        <v>0</v>
      </c>
      <c r="F181" s="31">
        <v>0</v>
      </c>
      <c r="G181" s="31">
        <f t="shared" si="4"/>
        <v>36282</v>
      </c>
      <c r="H181" s="32">
        <f t="shared" si="5"/>
        <v>27.2</v>
      </c>
    </row>
    <row r="182" spans="1:8" ht="12.75">
      <c r="A182" s="5" t="s">
        <v>177</v>
      </c>
      <c r="B182" s="5">
        <v>174</v>
      </c>
      <c r="C182" s="30">
        <v>176342.19</v>
      </c>
      <c r="D182" s="31">
        <v>47968</v>
      </c>
      <c r="E182" s="31">
        <v>0</v>
      </c>
      <c r="F182" s="31">
        <v>0</v>
      </c>
      <c r="G182" s="31">
        <f t="shared" si="4"/>
        <v>47968</v>
      </c>
      <c r="H182" s="32">
        <f t="shared" si="5"/>
        <v>27.2</v>
      </c>
    </row>
    <row r="183" spans="1:8" ht="12.75">
      <c r="A183" s="5" t="s">
        <v>178</v>
      </c>
      <c r="B183" s="5">
        <v>175</v>
      </c>
      <c r="C183" s="30">
        <v>0</v>
      </c>
      <c r="D183" s="31">
        <v>0</v>
      </c>
      <c r="E183" s="31">
        <v>0</v>
      </c>
      <c r="F183" s="31">
        <v>0</v>
      </c>
      <c r="G183" s="31">
        <f t="shared" si="4"/>
        <v>0</v>
      </c>
      <c r="H183" s="32">
        <f t="shared" si="5"/>
        <v>0</v>
      </c>
    </row>
    <row r="184" spans="1:8" ht="12.75">
      <c r="A184" s="5" t="s">
        <v>179</v>
      </c>
      <c r="B184" s="5">
        <v>176</v>
      </c>
      <c r="C184" s="30">
        <v>0</v>
      </c>
      <c r="D184" s="31">
        <v>0</v>
      </c>
      <c r="E184" s="31">
        <v>0</v>
      </c>
      <c r="F184" s="31">
        <v>0</v>
      </c>
      <c r="G184" s="31">
        <f t="shared" si="4"/>
        <v>0</v>
      </c>
      <c r="H184" s="32">
        <f t="shared" si="5"/>
        <v>0</v>
      </c>
    </row>
    <row r="185" spans="1:8" ht="12.75">
      <c r="A185" s="5" t="s">
        <v>180</v>
      </c>
      <c r="B185" s="5">
        <v>177</v>
      </c>
      <c r="C185" s="30">
        <v>550951.14</v>
      </c>
      <c r="D185" s="31">
        <v>149869</v>
      </c>
      <c r="E185" s="31">
        <v>35338</v>
      </c>
      <c r="F185" s="31">
        <v>20619</v>
      </c>
      <c r="G185" s="31">
        <f t="shared" si="4"/>
        <v>205826</v>
      </c>
      <c r="H185" s="32">
        <f t="shared" si="5"/>
        <v>37.36</v>
      </c>
    </row>
    <row r="186" spans="1:8" ht="12.75">
      <c r="A186" s="5" t="s">
        <v>181</v>
      </c>
      <c r="B186" s="5">
        <v>178</v>
      </c>
      <c r="C186" s="30">
        <v>0</v>
      </c>
      <c r="D186" s="31">
        <v>0</v>
      </c>
      <c r="E186" s="31">
        <v>0</v>
      </c>
      <c r="F186" s="31">
        <v>0</v>
      </c>
      <c r="G186" s="31">
        <f t="shared" si="4"/>
        <v>0</v>
      </c>
      <c r="H186" s="32">
        <f t="shared" si="5"/>
        <v>0</v>
      </c>
    </row>
    <row r="187" spans="1:8" ht="12.75">
      <c r="A187" s="5" t="s">
        <v>182</v>
      </c>
      <c r="B187" s="5">
        <v>179</v>
      </c>
      <c r="C187" s="30">
        <v>216995.2</v>
      </c>
      <c r="D187" s="31">
        <v>59027</v>
      </c>
      <c r="E187" s="31">
        <v>43190</v>
      </c>
      <c r="F187" s="31">
        <v>25201</v>
      </c>
      <c r="G187" s="31">
        <f t="shared" si="4"/>
        <v>127418</v>
      </c>
      <c r="H187" s="32">
        <f t="shared" si="5"/>
        <v>58.72</v>
      </c>
    </row>
    <row r="188" spans="1:8" ht="12.75">
      <c r="A188" s="5" t="s">
        <v>183</v>
      </c>
      <c r="B188" s="5">
        <v>180</v>
      </c>
      <c r="C188" s="30">
        <v>0</v>
      </c>
      <c r="D188" s="31">
        <v>0</v>
      </c>
      <c r="E188" s="31">
        <v>0</v>
      </c>
      <c r="F188" s="31">
        <v>0</v>
      </c>
      <c r="G188" s="31">
        <f t="shared" si="4"/>
        <v>0</v>
      </c>
      <c r="H188" s="32">
        <f t="shared" si="5"/>
        <v>0</v>
      </c>
    </row>
    <row r="189" spans="1:8" ht="12.75">
      <c r="A189" s="5" t="s">
        <v>184</v>
      </c>
      <c r="B189" s="5">
        <v>181</v>
      </c>
      <c r="C189" s="30">
        <v>0</v>
      </c>
      <c r="D189" s="31">
        <v>0</v>
      </c>
      <c r="E189" s="31">
        <v>0</v>
      </c>
      <c r="F189" s="31">
        <v>0</v>
      </c>
      <c r="G189" s="31">
        <f t="shared" si="4"/>
        <v>0</v>
      </c>
      <c r="H189" s="32">
        <f t="shared" si="5"/>
        <v>0</v>
      </c>
    </row>
    <row r="190" spans="1:8" ht="12.75">
      <c r="A190" s="5" t="s">
        <v>185</v>
      </c>
      <c r="B190" s="5">
        <v>182</v>
      </c>
      <c r="C190" s="30">
        <v>0</v>
      </c>
      <c r="D190" s="31">
        <v>0</v>
      </c>
      <c r="E190" s="31">
        <v>0</v>
      </c>
      <c r="F190" s="31">
        <v>0</v>
      </c>
      <c r="G190" s="31">
        <f t="shared" si="4"/>
        <v>0</v>
      </c>
      <c r="H190" s="32">
        <f t="shared" si="5"/>
        <v>0</v>
      </c>
    </row>
    <row r="191" spans="1:8" ht="12.75">
      <c r="A191" s="5" t="s">
        <v>186</v>
      </c>
      <c r="B191" s="5">
        <v>183</v>
      </c>
      <c r="C191" s="30">
        <v>0</v>
      </c>
      <c r="D191" s="31">
        <v>0</v>
      </c>
      <c r="E191" s="31">
        <v>0</v>
      </c>
      <c r="F191" s="31">
        <v>0</v>
      </c>
      <c r="G191" s="31">
        <f t="shared" si="4"/>
        <v>0</v>
      </c>
      <c r="H191" s="32">
        <f t="shared" si="5"/>
        <v>0</v>
      </c>
    </row>
    <row r="192" spans="1:8" ht="12.75">
      <c r="A192" s="5" t="s">
        <v>187</v>
      </c>
      <c r="B192" s="5">
        <v>184</v>
      </c>
      <c r="C192" s="30">
        <v>143191.24</v>
      </c>
      <c r="D192" s="31">
        <v>38951</v>
      </c>
      <c r="E192" s="31">
        <v>0</v>
      </c>
      <c r="F192" s="31">
        <v>0</v>
      </c>
      <c r="G192" s="31">
        <f t="shared" si="4"/>
        <v>38951</v>
      </c>
      <c r="H192" s="32">
        <f t="shared" si="5"/>
        <v>27.2</v>
      </c>
    </row>
    <row r="193" spans="1:8" ht="12.75">
      <c r="A193" s="5" t="s">
        <v>188</v>
      </c>
      <c r="B193" s="5">
        <v>185</v>
      </c>
      <c r="C193" s="30">
        <v>0</v>
      </c>
      <c r="D193" s="31">
        <v>0</v>
      </c>
      <c r="E193" s="31">
        <v>0</v>
      </c>
      <c r="F193" s="31">
        <v>0</v>
      </c>
      <c r="G193" s="31">
        <f t="shared" si="4"/>
        <v>0</v>
      </c>
      <c r="H193" s="32">
        <f t="shared" si="5"/>
        <v>0</v>
      </c>
    </row>
    <row r="194" spans="1:8" ht="12.75">
      <c r="A194" s="5" t="s">
        <v>189</v>
      </c>
      <c r="B194" s="5">
        <v>186</v>
      </c>
      <c r="C194" s="30">
        <v>0</v>
      </c>
      <c r="D194" s="31">
        <v>0</v>
      </c>
      <c r="E194" s="31">
        <v>0</v>
      </c>
      <c r="F194" s="31">
        <v>0</v>
      </c>
      <c r="G194" s="31">
        <f t="shared" si="4"/>
        <v>0</v>
      </c>
      <c r="H194" s="32">
        <f t="shared" si="5"/>
        <v>0</v>
      </c>
    </row>
    <row r="195" spans="1:8" ht="12.75">
      <c r="A195" s="5" t="s">
        <v>190</v>
      </c>
      <c r="B195" s="5">
        <v>187</v>
      </c>
      <c r="C195" s="30">
        <v>103268</v>
      </c>
      <c r="D195" s="31">
        <v>28091</v>
      </c>
      <c r="E195" s="31">
        <v>0</v>
      </c>
      <c r="F195" s="31">
        <v>0</v>
      </c>
      <c r="G195" s="31">
        <f t="shared" si="4"/>
        <v>28091</v>
      </c>
      <c r="H195" s="32">
        <f t="shared" si="5"/>
        <v>27.2</v>
      </c>
    </row>
    <row r="196" spans="1:8" ht="12.75">
      <c r="A196" s="5" t="s">
        <v>191</v>
      </c>
      <c r="B196" s="5">
        <v>188</v>
      </c>
      <c r="C196" s="30">
        <v>0</v>
      </c>
      <c r="D196" s="31">
        <v>0</v>
      </c>
      <c r="E196" s="31">
        <v>0</v>
      </c>
      <c r="F196" s="31">
        <v>0</v>
      </c>
      <c r="G196" s="31">
        <f t="shared" si="4"/>
        <v>0</v>
      </c>
      <c r="H196" s="32">
        <f t="shared" si="5"/>
        <v>0</v>
      </c>
    </row>
    <row r="197" spans="1:8" ht="12.75">
      <c r="A197" s="5" t="s">
        <v>192</v>
      </c>
      <c r="B197" s="5">
        <v>189</v>
      </c>
      <c r="C197" s="30">
        <v>0</v>
      </c>
      <c r="D197" s="31">
        <v>0</v>
      </c>
      <c r="E197" s="31">
        <v>0</v>
      </c>
      <c r="F197" s="31">
        <v>0</v>
      </c>
      <c r="G197" s="31">
        <f t="shared" si="4"/>
        <v>0</v>
      </c>
      <c r="H197" s="32">
        <f t="shared" si="5"/>
        <v>0</v>
      </c>
    </row>
    <row r="198" spans="1:8" ht="12.75">
      <c r="A198" s="5" t="s">
        <v>193</v>
      </c>
      <c r="B198" s="5">
        <v>190</v>
      </c>
      <c r="C198" s="30">
        <v>0</v>
      </c>
      <c r="D198" s="31">
        <v>0</v>
      </c>
      <c r="E198" s="31">
        <v>0</v>
      </c>
      <c r="F198" s="31">
        <v>0</v>
      </c>
      <c r="G198" s="31">
        <f t="shared" si="4"/>
        <v>0</v>
      </c>
      <c r="H198" s="32">
        <f t="shared" si="5"/>
        <v>0</v>
      </c>
    </row>
    <row r="199" spans="1:8" ht="12.75">
      <c r="A199" s="5" t="s">
        <v>194</v>
      </c>
      <c r="B199" s="5">
        <v>191</v>
      </c>
      <c r="C199" s="30">
        <v>165764.03</v>
      </c>
      <c r="D199" s="31">
        <v>45091</v>
      </c>
      <c r="E199" s="31">
        <v>51043</v>
      </c>
      <c r="F199" s="31">
        <v>29783</v>
      </c>
      <c r="G199" s="31">
        <f t="shared" si="4"/>
        <v>125917</v>
      </c>
      <c r="H199" s="32">
        <f t="shared" si="5"/>
        <v>75.96</v>
      </c>
    </row>
    <row r="200" spans="1:8" ht="12.75">
      <c r="A200" s="5" t="s">
        <v>195</v>
      </c>
      <c r="B200" s="5">
        <v>192</v>
      </c>
      <c r="C200" s="30">
        <v>0</v>
      </c>
      <c r="D200" s="31">
        <v>0</v>
      </c>
      <c r="E200" s="31">
        <v>0</v>
      </c>
      <c r="F200" s="31">
        <v>0</v>
      </c>
      <c r="G200" s="31">
        <f t="shared" si="4"/>
        <v>0</v>
      </c>
      <c r="H200" s="32">
        <f t="shared" si="5"/>
        <v>0</v>
      </c>
    </row>
    <row r="201" spans="1:8" ht="12.75">
      <c r="A201" s="5" t="s">
        <v>196</v>
      </c>
      <c r="B201" s="5">
        <v>193</v>
      </c>
      <c r="C201" s="30">
        <v>0</v>
      </c>
      <c r="D201" s="31">
        <v>0</v>
      </c>
      <c r="E201" s="31">
        <v>0</v>
      </c>
      <c r="F201" s="31">
        <v>0</v>
      </c>
      <c r="G201" s="31">
        <f t="shared" si="4"/>
        <v>0</v>
      </c>
      <c r="H201" s="32">
        <f t="shared" si="5"/>
        <v>0</v>
      </c>
    </row>
    <row r="202" spans="1:8" ht="12.75">
      <c r="A202" s="5" t="s">
        <v>197</v>
      </c>
      <c r="B202" s="5">
        <v>194</v>
      </c>
      <c r="C202" s="30">
        <v>0</v>
      </c>
      <c r="D202" s="31">
        <v>0</v>
      </c>
      <c r="E202" s="31">
        <v>0</v>
      </c>
      <c r="F202" s="31">
        <v>0</v>
      </c>
      <c r="G202" s="31">
        <f aca="true" t="shared" si="6" ref="G202:G265">SUM(D202:F202)</f>
        <v>0</v>
      </c>
      <c r="H202" s="32">
        <f aca="true" t="shared" si="7" ref="H202:H265">IF(C202&gt;0,ROUND(((D202+E202+F202)/C202)*100,2),0)</f>
        <v>0</v>
      </c>
    </row>
    <row r="203" spans="1:8" ht="12.75">
      <c r="A203" s="5" t="s">
        <v>198</v>
      </c>
      <c r="B203" s="5">
        <v>195</v>
      </c>
      <c r="C203" s="30">
        <v>0</v>
      </c>
      <c r="D203" s="31">
        <v>0</v>
      </c>
      <c r="E203" s="31">
        <v>0</v>
      </c>
      <c r="F203" s="31">
        <v>0</v>
      </c>
      <c r="G203" s="31">
        <f t="shared" si="6"/>
        <v>0</v>
      </c>
      <c r="H203" s="32">
        <f t="shared" si="7"/>
        <v>0</v>
      </c>
    </row>
    <row r="204" spans="1:8" ht="12.75">
      <c r="A204" s="5" t="s">
        <v>199</v>
      </c>
      <c r="B204" s="5">
        <v>196</v>
      </c>
      <c r="C204" s="30">
        <v>167584.79</v>
      </c>
      <c r="D204" s="31">
        <v>45586</v>
      </c>
      <c r="E204" s="31">
        <v>35338</v>
      </c>
      <c r="F204" s="31">
        <v>20619</v>
      </c>
      <c r="G204" s="31">
        <f t="shared" si="6"/>
        <v>101543</v>
      </c>
      <c r="H204" s="32">
        <f t="shared" si="7"/>
        <v>60.59</v>
      </c>
    </row>
    <row r="205" spans="1:8" ht="12.75">
      <c r="A205" s="5" t="s">
        <v>200</v>
      </c>
      <c r="B205" s="5">
        <v>197</v>
      </c>
      <c r="C205" s="30">
        <v>1702799.37</v>
      </c>
      <c r="D205" s="31">
        <v>463194</v>
      </c>
      <c r="E205" s="31">
        <v>19632</v>
      </c>
      <c r="F205" s="31">
        <v>11455</v>
      </c>
      <c r="G205" s="31">
        <f t="shared" si="6"/>
        <v>494281</v>
      </c>
      <c r="H205" s="32">
        <f t="shared" si="7"/>
        <v>29.03</v>
      </c>
    </row>
    <row r="206" spans="1:8" ht="12.75">
      <c r="A206" s="5" t="s">
        <v>201</v>
      </c>
      <c r="B206" s="5">
        <v>198</v>
      </c>
      <c r="C206" s="30">
        <v>0</v>
      </c>
      <c r="D206" s="31">
        <v>0</v>
      </c>
      <c r="E206" s="31">
        <v>0</v>
      </c>
      <c r="F206" s="31">
        <v>0</v>
      </c>
      <c r="G206" s="31">
        <f t="shared" si="6"/>
        <v>0</v>
      </c>
      <c r="H206" s="32">
        <f t="shared" si="7"/>
        <v>0</v>
      </c>
    </row>
    <row r="207" spans="1:8" ht="12.75">
      <c r="A207" s="5" t="s">
        <v>202</v>
      </c>
      <c r="B207" s="5">
        <v>199</v>
      </c>
      <c r="C207" s="30">
        <v>1474893.57</v>
      </c>
      <c r="D207" s="31">
        <v>401199</v>
      </c>
      <c r="E207" s="31">
        <v>0</v>
      </c>
      <c r="F207" s="31">
        <v>0</v>
      </c>
      <c r="G207" s="31">
        <f t="shared" si="6"/>
        <v>401199</v>
      </c>
      <c r="H207" s="32">
        <f t="shared" si="7"/>
        <v>27.2</v>
      </c>
    </row>
    <row r="208" spans="1:8" ht="12.75">
      <c r="A208" s="5" t="s">
        <v>203</v>
      </c>
      <c r="B208" s="5">
        <v>200</v>
      </c>
      <c r="C208" s="30">
        <v>0</v>
      </c>
      <c r="D208" s="31">
        <v>0</v>
      </c>
      <c r="E208" s="31">
        <v>0</v>
      </c>
      <c r="F208" s="31">
        <v>0</v>
      </c>
      <c r="G208" s="31">
        <f t="shared" si="6"/>
        <v>0</v>
      </c>
      <c r="H208" s="32">
        <f t="shared" si="7"/>
        <v>0</v>
      </c>
    </row>
    <row r="209" spans="1:8" ht="12.75">
      <c r="A209" s="5" t="s">
        <v>204</v>
      </c>
      <c r="B209" s="5">
        <v>201</v>
      </c>
      <c r="C209" s="30">
        <v>0</v>
      </c>
      <c r="D209" s="31">
        <v>0</v>
      </c>
      <c r="E209" s="31">
        <v>0</v>
      </c>
      <c r="F209" s="31">
        <v>0</v>
      </c>
      <c r="G209" s="31">
        <f t="shared" si="6"/>
        <v>0</v>
      </c>
      <c r="H209" s="32">
        <f t="shared" si="7"/>
        <v>0</v>
      </c>
    </row>
    <row r="210" spans="1:8" ht="12.75">
      <c r="A210" s="5" t="s">
        <v>205</v>
      </c>
      <c r="B210" s="5">
        <v>202</v>
      </c>
      <c r="C210" s="30">
        <v>0</v>
      </c>
      <c r="D210" s="31">
        <v>0</v>
      </c>
      <c r="E210" s="31">
        <v>0</v>
      </c>
      <c r="F210" s="31">
        <v>0</v>
      </c>
      <c r="G210" s="31">
        <f t="shared" si="6"/>
        <v>0</v>
      </c>
      <c r="H210" s="32">
        <f t="shared" si="7"/>
        <v>0</v>
      </c>
    </row>
    <row r="211" spans="1:8" ht="12.75">
      <c r="A211" s="5" t="s">
        <v>206</v>
      </c>
      <c r="B211" s="5">
        <v>203</v>
      </c>
      <c r="C211" s="30">
        <v>0</v>
      </c>
      <c r="D211" s="31">
        <v>0</v>
      </c>
      <c r="E211" s="31">
        <v>0</v>
      </c>
      <c r="F211" s="31">
        <v>0</v>
      </c>
      <c r="G211" s="31">
        <f t="shared" si="6"/>
        <v>0</v>
      </c>
      <c r="H211" s="32">
        <f t="shared" si="7"/>
        <v>0</v>
      </c>
    </row>
    <row r="212" spans="1:8" ht="12.75">
      <c r="A212" s="5" t="s">
        <v>207</v>
      </c>
      <c r="B212" s="5">
        <v>204</v>
      </c>
      <c r="C212" s="30">
        <v>0</v>
      </c>
      <c r="D212" s="31">
        <v>0</v>
      </c>
      <c r="E212" s="31">
        <v>0</v>
      </c>
      <c r="F212" s="31">
        <v>0</v>
      </c>
      <c r="G212" s="31">
        <f t="shared" si="6"/>
        <v>0</v>
      </c>
      <c r="H212" s="32">
        <f t="shared" si="7"/>
        <v>0</v>
      </c>
    </row>
    <row r="213" spans="1:8" ht="12.75">
      <c r="A213" s="5" t="s">
        <v>208</v>
      </c>
      <c r="B213" s="5">
        <v>205</v>
      </c>
      <c r="C213" s="30">
        <v>0</v>
      </c>
      <c r="D213" s="31">
        <v>0</v>
      </c>
      <c r="E213" s="31">
        <v>0</v>
      </c>
      <c r="F213" s="31">
        <v>0</v>
      </c>
      <c r="G213" s="31">
        <f t="shared" si="6"/>
        <v>0</v>
      </c>
      <c r="H213" s="32">
        <f t="shared" si="7"/>
        <v>0</v>
      </c>
    </row>
    <row r="214" spans="1:8" ht="12.75">
      <c r="A214" s="5" t="s">
        <v>209</v>
      </c>
      <c r="B214" s="5">
        <v>206</v>
      </c>
      <c r="C214" s="30">
        <v>596765.6</v>
      </c>
      <c r="D214" s="31">
        <v>162332</v>
      </c>
      <c r="E214" s="31">
        <v>0</v>
      </c>
      <c r="F214" s="31">
        <v>0</v>
      </c>
      <c r="G214" s="31">
        <f t="shared" si="6"/>
        <v>162332</v>
      </c>
      <c r="H214" s="32">
        <f t="shared" si="7"/>
        <v>27.2</v>
      </c>
    </row>
    <row r="215" spans="1:8" ht="12.75">
      <c r="A215" s="5" t="s">
        <v>210</v>
      </c>
      <c r="B215" s="5">
        <v>207</v>
      </c>
      <c r="C215" s="30">
        <v>2266710.13</v>
      </c>
      <c r="D215" s="31">
        <v>616589</v>
      </c>
      <c r="E215" s="31">
        <v>0</v>
      </c>
      <c r="F215" s="31">
        <v>0</v>
      </c>
      <c r="G215" s="31">
        <f t="shared" si="6"/>
        <v>616589</v>
      </c>
      <c r="H215" s="32">
        <f t="shared" si="7"/>
        <v>27.2</v>
      </c>
    </row>
    <row r="216" spans="1:8" ht="12.75">
      <c r="A216" s="5" t="s">
        <v>211</v>
      </c>
      <c r="B216" s="5">
        <v>208</v>
      </c>
      <c r="C216" s="30">
        <v>473616.6</v>
      </c>
      <c r="D216" s="31">
        <v>128833</v>
      </c>
      <c r="E216" s="31">
        <v>39264</v>
      </c>
      <c r="F216" s="31">
        <v>22910</v>
      </c>
      <c r="G216" s="31">
        <f t="shared" si="6"/>
        <v>191007</v>
      </c>
      <c r="H216" s="32">
        <f t="shared" si="7"/>
        <v>40.33</v>
      </c>
    </row>
    <row r="217" spans="1:8" ht="12.75">
      <c r="A217" s="5" t="s">
        <v>212</v>
      </c>
      <c r="B217" s="5">
        <v>209</v>
      </c>
      <c r="C217" s="30">
        <v>0</v>
      </c>
      <c r="D217" s="31">
        <v>0</v>
      </c>
      <c r="E217" s="31">
        <v>0</v>
      </c>
      <c r="F217" s="31">
        <v>0</v>
      </c>
      <c r="G217" s="31">
        <f t="shared" si="6"/>
        <v>0</v>
      </c>
      <c r="H217" s="32">
        <f t="shared" si="7"/>
        <v>0</v>
      </c>
    </row>
    <row r="218" spans="1:8" ht="12.75">
      <c r="A218" s="5" t="s">
        <v>213</v>
      </c>
      <c r="B218" s="5">
        <v>210</v>
      </c>
      <c r="C218" s="30">
        <v>1282246.22</v>
      </c>
      <c r="D218" s="31">
        <v>348795</v>
      </c>
      <c r="E218" s="31">
        <v>23558</v>
      </c>
      <c r="F218" s="31">
        <v>13746</v>
      </c>
      <c r="G218" s="31">
        <f t="shared" si="6"/>
        <v>386099</v>
      </c>
      <c r="H218" s="32">
        <f t="shared" si="7"/>
        <v>30.11</v>
      </c>
    </row>
    <row r="219" spans="1:8" ht="12.75">
      <c r="A219" s="5" t="s">
        <v>214</v>
      </c>
      <c r="B219" s="5">
        <v>211</v>
      </c>
      <c r="C219" s="30">
        <v>0</v>
      </c>
      <c r="D219" s="31">
        <v>0</v>
      </c>
      <c r="E219" s="31">
        <v>0</v>
      </c>
      <c r="F219" s="31">
        <v>0</v>
      </c>
      <c r="G219" s="31">
        <f t="shared" si="6"/>
        <v>0</v>
      </c>
      <c r="H219" s="32">
        <f t="shared" si="7"/>
        <v>0</v>
      </c>
    </row>
    <row r="220" spans="1:8" ht="12.75">
      <c r="A220" s="5" t="s">
        <v>215</v>
      </c>
      <c r="B220" s="5">
        <v>212</v>
      </c>
      <c r="C220" s="30">
        <v>0</v>
      </c>
      <c r="D220" s="31">
        <v>0</v>
      </c>
      <c r="E220" s="31">
        <v>0</v>
      </c>
      <c r="F220" s="31">
        <v>0</v>
      </c>
      <c r="G220" s="31">
        <f t="shared" si="6"/>
        <v>0</v>
      </c>
      <c r="H220" s="32">
        <f t="shared" si="7"/>
        <v>0</v>
      </c>
    </row>
    <row r="221" spans="1:8" ht="12.75">
      <c r="A221" s="5" t="s">
        <v>216</v>
      </c>
      <c r="B221" s="5">
        <v>213</v>
      </c>
      <c r="C221" s="30">
        <v>0</v>
      </c>
      <c r="D221" s="31">
        <v>0</v>
      </c>
      <c r="E221" s="31">
        <v>0</v>
      </c>
      <c r="F221" s="31">
        <v>0</v>
      </c>
      <c r="G221" s="31">
        <f t="shared" si="6"/>
        <v>0</v>
      </c>
      <c r="H221" s="32">
        <f t="shared" si="7"/>
        <v>0</v>
      </c>
    </row>
    <row r="222" spans="1:8" ht="12.75">
      <c r="A222" s="5" t="s">
        <v>217</v>
      </c>
      <c r="B222" s="5">
        <v>214</v>
      </c>
      <c r="C222" s="30">
        <v>829212.73</v>
      </c>
      <c r="D222" s="31">
        <v>225562</v>
      </c>
      <c r="E222" s="31">
        <v>35338</v>
      </c>
      <c r="F222" s="31">
        <v>20619</v>
      </c>
      <c r="G222" s="31">
        <f t="shared" si="6"/>
        <v>281519</v>
      </c>
      <c r="H222" s="32">
        <f t="shared" si="7"/>
        <v>33.95</v>
      </c>
    </row>
    <row r="223" spans="1:8" ht="12.75">
      <c r="A223" s="5" t="s">
        <v>218</v>
      </c>
      <c r="B223" s="5">
        <v>215</v>
      </c>
      <c r="C223" s="30">
        <v>404232.71</v>
      </c>
      <c r="D223" s="31">
        <v>109959</v>
      </c>
      <c r="E223" s="31">
        <v>0</v>
      </c>
      <c r="F223" s="31">
        <v>0</v>
      </c>
      <c r="G223" s="31">
        <f t="shared" si="6"/>
        <v>109959</v>
      </c>
      <c r="H223" s="32">
        <f t="shared" si="7"/>
        <v>27.2</v>
      </c>
    </row>
    <row r="224" spans="1:8" ht="12.75">
      <c r="A224" s="5" t="s">
        <v>219</v>
      </c>
      <c r="B224" s="5">
        <v>216</v>
      </c>
      <c r="C224" s="30">
        <v>0</v>
      </c>
      <c r="D224" s="31">
        <v>0</v>
      </c>
      <c r="E224" s="31">
        <v>0</v>
      </c>
      <c r="F224" s="31">
        <v>0</v>
      </c>
      <c r="G224" s="31">
        <f t="shared" si="6"/>
        <v>0</v>
      </c>
      <c r="H224" s="32">
        <f t="shared" si="7"/>
        <v>0</v>
      </c>
    </row>
    <row r="225" spans="1:8" ht="12.75">
      <c r="A225" s="5" t="s">
        <v>220</v>
      </c>
      <c r="B225" s="5">
        <v>217</v>
      </c>
      <c r="C225" s="30">
        <v>16230.39</v>
      </c>
      <c r="D225" s="31">
        <v>4415</v>
      </c>
      <c r="E225" s="31">
        <v>0</v>
      </c>
      <c r="F225" s="31">
        <v>0</v>
      </c>
      <c r="G225" s="31">
        <f t="shared" si="6"/>
        <v>4415</v>
      </c>
      <c r="H225" s="32">
        <f t="shared" si="7"/>
        <v>27.2</v>
      </c>
    </row>
    <row r="226" spans="1:8" ht="12.75">
      <c r="A226" s="5" t="s">
        <v>221</v>
      </c>
      <c r="B226" s="5">
        <v>218</v>
      </c>
      <c r="C226" s="30">
        <v>0</v>
      </c>
      <c r="D226" s="31">
        <v>0</v>
      </c>
      <c r="E226" s="31">
        <v>0</v>
      </c>
      <c r="F226" s="31">
        <v>0</v>
      </c>
      <c r="G226" s="31">
        <f t="shared" si="6"/>
        <v>0</v>
      </c>
      <c r="H226" s="32">
        <f t="shared" si="7"/>
        <v>0</v>
      </c>
    </row>
    <row r="227" spans="1:8" ht="12.75">
      <c r="A227" s="5" t="s">
        <v>222</v>
      </c>
      <c r="B227" s="5">
        <v>219</v>
      </c>
      <c r="C227" s="30">
        <v>750923.81</v>
      </c>
      <c r="D227" s="31">
        <v>204266</v>
      </c>
      <c r="E227" s="31">
        <v>27485</v>
      </c>
      <c r="F227" s="31">
        <v>16037</v>
      </c>
      <c r="G227" s="31">
        <f t="shared" si="6"/>
        <v>247788</v>
      </c>
      <c r="H227" s="32">
        <f t="shared" si="7"/>
        <v>33</v>
      </c>
    </row>
    <row r="228" spans="1:8" ht="12.75">
      <c r="A228" s="5" t="s">
        <v>223</v>
      </c>
      <c r="B228" s="5">
        <v>220</v>
      </c>
      <c r="C228" s="30">
        <v>0</v>
      </c>
      <c r="D228" s="31">
        <v>0</v>
      </c>
      <c r="E228" s="31">
        <v>0</v>
      </c>
      <c r="F228" s="31">
        <v>0</v>
      </c>
      <c r="G228" s="31">
        <f t="shared" si="6"/>
        <v>0</v>
      </c>
      <c r="H228" s="32">
        <f t="shared" si="7"/>
        <v>0</v>
      </c>
    </row>
    <row r="229" spans="1:8" ht="12.75">
      <c r="A229" s="5" t="s">
        <v>224</v>
      </c>
      <c r="B229" s="5">
        <v>221</v>
      </c>
      <c r="C229" s="30">
        <v>444308.58</v>
      </c>
      <c r="D229" s="31">
        <v>120861</v>
      </c>
      <c r="E229" s="31">
        <v>31411</v>
      </c>
      <c r="F229" s="31">
        <v>18328</v>
      </c>
      <c r="G229" s="31">
        <f t="shared" si="6"/>
        <v>170600</v>
      </c>
      <c r="H229" s="32">
        <f t="shared" si="7"/>
        <v>38.4</v>
      </c>
    </row>
    <row r="230" spans="1:8" ht="12.75">
      <c r="A230" s="5" t="s">
        <v>225</v>
      </c>
      <c r="B230" s="5">
        <v>222</v>
      </c>
      <c r="C230" s="30">
        <v>0</v>
      </c>
      <c r="D230" s="31">
        <v>0</v>
      </c>
      <c r="E230" s="31">
        <v>0</v>
      </c>
      <c r="F230" s="31">
        <v>0</v>
      </c>
      <c r="G230" s="31">
        <f t="shared" si="6"/>
        <v>0</v>
      </c>
      <c r="H230" s="32">
        <f t="shared" si="7"/>
        <v>0</v>
      </c>
    </row>
    <row r="231" spans="1:8" ht="12.75">
      <c r="A231" s="5" t="s">
        <v>226</v>
      </c>
      <c r="B231" s="5">
        <v>223</v>
      </c>
      <c r="C231" s="30">
        <v>0</v>
      </c>
      <c r="D231" s="31">
        <v>0</v>
      </c>
      <c r="E231" s="31">
        <v>0</v>
      </c>
      <c r="F231" s="31">
        <v>0</v>
      </c>
      <c r="G231" s="31">
        <f t="shared" si="6"/>
        <v>0</v>
      </c>
      <c r="H231" s="32">
        <f t="shared" si="7"/>
        <v>0</v>
      </c>
    </row>
    <row r="232" spans="1:8" ht="12.75">
      <c r="A232" s="5" t="s">
        <v>227</v>
      </c>
      <c r="B232" s="5">
        <v>224</v>
      </c>
      <c r="C232" s="30">
        <v>574583.41</v>
      </c>
      <c r="D232" s="31">
        <v>156298</v>
      </c>
      <c r="E232" s="31">
        <v>27485</v>
      </c>
      <c r="F232" s="31">
        <v>16037</v>
      </c>
      <c r="G232" s="31">
        <f t="shared" si="6"/>
        <v>199820</v>
      </c>
      <c r="H232" s="32">
        <f t="shared" si="7"/>
        <v>34.78</v>
      </c>
    </row>
    <row r="233" spans="1:8" ht="12.75">
      <c r="A233" s="5" t="s">
        <v>228</v>
      </c>
      <c r="B233" s="5">
        <v>225</v>
      </c>
      <c r="C233" s="30">
        <v>0</v>
      </c>
      <c r="D233" s="31">
        <v>0</v>
      </c>
      <c r="E233" s="31">
        <v>0</v>
      </c>
      <c r="F233" s="31">
        <v>0</v>
      </c>
      <c r="G233" s="31">
        <f t="shared" si="6"/>
        <v>0</v>
      </c>
      <c r="H233" s="32">
        <f t="shared" si="7"/>
        <v>0</v>
      </c>
    </row>
    <row r="234" spans="1:8" ht="12.75">
      <c r="A234" s="5" t="s">
        <v>229</v>
      </c>
      <c r="B234" s="5">
        <v>226</v>
      </c>
      <c r="C234" s="30">
        <v>0</v>
      </c>
      <c r="D234" s="31">
        <v>0</v>
      </c>
      <c r="E234" s="31">
        <v>0</v>
      </c>
      <c r="F234" s="31">
        <v>0</v>
      </c>
      <c r="G234" s="31">
        <f t="shared" si="6"/>
        <v>0</v>
      </c>
      <c r="H234" s="32">
        <f t="shared" si="7"/>
        <v>0</v>
      </c>
    </row>
    <row r="235" spans="1:8" ht="12.75">
      <c r="A235" s="5" t="s">
        <v>230</v>
      </c>
      <c r="B235" s="5">
        <v>227</v>
      </c>
      <c r="C235" s="30">
        <v>0</v>
      </c>
      <c r="D235" s="31">
        <v>0</v>
      </c>
      <c r="E235" s="31">
        <v>0</v>
      </c>
      <c r="F235" s="31">
        <v>0</v>
      </c>
      <c r="G235" s="31">
        <f t="shared" si="6"/>
        <v>0</v>
      </c>
      <c r="H235" s="32">
        <f t="shared" si="7"/>
        <v>0</v>
      </c>
    </row>
    <row r="236" spans="1:8" ht="12.75">
      <c r="A236" s="5" t="s">
        <v>231</v>
      </c>
      <c r="B236" s="5">
        <v>228</v>
      </c>
      <c r="C236" s="30">
        <v>0</v>
      </c>
      <c r="D236" s="31">
        <v>0</v>
      </c>
      <c r="E236" s="31">
        <v>0</v>
      </c>
      <c r="F236" s="31">
        <v>0</v>
      </c>
      <c r="G236" s="31">
        <f t="shared" si="6"/>
        <v>0</v>
      </c>
      <c r="H236" s="32">
        <f t="shared" si="7"/>
        <v>0</v>
      </c>
    </row>
    <row r="237" spans="1:8" ht="12.75">
      <c r="A237" s="5" t="s">
        <v>232</v>
      </c>
      <c r="B237" s="5">
        <v>229</v>
      </c>
      <c r="C237" s="30">
        <v>637717.11</v>
      </c>
      <c r="D237" s="31">
        <v>173471</v>
      </c>
      <c r="E237" s="31">
        <v>0</v>
      </c>
      <c r="F237" s="31">
        <v>0</v>
      </c>
      <c r="G237" s="31">
        <f t="shared" si="6"/>
        <v>173471</v>
      </c>
      <c r="H237" s="32">
        <f t="shared" si="7"/>
        <v>27.2</v>
      </c>
    </row>
    <row r="238" spans="1:8" ht="12.75">
      <c r="A238" s="5" t="s">
        <v>233</v>
      </c>
      <c r="B238" s="5">
        <v>230</v>
      </c>
      <c r="C238" s="30">
        <v>0</v>
      </c>
      <c r="D238" s="31">
        <v>0</v>
      </c>
      <c r="E238" s="31">
        <v>0</v>
      </c>
      <c r="F238" s="31">
        <v>0</v>
      </c>
      <c r="G238" s="31">
        <f t="shared" si="6"/>
        <v>0</v>
      </c>
      <c r="H238" s="32">
        <f t="shared" si="7"/>
        <v>0</v>
      </c>
    </row>
    <row r="239" spans="1:8" ht="12.75">
      <c r="A239" s="5" t="s">
        <v>234</v>
      </c>
      <c r="B239" s="5">
        <v>231</v>
      </c>
      <c r="C239" s="30">
        <v>214563.58</v>
      </c>
      <c r="D239" s="31">
        <v>58366</v>
      </c>
      <c r="E239" s="31">
        <v>0</v>
      </c>
      <c r="F239" s="31">
        <v>0</v>
      </c>
      <c r="G239" s="31">
        <f t="shared" si="6"/>
        <v>58366</v>
      </c>
      <c r="H239" s="32">
        <f t="shared" si="7"/>
        <v>27.2</v>
      </c>
    </row>
    <row r="240" spans="1:8" ht="12.75">
      <c r="A240" s="5" t="s">
        <v>235</v>
      </c>
      <c r="B240" s="5">
        <v>232</v>
      </c>
      <c r="C240" s="30">
        <v>0</v>
      </c>
      <c r="D240" s="31">
        <v>0</v>
      </c>
      <c r="E240" s="31">
        <v>0</v>
      </c>
      <c r="F240" s="31">
        <v>0</v>
      </c>
      <c r="G240" s="31">
        <f t="shared" si="6"/>
        <v>0</v>
      </c>
      <c r="H240" s="32">
        <f t="shared" si="7"/>
        <v>0</v>
      </c>
    </row>
    <row r="241" spans="1:8" ht="12.75">
      <c r="A241" s="5" t="s">
        <v>236</v>
      </c>
      <c r="B241" s="5">
        <v>233</v>
      </c>
      <c r="C241" s="30">
        <v>0</v>
      </c>
      <c r="D241" s="31">
        <v>0</v>
      </c>
      <c r="E241" s="31">
        <v>0</v>
      </c>
      <c r="F241" s="31">
        <v>0</v>
      </c>
      <c r="G241" s="31">
        <f t="shared" si="6"/>
        <v>0</v>
      </c>
      <c r="H241" s="32">
        <f t="shared" si="7"/>
        <v>0</v>
      </c>
    </row>
    <row r="242" spans="1:8" ht="12.75">
      <c r="A242" s="5" t="s">
        <v>237</v>
      </c>
      <c r="B242" s="5">
        <v>234</v>
      </c>
      <c r="C242" s="30">
        <v>0</v>
      </c>
      <c r="D242" s="31">
        <v>0</v>
      </c>
      <c r="E242" s="31">
        <v>0</v>
      </c>
      <c r="F242" s="31">
        <v>0</v>
      </c>
      <c r="G242" s="31">
        <f t="shared" si="6"/>
        <v>0</v>
      </c>
      <c r="H242" s="32">
        <f t="shared" si="7"/>
        <v>0</v>
      </c>
    </row>
    <row r="243" spans="1:8" ht="12.75">
      <c r="A243" s="5" t="s">
        <v>238</v>
      </c>
      <c r="B243" s="5">
        <v>235</v>
      </c>
      <c r="C243" s="30">
        <v>38757.92</v>
      </c>
      <c r="D243" s="31">
        <v>10543</v>
      </c>
      <c r="E243" s="31">
        <v>28215</v>
      </c>
      <c r="F243" s="31">
        <v>0</v>
      </c>
      <c r="G243" s="31">
        <f t="shared" si="6"/>
        <v>38758</v>
      </c>
      <c r="H243" s="32">
        <f t="shared" si="7"/>
        <v>100</v>
      </c>
    </row>
    <row r="244" spans="1:8" ht="12.75">
      <c r="A244" s="5" t="s">
        <v>239</v>
      </c>
      <c r="B244" s="5">
        <v>236</v>
      </c>
      <c r="C244" s="30">
        <v>0</v>
      </c>
      <c r="D244" s="31">
        <v>0</v>
      </c>
      <c r="E244" s="31">
        <v>0</v>
      </c>
      <c r="F244" s="31">
        <v>0</v>
      </c>
      <c r="G244" s="31">
        <f t="shared" si="6"/>
        <v>0</v>
      </c>
      <c r="H244" s="32">
        <f t="shared" si="7"/>
        <v>0</v>
      </c>
    </row>
    <row r="245" spans="1:8" ht="12.75">
      <c r="A245" s="5" t="s">
        <v>240</v>
      </c>
      <c r="B245" s="5">
        <v>237</v>
      </c>
      <c r="C245" s="30">
        <v>0</v>
      </c>
      <c r="D245" s="31">
        <v>0</v>
      </c>
      <c r="E245" s="31">
        <v>0</v>
      </c>
      <c r="F245" s="31">
        <v>0</v>
      </c>
      <c r="G245" s="31">
        <f t="shared" si="6"/>
        <v>0</v>
      </c>
      <c r="H245" s="32">
        <f t="shared" si="7"/>
        <v>0</v>
      </c>
    </row>
    <row r="246" spans="1:8" ht="12.75">
      <c r="A246" s="5" t="s">
        <v>241</v>
      </c>
      <c r="B246" s="5">
        <v>238</v>
      </c>
      <c r="C246" s="30">
        <v>0</v>
      </c>
      <c r="D246" s="31">
        <v>0</v>
      </c>
      <c r="E246" s="31">
        <v>0</v>
      </c>
      <c r="F246" s="31">
        <v>0</v>
      </c>
      <c r="G246" s="31">
        <f t="shared" si="6"/>
        <v>0</v>
      </c>
      <c r="H246" s="32">
        <f t="shared" si="7"/>
        <v>0</v>
      </c>
    </row>
    <row r="247" spans="1:8" ht="12.75">
      <c r="A247" s="5" t="s">
        <v>242</v>
      </c>
      <c r="B247" s="5">
        <v>239</v>
      </c>
      <c r="C247" s="30">
        <v>1616614.39</v>
      </c>
      <c r="D247" s="31">
        <v>439750</v>
      </c>
      <c r="E247" s="31">
        <v>0</v>
      </c>
      <c r="F247" s="31">
        <v>0</v>
      </c>
      <c r="G247" s="31">
        <f t="shared" si="6"/>
        <v>439750</v>
      </c>
      <c r="H247" s="32">
        <f t="shared" si="7"/>
        <v>27.2</v>
      </c>
    </row>
    <row r="248" spans="1:8" ht="12.75">
      <c r="A248" s="5" t="s">
        <v>243</v>
      </c>
      <c r="B248" s="5">
        <v>240</v>
      </c>
      <c r="C248" s="30">
        <v>57207.63</v>
      </c>
      <c r="D248" s="31">
        <v>15562</v>
      </c>
      <c r="E248" s="31">
        <v>0</v>
      </c>
      <c r="F248" s="31">
        <v>0</v>
      </c>
      <c r="G248" s="31">
        <f t="shared" si="6"/>
        <v>15562</v>
      </c>
      <c r="H248" s="32">
        <f t="shared" si="7"/>
        <v>27.2</v>
      </c>
    </row>
    <row r="249" spans="1:8" ht="12.75">
      <c r="A249" s="5" t="s">
        <v>244</v>
      </c>
      <c r="B249" s="5">
        <v>241</v>
      </c>
      <c r="C249" s="30">
        <v>0</v>
      </c>
      <c r="D249" s="31">
        <v>0</v>
      </c>
      <c r="E249" s="31">
        <v>0</v>
      </c>
      <c r="F249" s="31">
        <v>0</v>
      </c>
      <c r="G249" s="31">
        <f t="shared" si="6"/>
        <v>0</v>
      </c>
      <c r="H249" s="32">
        <f t="shared" si="7"/>
        <v>0</v>
      </c>
    </row>
    <row r="250" spans="1:8" ht="12.75">
      <c r="A250" s="5" t="s">
        <v>245</v>
      </c>
      <c r="B250" s="5">
        <v>242</v>
      </c>
      <c r="C250" s="30">
        <v>364570.78</v>
      </c>
      <c r="D250" s="31">
        <v>99170</v>
      </c>
      <c r="E250" s="31">
        <v>31411</v>
      </c>
      <c r="F250" s="31">
        <v>18328</v>
      </c>
      <c r="G250" s="31">
        <f t="shared" si="6"/>
        <v>148909</v>
      </c>
      <c r="H250" s="32">
        <f t="shared" si="7"/>
        <v>40.85</v>
      </c>
    </row>
    <row r="251" spans="1:8" ht="12.75">
      <c r="A251" s="5" t="s">
        <v>246</v>
      </c>
      <c r="B251" s="5">
        <v>243</v>
      </c>
      <c r="C251" s="30">
        <v>1238279.59</v>
      </c>
      <c r="D251" s="31">
        <v>336836</v>
      </c>
      <c r="E251" s="31">
        <v>0</v>
      </c>
      <c r="F251" s="31">
        <v>0</v>
      </c>
      <c r="G251" s="31">
        <f t="shared" si="6"/>
        <v>336836</v>
      </c>
      <c r="H251" s="32">
        <f t="shared" si="7"/>
        <v>27.2</v>
      </c>
    </row>
    <row r="252" spans="1:8" ht="12.75">
      <c r="A252" s="5" t="s">
        <v>247</v>
      </c>
      <c r="B252" s="5">
        <v>244</v>
      </c>
      <c r="C252" s="30">
        <v>625472.13</v>
      </c>
      <c r="D252" s="31">
        <v>170140</v>
      </c>
      <c r="E252" s="31">
        <v>0</v>
      </c>
      <c r="F252" s="31">
        <v>0</v>
      </c>
      <c r="G252" s="31">
        <f t="shared" si="6"/>
        <v>170140</v>
      </c>
      <c r="H252" s="32">
        <f t="shared" si="7"/>
        <v>27.2</v>
      </c>
    </row>
    <row r="253" spans="1:8" ht="12.75">
      <c r="A253" s="5" t="s">
        <v>248</v>
      </c>
      <c r="B253" s="5">
        <v>245</v>
      </c>
      <c r="C253" s="30">
        <v>0</v>
      </c>
      <c r="D253" s="31">
        <v>0</v>
      </c>
      <c r="E253" s="31">
        <v>0</v>
      </c>
      <c r="F253" s="31">
        <v>0</v>
      </c>
      <c r="G253" s="31">
        <f t="shared" si="6"/>
        <v>0</v>
      </c>
      <c r="H253" s="32">
        <f t="shared" si="7"/>
        <v>0</v>
      </c>
    </row>
    <row r="254" spans="1:8" ht="12.75">
      <c r="A254" s="5" t="s">
        <v>249</v>
      </c>
      <c r="B254" s="5">
        <v>246</v>
      </c>
      <c r="C254" s="30">
        <v>0</v>
      </c>
      <c r="D254" s="31">
        <v>0</v>
      </c>
      <c r="E254" s="31">
        <v>0</v>
      </c>
      <c r="F254" s="31">
        <v>0</v>
      </c>
      <c r="G254" s="31">
        <f t="shared" si="6"/>
        <v>0</v>
      </c>
      <c r="H254" s="32">
        <f t="shared" si="7"/>
        <v>0</v>
      </c>
    </row>
    <row r="255" spans="1:8" ht="12.75">
      <c r="A255" s="5" t="s">
        <v>250</v>
      </c>
      <c r="B255" s="5">
        <v>247</v>
      </c>
      <c r="C255" s="30">
        <v>158528.09</v>
      </c>
      <c r="D255" s="31">
        <v>43123</v>
      </c>
      <c r="E255" s="31">
        <v>0</v>
      </c>
      <c r="F255" s="31">
        <v>0</v>
      </c>
      <c r="G255" s="31">
        <f t="shared" si="6"/>
        <v>43123</v>
      </c>
      <c r="H255" s="32">
        <f t="shared" si="7"/>
        <v>27.2</v>
      </c>
    </row>
    <row r="256" spans="1:8" ht="12.75">
      <c r="A256" s="5" t="s">
        <v>251</v>
      </c>
      <c r="B256" s="5">
        <v>248</v>
      </c>
      <c r="C256" s="30">
        <v>0</v>
      </c>
      <c r="D256" s="31">
        <v>0</v>
      </c>
      <c r="E256" s="31">
        <v>0</v>
      </c>
      <c r="F256" s="31">
        <v>0</v>
      </c>
      <c r="G256" s="31">
        <f t="shared" si="6"/>
        <v>0</v>
      </c>
      <c r="H256" s="32">
        <f t="shared" si="7"/>
        <v>0</v>
      </c>
    </row>
    <row r="257" spans="1:8" ht="12.75">
      <c r="A257" s="5" t="s">
        <v>252</v>
      </c>
      <c r="B257" s="5">
        <v>249</v>
      </c>
      <c r="C257" s="30">
        <v>0</v>
      </c>
      <c r="D257" s="31">
        <v>0</v>
      </c>
      <c r="E257" s="31">
        <v>0</v>
      </c>
      <c r="F257" s="31">
        <v>0</v>
      </c>
      <c r="G257" s="31">
        <f t="shared" si="6"/>
        <v>0</v>
      </c>
      <c r="H257" s="32">
        <f t="shared" si="7"/>
        <v>0</v>
      </c>
    </row>
    <row r="258" spans="1:8" ht="12.75">
      <c r="A258" s="5" t="s">
        <v>253</v>
      </c>
      <c r="B258" s="5">
        <v>250</v>
      </c>
      <c r="C258" s="30">
        <v>0</v>
      </c>
      <c r="D258" s="31">
        <v>0</v>
      </c>
      <c r="E258" s="31">
        <v>0</v>
      </c>
      <c r="F258" s="31">
        <v>0</v>
      </c>
      <c r="G258" s="31">
        <f t="shared" si="6"/>
        <v>0</v>
      </c>
      <c r="H258" s="32">
        <f t="shared" si="7"/>
        <v>0</v>
      </c>
    </row>
    <row r="259" spans="1:8" ht="12.75">
      <c r="A259" s="5" t="s">
        <v>254</v>
      </c>
      <c r="B259" s="5">
        <v>251</v>
      </c>
      <c r="C259" s="30">
        <v>0</v>
      </c>
      <c r="D259" s="31">
        <v>0</v>
      </c>
      <c r="E259" s="31">
        <v>0</v>
      </c>
      <c r="F259" s="31">
        <v>0</v>
      </c>
      <c r="G259" s="31">
        <f t="shared" si="6"/>
        <v>0</v>
      </c>
      <c r="H259" s="32">
        <f t="shared" si="7"/>
        <v>0</v>
      </c>
    </row>
    <row r="260" spans="1:8" ht="12.75">
      <c r="A260" s="5" t="s">
        <v>255</v>
      </c>
      <c r="B260" s="5">
        <v>252</v>
      </c>
      <c r="C260" s="30">
        <v>390214.33</v>
      </c>
      <c r="D260" s="31">
        <v>106146</v>
      </c>
      <c r="E260" s="31">
        <v>27485</v>
      </c>
      <c r="F260" s="31">
        <v>16037</v>
      </c>
      <c r="G260" s="31">
        <f t="shared" si="6"/>
        <v>149668</v>
      </c>
      <c r="H260" s="32">
        <f t="shared" si="7"/>
        <v>38.36</v>
      </c>
    </row>
    <row r="261" spans="1:8" ht="12.75">
      <c r="A261" s="5" t="s">
        <v>256</v>
      </c>
      <c r="B261" s="5">
        <v>253</v>
      </c>
      <c r="C261" s="30">
        <v>0</v>
      </c>
      <c r="D261" s="31">
        <v>0</v>
      </c>
      <c r="E261" s="31">
        <v>0</v>
      </c>
      <c r="F261" s="31">
        <v>0</v>
      </c>
      <c r="G261" s="31">
        <f t="shared" si="6"/>
        <v>0</v>
      </c>
      <c r="H261" s="32">
        <f t="shared" si="7"/>
        <v>0</v>
      </c>
    </row>
    <row r="262" spans="1:8" ht="12.75">
      <c r="A262" s="5" t="s">
        <v>257</v>
      </c>
      <c r="B262" s="5">
        <v>254</v>
      </c>
      <c r="C262" s="30">
        <v>316542.33</v>
      </c>
      <c r="D262" s="31">
        <v>86105</v>
      </c>
      <c r="E262" s="31">
        <v>39264</v>
      </c>
      <c r="F262" s="31">
        <v>22910</v>
      </c>
      <c r="G262" s="31">
        <f t="shared" si="6"/>
        <v>148279</v>
      </c>
      <c r="H262" s="32">
        <f t="shared" si="7"/>
        <v>46.84</v>
      </c>
    </row>
    <row r="263" spans="1:8" ht="12.75">
      <c r="A263" s="5" t="s">
        <v>258</v>
      </c>
      <c r="B263" s="5">
        <v>255</v>
      </c>
      <c r="C263" s="30">
        <v>18586.1</v>
      </c>
      <c r="D263" s="31">
        <v>5056</v>
      </c>
      <c r="E263" s="31">
        <v>13530</v>
      </c>
      <c r="F263" s="31">
        <v>0</v>
      </c>
      <c r="G263" s="31">
        <f t="shared" si="6"/>
        <v>18586</v>
      </c>
      <c r="H263" s="32">
        <f t="shared" si="7"/>
        <v>100</v>
      </c>
    </row>
    <row r="264" spans="1:8" ht="12.75">
      <c r="A264" s="5" t="s">
        <v>259</v>
      </c>
      <c r="B264" s="5">
        <v>256</v>
      </c>
      <c r="C264" s="30">
        <v>0</v>
      </c>
      <c r="D264" s="31">
        <v>0</v>
      </c>
      <c r="E264" s="31">
        <v>0</v>
      </c>
      <c r="F264" s="31">
        <v>0</v>
      </c>
      <c r="G264" s="31">
        <f t="shared" si="6"/>
        <v>0</v>
      </c>
      <c r="H264" s="32">
        <f t="shared" si="7"/>
        <v>0</v>
      </c>
    </row>
    <row r="265" spans="1:8" ht="12.75">
      <c r="A265" s="5" t="s">
        <v>260</v>
      </c>
      <c r="B265" s="5">
        <v>257</v>
      </c>
      <c r="C265" s="30">
        <v>0</v>
      </c>
      <c r="D265" s="31">
        <v>0</v>
      </c>
      <c r="E265" s="31">
        <v>0</v>
      </c>
      <c r="F265" s="31">
        <v>0</v>
      </c>
      <c r="G265" s="31">
        <f t="shared" si="6"/>
        <v>0</v>
      </c>
      <c r="H265" s="32">
        <f t="shared" si="7"/>
        <v>0</v>
      </c>
    </row>
    <row r="266" spans="1:8" ht="12.75">
      <c r="A266" s="5" t="s">
        <v>261</v>
      </c>
      <c r="B266" s="5">
        <v>258</v>
      </c>
      <c r="C266" s="30">
        <v>0</v>
      </c>
      <c r="D266" s="31">
        <v>0</v>
      </c>
      <c r="E266" s="31">
        <v>0</v>
      </c>
      <c r="F266" s="31">
        <v>0</v>
      </c>
      <c r="G266" s="31">
        <f aca="true" t="shared" si="8" ref="G266:G329">SUM(D266:F266)</f>
        <v>0</v>
      </c>
      <c r="H266" s="32">
        <f aca="true" t="shared" si="9" ref="H266:H329">IF(C266&gt;0,ROUND(((D266+E266+F266)/C266)*100,2),0)</f>
        <v>0</v>
      </c>
    </row>
    <row r="267" spans="1:8" ht="12.75">
      <c r="A267" s="5" t="s">
        <v>262</v>
      </c>
      <c r="B267" s="5">
        <v>259</v>
      </c>
      <c r="C267" s="30">
        <v>0</v>
      </c>
      <c r="D267" s="31">
        <v>0</v>
      </c>
      <c r="E267" s="31">
        <v>0</v>
      </c>
      <c r="F267" s="31">
        <v>0</v>
      </c>
      <c r="G267" s="31">
        <f t="shared" si="8"/>
        <v>0</v>
      </c>
      <c r="H267" s="32">
        <f t="shared" si="9"/>
        <v>0</v>
      </c>
    </row>
    <row r="268" spans="1:8" ht="12.75">
      <c r="A268" s="5" t="s">
        <v>263</v>
      </c>
      <c r="B268" s="5">
        <v>260</v>
      </c>
      <c r="C268" s="30">
        <v>0</v>
      </c>
      <c r="D268" s="31">
        <v>0</v>
      </c>
      <c r="E268" s="31">
        <v>0</v>
      </c>
      <c r="F268" s="31">
        <v>0</v>
      </c>
      <c r="G268" s="31">
        <f t="shared" si="8"/>
        <v>0</v>
      </c>
      <c r="H268" s="32">
        <f t="shared" si="9"/>
        <v>0</v>
      </c>
    </row>
    <row r="269" spans="1:8" ht="12.75">
      <c r="A269" s="5" t="s">
        <v>264</v>
      </c>
      <c r="B269" s="5">
        <v>261</v>
      </c>
      <c r="C269" s="30">
        <v>1259046.48</v>
      </c>
      <c r="D269" s="31">
        <v>342485</v>
      </c>
      <c r="E269" s="31">
        <v>19632</v>
      </c>
      <c r="F269" s="31">
        <v>11455</v>
      </c>
      <c r="G269" s="31">
        <f t="shared" si="8"/>
        <v>373572</v>
      </c>
      <c r="H269" s="32">
        <f t="shared" si="9"/>
        <v>29.67</v>
      </c>
    </row>
    <row r="270" spans="1:8" ht="12.75">
      <c r="A270" s="5" t="s">
        <v>265</v>
      </c>
      <c r="B270" s="5">
        <v>262</v>
      </c>
      <c r="C270" s="30">
        <v>0</v>
      </c>
      <c r="D270" s="31">
        <v>0</v>
      </c>
      <c r="E270" s="31">
        <v>0</v>
      </c>
      <c r="F270" s="31">
        <v>0</v>
      </c>
      <c r="G270" s="31">
        <f t="shared" si="8"/>
        <v>0</v>
      </c>
      <c r="H270" s="32">
        <f t="shared" si="9"/>
        <v>0</v>
      </c>
    </row>
    <row r="271" spans="1:8" ht="12.75">
      <c r="A271" s="5" t="s">
        <v>266</v>
      </c>
      <c r="B271" s="5">
        <v>263</v>
      </c>
      <c r="C271" s="30">
        <v>0</v>
      </c>
      <c r="D271" s="31">
        <v>0</v>
      </c>
      <c r="E271" s="31">
        <v>0</v>
      </c>
      <c r="F271" s="31">
        <v>0</v>
      </c>
      <c r="G271" s="31">
        <f t="shared" si="8"/>
        <v>0</v>
      </c>
      <c r="H271" s="32">
        <f t="shared" si="9"/>
        <v>0</v>
      </c>
    </row>
    <row r="272" spans="1:8" ht="12.75">
      <c r="A272" s="5" t="s">
        <v>267</v>
      </c>
      <c r="B272" s="5">
        <v>264</v>
      </c>
      <c r="C272" s="30">
        <v>988237.84</v>
      </c>
      <c r="D272" s="31">
        <v>268820</v>
      </c>
      <c r="E272" s="31">
        <v>19632</v>
      </c>
      <c r="F272" s="31">
        <v>11455</v>
      </c>
      <c r="G272" s="31">
        <f t="shared" si="8"/>
        <v>299907</v>
      </c>
      <c r="H272" s="32">
        <f t="shared" si="9"/>
        <v>30.35</v>
      </c>
    </row>
    <row r="273" spans="1:8" ht="12.75">
      <c r="A273" s="5" t="s">
        <v>268</v>
      </c>
      <c r="B273" s="5">
        <v>265</v>
      </c>
      <c r="C273" s="30">
        <v>270418.18</v>
      </c>
      <c r="D273" s="31">
        <v>73559</v>
      </c>
      <c r="E273" s="31">
        <v>0</v>
      </c>
      <c r="F273" s="31">
        <v>0</v>
      </c>
      <c r="G273" s="31">
        <f t="shared" si="8"/>
        <v>73559</v>
      </c>
      <c r="H273" s="32">
        <f t="shared" si="9"/>
        <v>27.2</v>
      </c>
    </row>
    <row r="274" spans="1:8" ht="12.75">
      <c r="A274" s="5" t="s">
        <v>269</v>
      </c>
      <c r="B274" s="5">
        <v>266</v>
      </c>
      <c r="C274" s="30">
        <v>362236.64</v>
      </c>
      <c r="D274" s="31">
        <v>98535</v>
      </c>
      <c r="E274" s="31">
        <v>0</v>
      </c>
      <c r="F274" s="31">
        <v>0</v>
      </c>
      <c r="G274" s="31">
        <f t="shared" si="8"/>
        <v>98535</v>
      </c>
      <c r="H274" s="32">
        <f t="shared" si="9"/>
        <v>27.2</v>
      </c>
    </row>
    <row r="275" spans="1:8" ht="12.75">
      <c r="A275" s="5" t="s">
        <v>270</v>
      </c>
      <c r="B275" s="5">
        <v>267</v>
      </c>
      <c r="C275" s="30">
        <v>0</v>
      </c>
      <c r="D275" s="31">
        <v>0</v>
      </c>
      <c r="E275" s="31">
        <v>0</v>
      </c>
      <c r="F275" s="31">
        <v>0</v>
      </c>
      <c r="G275" s="31">
        <f t="shared" si="8"/>
        <v>0</v>
      </c>
      <c r="H275" s="32">
        <f t="shared" si="9"/>
        <v>0</v>
      </c>
    </row>
    <row r="276" spans="1:8" ht="12.75">
      <c r="A276" s="5" t="s">
        <v>271</v>
      </c>
      <c r="B276" s="5">
        <v>268</v>
      </c>
      <c r="C276" s="30">
        <v>0</v>
      </c>
      <c r="D276" s="31">
        <v>0</v>
      </c>
      <c r="E276" s="31">
        <v>0</v>
      </c>
      <c r="F276" s="31">
        <v>0</v>
      </c>
      <c r="G276" s="31">
        <f t="shared" si="8"/>
        <v>0</v>
      </c>
      <c r="H276" s="32">
        <f t="shared" si="9"/>
        <v>0</v>
      </c>
    </row>
    <row r="277" spans="1:8" ht="12.75">
      <c r="A277" s="5" t="s">
        <v>272</v>
      </c>
      <c r="B277" s="5">
        <v>269</v>
      </c>
      <c r="C277" s="30">
        <v>0</v>
      </c>
      <c r="D277" s="31">
        <v>0</v>
      </c>
      <c r="E277" s="31">
        <v>0</v>
      </c>
      <c r="F277" s="31">
        <v>0</v>
      </c>
      <c r="G277" s="31">
        <f t="shared" si="8"/>
        <v>0</v>
      </c>
      <c r="H277" s="32">
        <f t="shared" si="9"/>
        <v>0</v>
      </c>
    </row>
    <row r="278" spans="1:8" ht="12.75">
      <c r="A278" s="5" t="s">
        <v>273</v>
      </c>
      <c r="B278" s="5">
        <v>270</v>
      </c>
      <c r="C278" s="30">
        <v>0</v>
      </c>
      <c r="D278" s="31">
        <v>0</v>
      </c>
      <c r="E278" s="31">
        <v>0</v>
      </c>
      <c r="F278" s="31">
        <v>0</v>
      </c>
      <c r="G278" s="31">
        <f t="shared" si="8"/>
        <v>0</v>
      </c>
      <c r="H278" s="32">
        <f t="shared" si="9"/>
        <v>0</v>
      </c>
    </row>
    <row r="279" spans="1:8" ht="12.75">
      <c r="A279" s="5" t="s">
        <v>274</v>
      </c>
      <c r="B279" s="5">
        <v>271</v>
      </c>
      <c r="C279" s="30">
        <v>0</v>
      </c>
      <c r="D279" s="31">
        <v>0</v>
      </c>
      <c r="E279" s="31">
        <v>0</v>
      </c>
      <c r="F279" s="31">
        <v>0</v>
      </c>
      <c r="G279" s="31">
        <f t="shared" si="8"/>
        <v>0</v>
      </c>
      <c r="H279" s="32">
        <f t="shared" si="9"/>
        <v>0</v>
      </c>
    </row>
    <row r="280" spans="1:8" ht="12.75">
      <c r="A280" s="5" t="s">
        <v>275</v>
      </c>
      <c r="B280" s="5">
        <v>272</v>
      </c>
      <c r="C280" s="30">
        <v>33664</v>
      </c>
      <c r="D280" s="31">
        <v>9157</v>
      </c>
      <c r="E280" s="31">
        <v>0</v>
      </c>
      <c r="F280" s="31">
        <v>0</v>
      </c>
      <c r="G280" s="31">
        <f t="shared" si="8"/>
        <v>9157</v>
      </c>
      <c r="H280" s="32">
        <f t="shared" si="9"/>
        <v>27.2</v>
      </c>
    </row>
    <row r="281" spans="1:8" ht="12.75">
      <c r="A281" s="5" t="s">
        <v>276</v>
      </c>
      <c r="B281" s="5">
        <v>273</v>
      </c>
      <c r="C281" s="30">
        <v>0</v>
      </c>
      <c r="D281" s="31">
        <v>0</v>
      </c>
      <c r="E281" s="31">
        <v>0</v>
      </c>
      <c r="F281" s="31">
        <v>0</v>
      </c>
      <c r="G281" s="31">
        <f t="shared" si="8"/>
        <v>0</v>
      </c>
      <c r="H281" s="32">
        <f t="shared" si="9"/>
        <v>0</v>
      </c>
    </row>
    <row r="282" spans="1:8" ht="12.75">
      <c r="A282" s="5" t="s">
        <v>277</v>
      </c>
      <c r="B282" s="5">
        <v>274</v>
      </c>
      <c r="C282" s="30">
        <v>0</v>
      </c>
      <c r="D282" s="31">
        <v>0</v>
      </c>
      <c r="E282" s="31">
        <v>0</v>
      </c>
      <c r="F282" s="31">
        <v>0</v>
      </c>
      <c r="G282" s="31">
        <f t="shared" si="8"/>
        <v>0</v>
      </c>
      <c r="H282" s="32">
        <f t="shared" si="9"/>
        <v>0</v>
      </c>
    </row>
    <row r="283" spans="1:8" ht="12.75">
      <c r="A283" s="5" t="s">
        <v>278</v>
      </c>
      <c r="B283" s="5">
        <v>275</v>
      </c>
      <c r="C283" s="30">
        <v>0</v>
      </c>
      <c r="D283" s="31">
        <v>0</v>
      </c>
      <c r="E283" s="31">
        <v>0</v>
      </c>
      <c r="F283" s="31">
        <v>0</v>
      </c>
      <c r="G283" s="31">
        <f t="shared" si="8"/>
        <v>0</v>
      </c>
      <c r="H283" s="32">
        <f t="shared" si="9"/>
        <v>0</v>
      </c>
    </row>
    <row r="284" spans="1:8" ht="12.75">
      <c r="A284" s="5" t="s">
        <v>279</v>
      </c>
      <c r="B284" s="5">
        <v>276</v>
      </c>
      <c r="C284" s="30">
        <v>153542.46</v>
      </c>
      <c r="D284" s="31">
        <v>41766</v>
      </c>
      <c r="E284" s="31">
        <v>51043</v>
      </c>
      <c r="F284" s="31">
        <v>29783</v>
      </c>
      <c r="G284" s="31">
        <f t="shared" si="8"/>
        <v>122592</v>
      </c>
      <c r="H284" s="32">
        <f t="shared" si="9"/>
        <v>79.84</v>
      </c>
    </row>
    <row r="285" spans="1:8" ht="12.75">
      <c r="A285" s="5" t="s">
        <v>280</v>
      </c>
      <c r="B285" s="5">
        <v>277</v>
      </c>
      <c r="C285" s="30">
        <v>247606.56</v>
      </c>
      <c r="D285" s="31">
        <v>67354</v>
      </c>
      <c r="E285" s="31">
        <v>0</v>
      </c>
      <c r="F285" s="31">
        <v>0</v>
      </c>
      <c r="G285" s="31">
        <f t="shared" si="8"/>
        <v>67354</v>
      </c>
      <c r="H285" s="32">
        <f t="shared" si="9"/>
        <v>27.2</v>
      </c>
    </row>
    <row r="286" spans="1:8" ht="12.75">
      <c r="A286" s="5" t="s">
        <v>281</v>
      </c>
      <c r="B286" s="5">
        <v>278</v>
      </c>
      <c r="C286" s="30">
        <v>0</v>
      </c>
      <c r="D286" s="31">
        <v>0</v>
      </c>
      <c r="E286" s="31">
        <v>0</v>
      </c>
      <c r="F286" s="31">
        <v>0</v>
      </c>
      <c r="G286" s="31">
        <f t="shared" si="8"/>
        <v>0</v>
      </c>
      <c r="H286" s="32">
        <f t="shared" si="9"/>
        <v>0</v>
      </c>
    </row>
    <row r="287" spans="1:8" ht="12.75">
      <c r="A287" s="5" t="s">
        <v>282</v>
      </c>
      <c r="B287" s="5">
        <v>279</v>
      </c>
      <c r="C287" s="30">
        <v>238921.85</v>
      </c>
      <c r="D287" s="31">
        <v>64991</v>
      </c>
      <c r="E287" s="31">
        <v>47117</v>
      </c>
      <c r="F287" s="31">
        <v>27492</v>
      </c>
      <c r="G287" s="31">
        <f t="shared" si="8"/>
        <v>139600</v>
      </c>
      <c r="H287" s="32">
        <f t="shared" si="9"/>
        <v>58.43</v>
      </c>
    </row>
    <row r="288" spans="1:8" ht="12.75">
      <c r="A288" s="5" t="s">
        <v>283</v>
      </c>
      <c r="B288" s="5">
        <v>280</v>
      </c>
      <c r="C288" s="30">
        <v>0</v>
      </c>
      <c r="D288" s="31">
        <v>0</v>
      </c>
      <c r="E288" s="31">
        <v>0</v>
      </c>
      <c r="F288" s="31">
        <v>0</v>
      </c>
      <c r="G288" s="31">
        <f t="shared" si="8"/>
        <v>0</v>
      </c>
      <c r="H288" s="32">
        <f t="shared" si="9"/>
        <v>0</v>
      </c>
    </row>
    <row r="289" spans="1:8" ht="12.75">
      <c r="A289" s="5" t="s">
        <v>284</v>
      </c>
      <c r="B289" s="5">
        <v>281</v>
      </c>
      <c r="C289" s="30">
        <v>0</v>
      </c>
      <c r="D289" s="31">
        <v>0</v>
      </c>
      <c r="E289" s="31">
        <v>0</v>
      </c>
      <c r="F289" s="31">
        <v>0</v>
      </c>
      <c r="G289" s="31">
        <f t="shared" si="8"/>
        <v>0</v>
      </c>
      <c r="H289" s="32">
        <f t="shared" si="9"/>
        <v>0</v>
      </c>
    </row>
    <row r="290" spans="1:8" ht="12.75">
      <c r="A290" s="5" t="s">
        <v>285</v>
      </c>
      <c r="B290" s="5">
        <v>282</v>
      </c>
      <c r="C290" s="30">
        <v>0</v>
      </c>
      <c r="D290" s="31">
        <v>0</v>
      </c>
      <c r="E290" s="31">
        <v>0</v>
      </c>
      <c r="F290" s="31">
        <v>0</v>
      </c>
      <c r="G290" s="31">
        <f t="shared" si="8"/>
        <v>0</v>
      </c>
      <c r="H290" s="32">
        <f t="shared" si="9"/>
        <v>0</v>
      </c>
    </row>
    <row r="291" spans="1:8" ht="12.75">
      <c r="A291" s="5" t="s">
        <v>286</v>
      </c>
      <c r="B291" s="5">
        <v>283</v>
      </c>
      <c r="C291" s="30">
        <v>138688.35</v>
      </c>
      <c r="D291" s="31">
        <v>37726</v>
      </c>
      <c r="E291" s="31">
        <v>35338</v>
      </c>
      <c r="F291" s="31">
        <v>20619</v>
      </c>
      <c r="G291" s="31">
        <f t="shared" si="8"/>
        <v>93683</v>
      </c>
      <c r="H291" s="32">
        <f t="shared" si="9"/>
        <v>67.55</v>
      </c>
    </row>
    <row r="292" spans="1:8" ht="12.75">
      <c r="A292" s="5" t="s">
        <v>287</v>
      </c>
      <c r="B292" s="5">
        <v>284</v>
      </c>
      <c r="C292" s="30">
        <v>0</v>
      </c>
      <c r="D292" s="31">
        <v>0</v>
      </c>
      <c r="E292" s="31">
        <v>0</v>
      </c>
      <c r="F292" s="31">
        <v>0</v>
      </c>
      <c r="G292" s="31">
        <f t="shared" si="8"/>
        <v>0</v>
      </c>
      <c r="H292" s="32">
        <f t="shared" si="9"/>
        <v>0</v>
      </c>
    </row>
    <row r="293" spans="1:8" ht="12.75">
      <c r="A293" s="5" t="s">
        <v>288</v>
      </c>
      <c r="B293" s="5">
        <v>285</v>
      </c>
      <c r="C293" s="30">
        <v>506447.66</v>
      </c>
      <c r="D293" s="31">
        <v>137764</v>
      </c>
      <c r="E293" s="31">
        <v>0</v>
      </c>
      <c r="F293" s="31">
        <v>0</v>
      </c>
      <c r="G293" s="31">
        <f t="shared" si="8"/>
        <v>137764</v>
      </c>
      <c r="H293" s="32">
        <f t="shared" si="9"/>
        <v>27.2</v>
      </c>
    </row>
    <row r="294" spans="1:8" ht="12.75">
      <c r="A294" s="5" t="s">
        <v>289</v>
      </c>
      <c r="B294" s="5">
        <v>286</v>
      </c>
      <c r="C294" s="30">
        <v>442120.77</v>
      </c>
      <c r="D294" s="31">
        <v>120265</v>
      </c>
      <c r="E294" s="31">
        <v>35338</v>
      </c>
      <c r="F294" s="31">
        <v>20619</v>
      </c>
      <c r="G294" s="31">
        <f t="shared" si="8"/>
        <v>176222</v>
      </c>
      <c r="H294" s="32">
        <f t="shared" si="9"/>
        <v>39.86</v>
      </c>
    </row>
    <row r="295" spans="1:8" ht="12.75">
      <c r="A295" s="5" t="s">
        <v>290</v>
      </c>
      <c r="B295" s="5">
        <v>287</v>
      </c>
      <c r="C295" s="30">
        <v>334852.55</v>
      </c>
      <c r="D295" s="31">
        <v>91086</v>
      </c>
      <c r="E295" s="31">
        <v>39264</v>
      </c>
      <c r="F295" s="31">
        <v>22910</v>
      </c>
      <c r="G295" s="31">
        <f t="shared" si="8"/>
        <v>153260</v>
      </c>
      <c r="H295" s="32">
        <f t="shared" si="9"/>
        <v>45.77</v>
      </c>
    </row>
    <row r="296" spans="1:8" ht="12.75">
      <c r="A296" s="5" t="s">
        <v>291</v>
      </c>
      <c r="B296" s="5">
        <v>288</v>
      </c>
      <c r="C296" s="30">
        <v>1471024.72</v>
      </c>
      <c r="D296" s="31">
        <v>400147</v>
      </c>
      <c r="E296" s="31">
        <v>19632</v>
      </c>
      <c r="F296" s="31">
        <v>11455</v>
      </c>
      <c r="G296" s="31">
        <f t="shared" si="8"/>
        <v>431234</v>
      </c>
      <c r="H296" s="32">
        <f t="shared" si="9"/>
        <v>29.32</v>
      </c>
    </row>
    <row r="297" spans="1:8" ht="12.75">
      <c r="A297" s="5" t="s">
        <v>292</v>
      </c>
      <c r="B297" s="5">
        <v>289</v>
      </c>
      <c r="C297" s="30">
        <v>0</v>
      </c>
      <c r="D297" s="31">
        <v>0</v>
      </c>
      <c r="E297" s="31">
        <v>0</v>
      </c>
      <c r="F297" s="31">
        <v>0</v>
      </c>
      <c r="G297" s="31">
        <f t="shared" si="8"/>
        <v>0</v>
      </c>
      <c r="H297" s="32">
        <f t="shared" si="9"/>
        <v>0</v>
      </c>
    </row>
    <row r="298" spans="1:8" ht="12.75">
      <c r="A298" s="5" t="s">
        <v>293</v>
      </c>
      <c r="B298" s="5">
        <v>290</v>
      </c>
      <c r="C298" s="30">
        <v>0</v>
      </c>
      <c r="D298" s="31">
        <v>0</v>
      </c>
      <c r="E298" s="31">
        <v>0</v>
      </c>
      <c r="F298" s="31">
        <v>0</v>
      </c>
      <c r="G298" s="31">
        <f t="shared" si="8"/>
        <v>0</v>
      </c>
      <c r="H298" s="32">
        <f t="shared" si="9"/>
        <v>0</v>
      </c>
    </row>
    <row r="299" spans="1:8" ht="12.75">
      <c r="A299" s="5" t="s">
        <v>294</v>
      </c>
      <c r="B299" s="5">
        <v>291</v>
      </c>
      <c r="C299" s="30">
        <v>0</v>
      </c>
      <c r="D299" s="31">
        <v>0</v>
      </c>
      <c r="E299" s="31">
        <v>0</v>
      </c>
      <c r="F299" s="31">
        <v>0</v>
      </c>
      <c r="G299" s="31">
        <f t="shared" si="8"/>
        <v>0</v>
      </c>
      <c r="H299" s="32">
        <f t="shared" si="9"/>
        <v>0</v>
      </c>
    </row>
    <row r="300" spans="1:8" ht="12.75">
      <c r="A300" s="5" t="s">
        <v>295</v>
      </c>
      <c r="B300" s="5">
        <v>292</v>
      </c>
      <c r="C300" s="30">
        <v>227297.58</v>
      </c>
      <c r="D300" s="31">
        <v>61829</v>
      </c>
      <c r="E300" s="31">
        <v>0</v>
      </c>
      <c r="F300" s="31">
        <v>0</v>
      </c>
      <c r="G300" s="31">
        <f t="shared" si="8"/>
        <v>61829</v>
      </c>
      <c r="H300" s="32">
        <f t="shared" si="9"/>
        <v>27.2</v>
      </c>
    </row>
    <row r="301" spans="1:8" ht="12.75">
      <c r="A301" s="5" t="s">
        <v>296</v>
      </c>
      <c r="B301" s="5">
        <v>293</v>
      </c>
      <c r="C301" s="30">
        <v>0</v>
      </c>
      <c r="D301" s="31">
        <v>0</v>
      </c>
      <c r="E301" s="31">
        <v>0</v>
      </c>
      <c r="F301" s="31">
        <v>0</v>
      </c>
      <c r="G301" s="31">
        <f t="shared" si="8"/>
        <v>0</v>
      </c>
      <c r="H301" s="32">
        <f t="shared" si="9"/>
        <v>0</v>
      </c>
    </row>
    <row r="302" spans="1:8" ht="12.75">
      <c r="A302" s="5" t="s">
        <v>297</v>
      </c>
      <c r="B302" s="5">
        <v>294</v>
      </c>
      <c r="C302" s="30">
        <v>97263.1</v>
      </c>
      <c r="D302" s="31">
        <v>26457</v>
      </c>
      <c r="E302" s="31">
        <v>51043</v>
      </c>
      <c r="F302" s="31">
        <v>19763</v>
      </c>
      <c r="G302" s="31">
        <f t="shared" si="8"/>
        <v>97263</v>
      </c>
      <c r="H302" s="32">
        <f t="shared" si="9"/>
        <v>100</v>
      </c>
    </row>
    <row r="303" spans="1:8" ht="12.75">
      <c r="A303" s="5" t="s">
        <v>298</v>
      </c>
      <c r="B303" s="5">
        <v>295</v>
      </c>
      <c r="C303" s="30">
        <v>564365.73</v>
      </c>
      <c r="D303" s="31">
        <v>153518</v>
      </c>
      <c r="E303" s="31">
        <v>0</v>
      </c>
      <c r="F303" s="31">
        <v>0</v>
      </c>
      <c r="G303" s="31">
        <f t="shared" si="8"/>
        <v>153518</v>
      </c>
      <c r="H303" s="32">
        <f t="shared" si="9"/>
        <v>27.2</v>
      </c>
    </row>
    <row r="304" spans="1:8" ht="12.75">
      <c r="A304" s="5" t="s">
        <v>299</v>
      </c>
      <c r="B304" s="5">
        <v>296</v>
      </c>
      <c r="C304" s="30">
        <v>379682.35</v>
      </c>
      <c r="D304" s="31">
        <v>103281</v>
      </c>
      <c r="E304" s="31">
        <v>31411</v>
      </c>
      <c r="F304" s="31">
        <v>18328</v>
      </c>
      <c r="G304" s="31">
        <f t="shared" si="8"/>
        <v>153020</v>
      </c>
      <c r="H304" s="32">
        <f t="shared" si="9"/>
        <v>40.3</v>
      </c>
    </row>
    <row r="305" spans="1:8" ht="12.75">
      <c r="A305" s="5" t="s">
        <v>300</v>
      </c>
      <c r="B305" s="5">
        <v>297</v>
      </c>
      <c r="C305" s="30">
        <v>0</v>
      </c>
      <c r="D305" s="31">
        <v>0</v>
      </c>
      <c r="E305" s="31">
        <v>0</v>
      </c>
      <c r="F305" s="31">
        <v>0</v>
      </c>
      <c r="G305" s="31">
        <f t="shared" si="8"/>
        <v>0</v>
      </c>
      <c r="H305" s="32">
        <f t="shared" si="9"/>
        <v>0</v>
      </c>
    </row>
    <row r="306" spans="1:8" ht="12.75">
      <c r="A306" s="5" t="s">
        <v>301</v>
      </c>
      <c r="B306" s="5">
        <v>298</v>
      </c>
      <c r="C306" s="30">
        <v>0</v>
      </c>
      <c r="D306" s="31">
        <v>0</v>
      </c>
      <c r="E306" s="31">
        <v>0</v>
      </c>
      <c r="F306" s="31">
        <v>0</v>
      </c>
      <c r="G306" s="31">
        <f t="shared" si="8"/>
        <v>0</v>
      </c>
      <c r="H306" s="32">
        <f t="shared" si="9"/>
        <v>0</v>
      </c>
    </row>
    <row r="307" spans="1:8" ht="12.75">
      <c r="A307" s="5" t="s">
        <v>302</v>
      </c>
      <c r="B307" s="5">
        <v>299</v>
      </c>
      <c r="C307" s="30">
        <v>0</v>
      </c>
      <c r="D307" s="31">
        <v>0</v>
      </c>
      <c r="E307" s="31">
        <v>0</v>
      </c>
      <c r="F307" s="31">
        <v>0</v>
      </c>
      <c r="G307" s="31">
        <f t="shared" si="8"/>
        <v>0</v>
      </c>
      <c r="H307" s="32">
        <f t="shared" si="9"/>
        <v>0</v>
      </c>
    </row>
    <row r="308" spans="1:8" ht="12.75">
      <c r="A308" s="5" t="s">
        <v>303</v>
      </c>
      <c r="B308" s="5">
        <v>300</v>
      </c>
      <c r="C308" s="30">
        <v>341696.27</v>
      </c>
      <c r="D308" s="31">
        <v>92948</v>
      </c>
      <c r="E308" s="31">
        <v>31411</v>
      </c>
      <c r="F308" s="31">
        <v>18328</v>
      </c>
      <c r="G308" s="31">
        <f t="shared" si="8"/>
        <v>142687</v>
      </c>
      <c r="H308" s="32">
        <f t="shared" si="9"/>
        <v>41.76</v>
      </c>
    </row>
    <row r="309" spans="1:8" ht="12.75">
      <c r="A309" s="5" t="s">
        <v>304</v>
      </c>
      <c r="B309" s="5">
        <v>301</v>
      </c>
      <c r="C309" s="30">
        <v>389922</v>
      </c>
      <c r="D309" s="31">
        <v>106066</v>
      </c>
      <c r="E309" s="31">
        <v>43190</v>
      </c>
      <c r="F309" s="31">
        <v>25201</v>
      </c>
      <c r="G309" s="31">
        <f t="shared" si="8"/>
        <v>174457</v>
      </c>
      <c r="H309" s="32">
        <f t="shared" si="9"/>
        <v>44.74</v>
      </c>
    </row>
    <row r="310" spans="1:8" ht="12.75">
      <c r="A310" s="5" t="s">
        <v>305</v>
      </c>
      <c r="B310" s="5">
        <v>302</v>
      </c>
      <c r="C310" s="30">
        <v>0</v>
      </c>
      <c r="D310" s="31">
        <v>0</v>
      </c>
      <c r="E310" s="31">
        <v>0</v>
      </c>
      <c r="F310" s="31">
        <v>0</v>
      </c>
      <c r="G310" s="31">
        <f t="shared" si="8"/>
        <v>0</v>
      </c>
      <c r="H310" s="32">
        <f t="shared" si="9"/>
        <v>0</v>
      </c>
    </row>
    <row r="311" spans="1:8" ht="12.75">
      <c r="A311" s="5" t="s">
        <v>306</v>
      </c>
      <c r="B311" s="5">
        <v>303</v>
      </c>
      <c r="C311" s="30">
        <v>287126.08</v>
      </c>
      <c r="D311" s="31">
        <v>78104</v>
      </c>
      <c r="E311" s="31">
        <v>39264</v>
      </c>
      <c r="F311" s="31">
        <v>22910</v>
      </c>
      <c r="G311" s="31">
        <f t="shared" si="8"/>
        <v>140278</v>
      </c>
      <c r="H311" s="32">
        <f t="shared" si="9"/>
        <v>48.86</v>
      </c>
    </row>
    <row r="312" spans="1:8" ht="12.75">
      <c r="A312" s="5" t="s">
        <v>307</v>
      </c>
      <c r="B312" s="5">
        <v>304</v>
      </c>
      <c r="C312" s="30">
        <v>0</v>
      </c>
      <c r="D312" s="31">
        <v>0</v>
      </c>
      <c r="E312" s="31">
        <v>0</v>
      </c>
      <c r="F312" s="31">
        <v>0</v>
      </c>
      <c r="G312" s="31">
        <f t="shared" si="8"/>
        <v>0</v>
      </c>
      <c r="H312" s="32">
        <f t="shared" si="9"/>
        <v>0</v>
      </c>
    </row>
    <row r="313" spans="1:8" ht="12.75">
      <c r="A313" s="5" t="s">
        <v>308</v>
      </c>
      <c r="B313" s="5">
        <v>305</v>
      </c>
      <c r="C313" s="30">
        <v>0</v>
      </c>
      <c r="D313" s="31">
        <v>0</v>
      </c>
      <c r="E313" s="31">
        <v>0</v>
      </c>
      <c r="F313" s="31">
        <v>0</v>
      </c>
      <c r="G313" s="31">
        <f t="shared" si="8"/>
        <v>0</v>
      </c>
      <c r="H313" s="32">
        <f t="shared" si="9"/>
        <v>0</v>
      </c>
    </row>
    <row r="314" spans="1:8" ht="12.75">
      <c r="A314" s="5" t="s">
        <v>309</v>
      </c>
      <c r="B314" s="5">
        <v>306</v>
      </c>
      <c r="C314" s="30">
        <v>0</v>
      </c>
      <c r="D314" s="31">
        <v>0</v>
      </c>
      <c r="E314" s="31">
        <v>0</v>
      </c>
      <c r="F314" s="31">
        <v>0</v>
      </c>
      <c r="G314" s="31">
        <f t="shared" si="8"/>
        <v>0</v>
      </c>
      <c r="H314" s="32">
        <f t="shared" si="9"/>
        <v>0</v>
      </c>
    </row>
    <row r="315" spans="1:8" ht="12.75">
      <c r="A315" s="5" t="s">
        <v>310</v>
      </c>
      <c r="B315" s="5">
        <v>307</v>
      </c>
      <c r="C315" s="30">
        <v>0</v>
      </c>
      <c r="D315" s="31">
        <v>0</v>
      </c>
      <c r="E315" s="31">
        <v>0</v>
      </c>
      <c r="F315" s="31">
        <v>0</v>
      </c>
      <c r="G315" s="31">
        <f t="shared" si="8"/>
        <v>0</v>
      </c>
      <c r="H315" s="32">
        <f t="shared" si="9"/>
        <v>0</v>
      </c>
    </row>
    <row r="316" spans="1:8" ht="12.75">
      <c r="A316" s="5" t="s">
        <v>311</v>
      </c>
      <c r="B316" s="5">
        <v>308</v>
      </c>
      <c r="C316" s="30">
        <v>2222030.42</v>
      </c>
      <c r="D316" s="31">
        <v>604435</v>
      </c>
      <c r="E316" s="31">
        <v>0</v>
      </c>
      <c r="F316" s="31">
        <v>0</v>
      </c>
      <c r="G316" s="31">
        <f t="shared" si="8"/>
        <v>604435</v>
      </c>
      <c r="H316" s="32">
        <f t="shared" si="9"/>
        <v>27.2</v>
      </c>
    </row>
    <row r="317" spans="1:8" ht="12.75">
      <c r="A317" s="5" t="s">
        <v>312</v>
      </c>
      <c r="B317" s="5">
        <v>309</v>
      </c>
      <c r="C317" s="30">
        <v>0</v>
      </c>
      <c r="D317" s="31">
        <v>0</v>
      </c>
      <c r="E317" s="31">
        <v>0</v>
      </c>
      <c r="F317" s="31">
        <v>0</v>
      </c>
      <c r="G317" s="31">
        <f t="shared" si="8"/>
        <v>0</v>
      </c>
      <c r="H317" s="32">
        <f t="shared" si="9"/>
        <v>0</v>
      </c>
    </row>
    <row r="318" spans="1:8" ht="12.75">
      <c r="A318" s="5" t="s">
        <v>313</v>
      </c>
      <c r="B318" s="5">
        <v>310</v>
      </c>
      <c r="C318" s="30">
        <v>587803.86</v>
      </c>
      <c r="D318" s="31">
        <v>159894</v>
      </c>
      <c r="E318" s="31">
        <v>23558</v>
      </c>
      <c r="F318" s="31">
        <v>13746</v>
      </c>
      <c r="G318" s="31">
        <f t="shared" si="8"/>
        <v>197198</v>
      </c>
      <c r="H318" s="32">
        <f t="shared" si="9"/>
        <v>33.55</v>
      </c>
    </row>
    <row r="319" spans="1:8" ht="12.75">
      <c r="A319" s="5" t="s">
        <v>314</v>
      </c>
      <c r="B319" s="5">
        <v>311</v>
      </c>
      <c r="C319" s="30">
        <v>0</v>
      </c>
      <c r="D319" s="31">
        <v>0</v>
      </c>
      <c r="E319" s="31">
        <v>0</v>
      </c>
      <c r="F319" s="31">
        <v>0</v>
      </c>
      <c r="G319" s="31">
        <f t="shared" si="8"/>
        <v>0</v>
      </c>
      <c r="H319" s="32">
        <f t="shared" si="9"/>
        <v>0</v>
      </c>
    </row>
    <row r="320" spans="1:8" ht="12.75">
      <c r="A320" s="5" t="s">
        <v>315</v>
      </c>
      <c r="B320" s="5">
        <v>312</v>
      </c>
      <c r="C320" s="30">
        <v>0</v>
      </c>
      <c r="D320" s="31">
        <v>0</v>
      </c>
      <c r="E320" s="31">
        <v>0</v>
      </c>
      <c r="F320" s="31">
        <v>0</v>
      </c>
      <c r="G320" s="31">
        <f t="shared" si="8"/>
        <v>0</v>
      </c>
      <c r="H320" s="32">
        <f t="shared" si="9"/>
        <v>0</v>
      </c>
    </row>
    <row r="321" spans="1:8" ht="12.75">
      <c r="A321" s="5" t="s">
        <v>316</v>
      </c>
      <c r="B321" s="5">
        <v>313</v>
      </c>
      <c r="C321" s="30">
        <v>0</v>
      </c>
      <c r="D321" s="31">
        <v>0</v>
      </c>
      <c r="E321" s="31">
        <v>0</v>
      </c>
      <c r="F321" s="31">
        <v>0</v>
      </c>
      <c r="G321" s="31">
        <f t="shared" si="8"/>
        <v>0</v>
      </c>
      <c r="H321" s="32">
        <f t="shared" si="9"/>
        <v>0</v>
      </c>
    </row>
    <row r="322" spans="1:8" ht="12.75">
      <c r="A322" s="5" t="s">
        <v>317</v>
      </c>
      <c r="B322" s="5">
        <v>314</v>
      </c>
      <c r="C322" s="30">
        <v>0</v>
      </c>
      <c r="D322" s="31">
        <v>0</v>
      </c>
      <c r="E322" s="31">
        <v>0</v>
      </c>
      <c r="F322" s="31">
        <v>0</v>
      </c>
      <c r="G322" s="31">
        <f t="shared" si="8"/>
        <v>0</v>
      </c>
      <c r="H322" s="32">
        <f t="shared" si="9"/>
        <v>0</v>
      </c>
    </row>
    <row r="323" spans="1:8" ht="12.75">
      <c r="A323" s="5" t="s">
        <v>318</v>
      </c>
      <c r="B323" s="5">
        <v>315</v>
      </c>
      <c r="C323" s="30">
        <v>658424.7</v>
      </c>
      <c r="D323" s="31">
        <v>179104</v>
      </c>
      <c r="E323" s="31">
        <v>0</v>
      </c>
      <c r="F323" s="31">
        <v>0</v>
      </c>
      <c r="G323" s="31">
        <f t="shared" si="8"/>
        <v>179104</v>
      </c>
      <c r="H323" s="32">
        <f t="shared" si="9"/>
        <v>27.2</v>
      </c>
    </row>
    <row r="324" spans="1:8" ht="12.75">
      <c r="A324" s="5" t="s">
        <v>319</v>
      </c>
      <c r="B324" s="5">
        <v>316</v>
      </c>
      <c r="C324" s="30">
        <v>0</v>
      </c>
      <c r="D324" s="31">
        <v>0</v>
      </c>
      <c r="E324" s="31">
        <v>0</v>
      </c>
      <c r="F324" s="31">
        <v>0</v>
      </c>
      <c r="G324" s="31">
        <f t="shared" si="8"/>
        <v>0</v>
      </c>
      <c r="H324" s="32">
        <f t="shared" si="9"/>
        <v>0</v>
      </c>
    </row>
    <row r="325" spans="1:8" ht="12.75">
      <c r="A325" s="5" t="s">
        <v>320</v>
      </c>
      <c r="B325" s="5">
        <v>317</v>
      </c>
      <c r="C325" s="30">
        <v>837900.03</v>
      </c>
      <c r="D325" s="31">
        <v>227925</v>
      </c>
      <c r="E325" s="31">
        <v>0</v>
      </c>
      <c r="F325" s="31">
        <v>0</v>
      </c>
      <c r="G325" s="31">
        <f t="shared" si="8"/>
        <v>227925</v>
      </c>
      <c r="H325" s="32">
        <f t="shared" si="9"/>
        <v>27.2</v>
      </c>
    </row>
    <row r="326" spans="1:8" ht="12.75">
      <c r="A326" s="5" t="s">
        <v>321</v>
      </c>
      <c r="B326" s="5">
        <v>318</v>
      </c>
      <c r="C326" s="30">
        <v>393097.68</v>
      </c>
      <c r="D326" s="31">
        <v>106930</v>
      </c>
      <c r="E326" s="31">
        <v>31411</v>
      </c>
      <c r="F326" s="31">
        <v>18328</v>
      </c>
      <c r="G326" s="31">
        <f t="shared" si="8"/>
        <v>156669</v>
      </c>
      <c r="H326" s="32">
        <f t="shared" si="9"/>
        <v>39.85</v>
      </c>
    </row>
    <row r="327" spans="1:8" ht="12.75">
      <c r="A327" s="5" t="s">
        <v>322</v>
      </c>
      <c r="B327" s="5">
        <v>319</v>
      </c>
      <c r="C327" s="30">
        <v>0</v>
      </c>
      <c r="D327" s="31">
        <v>0</v>
      </c>
      <c r="E327" s="31">
        <v>0</v>
      </c>
      <c r="F327" s="31">
        <v>0</v>
      </c>
      <c r="G327" s="31">
        <f t="shared" si="8"/>
        <v>0</v>
      </c>
      <c r="H327" s="32">
        <f t="shared" si="9"/>
        <v>0</v>
      </c>
    </row>
    <row r="328" spans="1:8" ht="12.75">
      <c r="A328" s="5" t="s">
        <v>323</v>
      </c>
      <c r="B328" s="5">
        <v>320</v>
      </c>
      <c r="C328" s="30">
        <v>286131.49</v>
      </c>
      <c r="D328" s="31">
        <v>77833</v>
      </c>
      <c r="E328" s="31">
        <v>39264</v>
      </c>
      <c r="F328" s="31">
        <v>22910</v>
      </c>
      <c r="G328" s="31">
        <f t="shared" si="8"/>
        <v>140007</v>
      </c>
      <c r="H328" s="32">
        <f t="shared" si="9"/>
        <v>48.93</v>
      </c>
    </row>
    <row r="329" spans="1:8" ht="12.75">
      <c r="A329" s="5" t="s">
        <v>324</v>
      </c>
      <c r="B329" s="5">
        <v>321</v>
      </c>
      <c r="C329" s="30">
        <v>163697.03</v>
      </c>
      <c r="D329" s="31">
        <v>44529</v>
      </c>
      <c r="E329" s="31">
        <v>0</v>
      </c>
      <c r="F329" s="31">
        <v>0</v>
      </c>
      <c r="G329" s="31">
        <f t="shared" si="8"/>
        <v>44529</v>
      </c>
      <c r="H329" s="32">
        <f t="shared" si="9"/>
        <v>27.2</v>
      </c>
    </row>
    <row r="330" spans="1:8" ht="12.75">
      <c r="A330" s="5" t="s">
        <v>325</v>
      </c>
      <c r="B330" s="5">
        <v>322</v>
      </c>
      <c r="C330" s="30">
        <v>122981.39</v>
      </c>
      <c r="D330" s="31">
        <v>33453</v>
      </c>
      <c r="E330" s="31">
        <v>0</v>
      </c>
      <c r="F330" s="31">
        <v>0</v>
      </c>
      <c r="G330" s="31">
        <f aca="true" t="shared" si="10" ref="G330:G359">SUM(D330:F330)</f>
        <v>33453</v>
      </c>
      <c r="H330" s="32">
        <f aca="true" t="shared" si="11" ref="H330:H361">IF(C330&gt;0,ROUND(((D330+E330+F330)/C330)*100,2),0)</f>
        <v>27.2</v>
      </c>
    </row>
    <row r="331" spans="1:8" ht="12.75">
      <c r="A331" s="5" t="s">
        <v>326</v>
      </c>
      <c r="B331" s="5">
        <v>323</v>
      </c>
      <c r="C331" s="30">
        <v>0</v>
      </c>
      <c r="D331" s="31">
        <v>0</v>
      </c>
      <c r="E331" s="31">
        <v>0</v>
      </c>
      <c r="F331" s="31">
        <v>0</v>
      </c>
      <c r="G331" s="31">
        <f t="shared" si="10"/>
        <v>0</v>
      </c>
      <c r="H331" s="32">
        <f t="shared" si="11"/>
        <v>0</v>
      </c>
    </row>
    <row r="332" spans="1:8" ht="12.75">
      <c r="A332" s="5" t="s">
        <v>327</v>
      </c>
      <c r="B332" s="5">
        <v>324</v>
      </c>
      <c r="C332" s="30">
        <v>228541.15</v>
      </c>
      <c r="D332" s="31">
        <v>62168</v>
      </c>
      <c r="E332" s="31">
        <v>39264</v>
      </c>
      <c r="F332" s="31">
        <v>22910</v>
      </c>
      <c r="G332" s="31">
        <f t="shared" si="10"/>
        <v>124342</v>
      </c>
      <c r="H332" s="32">
        <f t="shared" si="11"/>
        <v>54.41</v>
      </c>
    </row>
    <row r="333" spans="1:8" ht="12.75">
      <c r="A333" s="5" t="s">
        <v>328</v>
      </c>
      <c r="B333" s="5">
        <v>325</v>
      </c>
      <c r="C333" s="30">
        <v>290358.01</v>
      </c>
      <c r="D333" s="31">
        <v>78983</v>
      </c>
      <c r="E333" s="31">
        <v>0</v>
      </c>
      <c r="F333" s="31">
        <v>0</v>
      </c>
      <c r="G333" s="31">
        <f t="shared" si="10"/>
        <v>78983</v>
      </c>
      <c r="H333" s="32">
        <f t="shared" si="11"/>
        <v>27.2</v>
      </c>
    </row>
    <row r="334" spans="1:8" ht="12.75">
      <c r="A334" s="5" t="s">
        <v>329</v>
      </c>
      <c r="B334" s="5">
        <v>326</v>
      </c>
      <c r="C334" s="30">
        <v>0</v>
      </c>
      <c r="D334" s="31">
        <v>0</v>
      </c>
      <c r="E334" s="31">
        <v>0</v>
      </c>
      <c r="F334" s="31">
        <v>0</v>
      </c>
      <c r="G334" s="31">
        <f t="shared" si="10"/>
        <v>0</v>
      </c>
      <c r="H334" s="32">
        <f t="shared" si="11"/>
        <v>0</v>
      </c>
    </row>
    <row r="335" spans="1:8" ht="12.75">
      <c r="A335" s="5" t="s">
        <v>330</v>
      </c>
      <c r="B335" s="5">
        <v>327</v>
      </c>
      <c r="C335" s="30">
        <v>303534</v>
      </c>
      <c r="D335" s="31">
        <v>82567</v>
      </c>
      <c r="E335" s="31">
        <v>31411</v>
      </c>
      <c r="F335" s="31">
        <v>18328</v>
      </c>
      <c r="G335" s="31">
        <f t="shared" si="10"/>
        <v>132306</v>
      </c>
      <c r="H335" s="32">
        <f t="shared" si="11"/>
        <v>43.59</v>
      </c>
    </row>
    <row r="336" spans="1:8" ht="12.75">
      <c r="A336" s="5" t="s">
        <v>331</v>
      </c>
      <c r="B336" s="5">
        <v>328</v>
      </c>
      <c r="C336" s="30">
        <v>0</v>
      </c>
      <c r="D336" s="31">
        <v>0</v>
      </c>
      <c r="E336" s="31">
        <v>0</v>
      </c>
      <c r="F336" s="31">
        <v>0</v>
      </c>
      <c r="G336" s="31">
        <f t="shared" si="10"/>
        <v>0</v>
      </c>
      <c r="H336" s="32">
        <f t="shared" si="11"/>
        <v>0</v>
      </c>
    </row>
    <row r="337" spans="1:8" ht="12.75">
      <c r="A337" s="5" t="s">
        <v>332</v>
      </c>
      <c r="B337" s="5">
        <v>329</v>
      </c>
      <c r="C337" s="30">
        <v>346793.88</v>
      </c>
      <c r="D337" s="31">
        <v>94335</v>
      </c>
      <c r="E337" s="31">
        <v>0</v>
      </c>
      <c r="F337" s="31">
        <v>0</v>
      </c>
      <c r="G337" s="31">
        <f t="shared" si="10"/>
        <v>94335</v>
      </c>
      <c r="H337" s="32">
        <f t="shared" si="11"/>
        <v>27.2</v>
      </c>
    </row>
    <row r="338" spans="1:8" ht="12.75">
      <c r="A338" s="5" t="s">
        <v>333</v>
      </c>
      <c r="B338" s="5">
        <v>330</v>
      </c>
      <c r="C338" s="30">
        <v>1283890.97</v>
      </c>
      <c r="D338" s="31">
        <v>349243</v>
      </c>
      <c r="E338" s="31">
        <v>23558</v>
      </c>
      <c r="F338" s="31">
        <v>13746</v>
      </c>
      <c r="G338" s="31">
        <f t="shared" si="10"/>
        <v>386547</v>
      </c>
      <c r="H338" s="32">
        <f t="shared" si="11"/>
        <v>30.11</v>
      </c>
    </row>
    <row r="339" spans="1:8" ht="12.75">
      <c r="A339" s="5" t="s">
        <v>334</v>
      </c>
      <c r="B339" s="5">
        <v>331</v>
      </c>
      <c r="C339" s="30">
        <v>0</v>
      </c>
      <c r="D339" s="31">
        <v>0</v>
      </c>
      <c r="E339" s="31">
        <v>0</v>
      </c>
      <c r="F339" s="31">
        <v>0</v>
      </c>
      <c r="G339" s="31">
        <f t="shared" si="10"/>
        <v>0</v>
      </c>
      <c r="H339" s="32">
        <f t="shared" si="11"/>
        <v>0</v>
      </c>
    </row>
    <row r="340" spans="1:8" ht="12.75">
      <c r="A340" s="5" t="s">
        <v>335</v>
      </c>
      <c r="B340" s="5">
        <v>332</v>
      </c>
      <c r="C340" s="30">
        <v>0</v>
      </c>
      <c r="D340" s="31">
        <v>0</v>
      </c>
      <c r="E340" s="31">
        <v>0</v>
      </c>
      <c r="F340" s="31">
        <v>0</v>
      </c>
      <c r="G340" s="31">
        <f t="shared" si="10"/>
        <v>0</v>
      </c>
      <c r="H340" s="32">
        <f t="shared" si="11"/>
        <v>0</v>
      </c>
    </row>
    <row r="341" spans="1:8" ht="12.75">
      <c r="A341" s="5" t="s">
        <v>336</v>
      </c>
      <c r="B341" s="5">
        <v>333</v>
      </c>
      <c r="C341" s="30">
        <v>1592001.04</v>
      </c>
      <c r="D341" s="31">
        <v>433055</v>
      </c>
      <c r="E341" s="31">
        <v>23558</v>
      </c>
      <c r="F341" s="31">
        <v>13746</v>
      </c>
      <c r="G341" s="31">
        <f t="shared" si="10"/>
        <v>470359</v>
      </c>
      <c r="H341" s="32">
        <f t="shared" si="11"/>
        <v>29.55</v>
      </c>
    </row>
    <row r="342" spans="1:8" ht="12.75">
      <c r="A342" s="5" t="s">
        <v>337</v>
      </c>
      <c r="B342" s="5">
        <v>334</v>
      </c>
      <c r="C342" s="30">
        <v>380493.43</v>
      </c>
      <c r="D342" s="31">
        <v>103501</v>
      </c>
      <c r="E342" s="31">
        <v>0</v>
      </c>
      <c r="F342" s="31">
        <v>0</v>
      </c>
      <c r="G342" s="31">
        <f t="shared" si="10"/>
        <v>103501</v>
      </c>
      <c r="H342" s="32">
        <f t="shared" si="11"/>
        <v>27.2</v>
      </c>
    </row>
    <row r="343" spans="1:8" ht="12.75">
      <c r="A343" s="5" t="s">
        <v>338</v>
      </c>
      <c r="B343" s="5">
        <v>335</v>
      </c>
      <c r="C343" s="30">
        <v>0</v>
      </c>
      <c r="D343" s="31">
        <v>0</v>
      </c>
      <c r="E343" s="31">
        <v>0</v>
      </c>
      <c r="F343" s="31">
        <v>0</v>
      </c>
      <c r="G343" s="31">
        <f t="shared" si="10"/>
        <v>0</v>
      </c>
      <c r="H343" s="32">
        <f t="shared" si="11"/>
        <v>0</v>
      </c>
    </row>
    <row r="344" spans="1:8" ht="12.75">
      <c r="A344" s="5" t="s">
        <v>339</v>
      </c>
      <c r="B344" s="5">
        <v>336</v>
      </c>
      <c r="C344" s="30">
        <v>529036</v>
      </c>
      <c r="D344" s="31">
        <v>143908</v>
      </c>
      <c r="E344" s="31">
        <v>0</v>
      </c>
      <c r="F344" s="31">
        <v>0</v>
      </c>
      <c r="G344" s="31">
        <f t="shared" si="10"/>
        <v>143908</v>
      </c>
      <c r="H344" s="32">
        <f t="shared" si="11"/>
        <v>27.2</v>
      </c>
    </row>
    <row r="345" spans="1:8" ht="12.75">
      <c r="A345" s="5" t="s">
        <v>340</v>
      </c>
      <c r="B345" s="5">
        <v>337</v>
      </c>
      <c r="C345" s="30">
        <v>65710.95</v>
      </c>
      <c r="D345" s="31">
        <v>17875</v>
      </c>
      <c r="E345" s="31">
        <v>47836</v>
      </c>
      <c r="F345" s="31">
        <v>0</v>
      </c>
      <c r="G345" s="31">
        <f t="shared" si="10"/>
        <v>65711</v>
      </c>
      <c r="H345" s="32">
        <f t="shared" si="11"/>
        <v>100</v>
      </c>
    </row>
    <row r="346" spans="1:8" ht="12.75">
      <c r="A346" s="5" t="s">
        <v>341</v>
      </c>
      <c r="B346" s="5">
        <v>338</v>
      </c>
      <c r="C346" s="30">
        <v>0</v>
      </c>
      <c r="D346" s="31">
        <v>0</v>
      </c>
      <c r="E346" s="31">
        <v>0</v>
      </c>
      <c r="F346" s="31">
        <v>0</v>
      </c>
      <c r="G346" s="31">
        <f t="shared" si="10"/>
        <v>0</v>
      </c>
      <c r="H346" s="32">
        <f t="shared" si="11"/>
        <v>0</v>
      </c>
    </row>
    <row r="347" spans="1:8" ht="12.75">
      <c r="A347" s="5" t="s">
        <v>342</v>
      </c>
      <c r="B347" s="5">
        <v>339</v>
      </c>
      <c r="C347" s="30">
        <v>273132.32</v>
      </c>
      <c r="D347" s="31">
        <v>74297</v>
      </c>
      <c r="E347" s="31">
        <v>0</v>
      </c>
      <c r="F347" s="31">
        <v>0</v>
      </c>
      <c r="G347" s="31">
        <f t="shared" si="10"/>
        <v>74297</v>
      </c>
      <c r="H347" s="32">
        <f t="shared" si="11"/>
        <v>27.2</v>
      </c>
    </row>
    <row r="348" spans="1:8" ht="12.75">
      <c r="A348" s="5" t="s">
        <v>343</v>
      </c>
      <c r="B348" s="5">
        <v>340</v>
      </c>
      <c r="C348" s="30">
        <v>0</v>
      </c>
      <c r="D348" s="31">
        <v>0</v>
      </c>
      <c r="E348" s="31">
        <v>0</v>
      </c>
      <c r="F348" s="31">
        <v>0</v>
      </c>
      <c r="G348" s="31">
        <f t="shared" si="10"/>
        <v>0</v>
      </c>
      <c r="H348" s="32">
        <f t="shared" si="11"/>
        <v>0</v>
      </c>
    </row>
    <row r="349" spans="1:8" ht="12.75">
      <c r="A349" s="5" t="s">
        <v>344</v>
      </c>
      <c r="B349" s="5">
        <v>341</v>
      </c>
      <c r="C349" s="30">
        <v>195524.89</v>
      </c>
      <c r="D349" s="31">
        <v>53187</v>
      </c>
      <c r="E349" s="31">
        <v>0</v>
      </c>
      <c r="F349" s="31">
        <v>0</v>
      </c>
      <c r="G349" s="31">
        <f t="shared" si="10"/>
        <v>53187</v>
      </c>
      <c r="H349" s="32">
        <f t="shared" si="11"/>
        <v>27.2</v>
      </c>
    </row>
    <row r="350" spans="1:8" ht="12.75">
      <c r="A350" s="5" t="s">
        <v>345</v>
      </c>
      <c r="B350" s="5">
        <v>342</v>
      </c>
      <c r="C350" s="30">
        <v>0</v>
      </c>
      <c r="D350" s="31">
        <v>0</v>
      </c>
      <c r="E350" s="31">
        <v>0</v>
      </c>
      <c r="F350" s="31">
        <v>0</v>
      </c>
      <c r="G350" s="31">
        <f t="shared" si="10"/>
        <v>0</v>
      </c>
      <c r="H350" s="32">
        <f t="shared" si="11"/>
        <v>0</v>
      </c>
    </row>
    <row r="351" spans="1:8" ht="12.75">
      <c r="A351" s="5" t="s">
        <v>346</v>
      </c>
      <c r="B351" s="5">
        <v>343</v>
      </c>
      <c r="C351" s="30">
        <v>0</v>
      </c>
      <c r="D351" s="31">
        <v>0</v>
      </c>
      <c r="E351" s="31">
        <v>0</v>
      </c>
      <c r="F351" s="31">
        <v>0</v>
      </c>
      <c r="G351" s="31">
        <f t="shared" si="10"/>
        <v>0</v>
      </c>
      <c r="H351" s="32">
        <f t="shared" si="11"/>
        <v>0</v>
      </c>
    </row>
    <row r="352" spans="1:8" ht="12.75">
      <c r="A352" s="5" t="s">
        <v>347</v>
      </c>
      <c r="B352" s="5">
        <v>344</v>
      </c>
      <c r="C352" s="30">
        <v>0</v>
      </c>
      <c r="D352" s="31">
        <v>0</v>
      </c>
      <c r="E352" s="31">
        <v>0</v>
      </c>
      <c r="F352" s="31">
        <v>0</v>
      </c>
      <c r="G352" s="31">
        <f t="shared" si="10"/>
        <v>0</v>
      </c>
      <c r="H352" s="32">
        <f t="shared" si="11"/>
        <v>0</v>
      </c>
    </row>
    <row r="353" spans="1:8" ht="12.75">
      <c r="A353" s="5" t="s">
        <v>348</v>
      </c>
      <c r="B353" s="5">
        <v>345</v>
      </c>
      <c r="C353" s="30">
        <v>0</v>
      </c>
      <c r="D353" s="31">
        <v>0</v>
      </c>
      <c r="E353" s="31">
        <v>0</v>
      </c>
      <c r="F353" s="31">
        <v>0</v>
      </c>
      <c r="G353" s="31">
        <f t="shared" si="10"/>
        <v>0</v>
      </c>
      <c r="H353" s="32">
        <f t="shared" si="11"/>
        <v>0</v>
      </c>
    </row>
    <row r="354" spans="1:8" ht="12.75">
      <c r="A354" s="5" t="s">
        <v>349</v>
      </c>
      <c r="B354" s="5">
        <v>346</v>
      </c>
      <c r="C354" s="30">
        <v>0</v>
      </c>
      <c r="D354" s="31">
        <v>0</v>
      </c>
      <c r="E354" s="31">
        <v>0</v>
      </c>
      <c r="F354" s="31">
        <v>0</v>
      </c>
      <c r="G354" s="31">
        <f t="shared" si="10"/>
        <v>0</v>
      </c>
      <c r="H354" s="32">
        <f t="shared" si="11"/>
        <v>0</v>
      </c>
    </row>
    <row r="355" spans="1:8" ht="12.75">
      <c r="A355" s="5" t="s">
        <v>350</v>
      </c>
      <c r="B355" s="5">
        <v>347</v>
      </c>
      <c r="C355" s="30">
        <v>0</v>
      </c>
      <c r="D355" s="31">
        <v>0</v>
      </c>
      <c r="E355" s="31">
        <v>0</v>
      </c>
      <c r="F355" s="31">
        <v>0</v>
      </c>
      <c r="G355" s="31">
        <f t="shared" si="10"/>
        <v>0</v>
      </c>
      <c r="H355" s="32">
        <f t="shared" si="11"/>
        <v>0</v>
      </c>
    </row>
    <row r="356" spans="1:8" ht="12.75">
      <c r="A356" s="5" t="s">
        <v>351</v>
      </c>
      <c r="B356" s="5">
        <v>348</v>
      </c>
      <c r="C356" s="30">
        <v>0</v>
      </c>
      <c r="D356" s="31">
        <v>0</v>
      </c>
      <c r="E356" s="31">
        <v>0</v>
      </c>
      <c r="F356" s="31">
        <v>0</v>
      </c>
      <c r="G356" s="31">
        <f t="shared" si="10"/>
        <v>0</v>
      </c>
      <c r="H356" s="32">
        <f t="shared" si="11"/>
        <v>0</v>
      </c>
    </row>
    <row r="357" spans="1:8" ht="12.75">
      <c r="A357" s="5" t="s">
        <v>352</v>
      </c>
      <c r="B357" s="5">
        <v>349</v>
      </c>
      <c r="C357" s="30">
        <v>0</v>
      </c>
      <c r="D357" s="31">
        <v>0</v>
      </c>
      <c r="E357" s="31">
        <v>0</v>
      </c>
      <c r="F357" s="31">
        <v>0</v>
      </c>
      <c r="G357" s="31">
        <f t="shared" si="10"/>
        <v>0</v>
      </c>
      <c r="H357" s="32">
        <f t="shared" si="11"/>
        <v>0</v>
      </c>
    </row>
    <row r="358" spans="1:8" ht="12.75">
      <c r="A358" s="5" t="s">
        <v>353</v>
      </c>
      <c r="B358" s="5">
        <v>350</v>
      </c>
      <c r="C358" s="30">
        <v>0</v>
      </c>
      <c r="D358" s="31">
        <v>0</v>
      </c>
      <c r="E358" s="31">
        <v>0</v>
      </c>
      <c r="F358" s="31">
        <v>0</v>
      </c>
      <c r="G358" s="31">
        <f t="shared" si="10"/>
        <v>0</v>
      </c>
      <c r="H358" s="32">
        <f t="shared" si="11"/>
        <v>0</v>
      </c>
    </row>
    <row r="359" spans="1:8" ht="12.75">
      <c r="A359" s="5" t="s">
        <v>354</v>
      </c>
      <c r="B359" s="5">
        <v>351</v>
      </c>
      <c r="C359" s="30">
        <v>1296755</v>
      </c>
      <c r="D359" s="31">
        <v>352742</v>
      </c>
      <c r="E359" s="31">
        <v>19632</v>
      </c>
      <c r="F359" s="31">
        <v>11455</v>
      </c>
      <c r="G359" s="31">
        <f t="shared" si="10"/>
        <v>383829</v>
      </c>
      <c r="H359" s="32">
        <f t="shared" si="11"/>
        <v>29.6</v>
      </c>
    </row>
    <row r="360" ht="12.75">
      <c r="H360" s="32"/>
    </row>
    <row r="361" spans="3:8" ht="12.75">
      <c r="C361" s="31">
        <f>SUM(C9:C359)</f>
        <v>81986909.39000003</v>
      </c>
      <c r="D361" s="31">
        <f>SUM(D9:D359)</f>
        <v>22302011</v>
      </c>
      <c r="E361" s="31">
        <f>SUM(E9:E359)</f>
        <v>2322274</v>
      </c>
      <c r="F361" s="31">
        <f>SUM(F9:F359)</f>
        <v>1243410</v>
      </c>
      <c r="G361" s="31">
        <f>SUM(G9:G359)</f>
        <v>25867695</v>
      </c>
      <c r="H361" s="32">
        <f t="shared" si="11"/>
        <v>31.55</v>
      </c>
    </row>
    <row r="362" ht="12.75">
      <c r="H362" s="32"/>
    </row>
    <row r="363" spans="3:4" ht="38.25">
      <c r="C363" s="7" t="s">
        <v>408</v>
      </c>
      <c r="D363" s="22">
        <v>27877511</v>
      </c>
    </row>
    <row r="364" spans="3:4" ht="25.5">
      <c r="C364" s="7" t="s">
        <v>382</v>
      </c>
      <c r="D364" s="22">
        <f>ROUND(D363*80%,0)</f>
        <v>22302009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20.8515625" style="0" bestFit="1" customWidth="1"/>
    <col min="2" max="2" width="5.7109375" style="0" bestFit="1" customWidth="1"/>
    <col min="3" max="4" width="12.00390625" style="0" customWidth="1"/>
    <col min="12" max="12" width="11.140625" style="0" customWidth="1"/>
    <col min="13" max="16" width="11.28125" style="0" customWidth="1"/>
    <col min="17" max="17" width="13.00390625" style="0" customWidth="1"/>
  </cols>
  <sheetData>
    <row r="1" spans="1:17" ht="51">
      <c r="A1" s="1" t="s">
        <v>0</v>
      </c>
      <c r="B1" s="2" t="s">
        <v>1</v>
      </c>
      <c r="C1" s="2" t="s">
        <v>403</v>
      </c>
      <c r="D1" s="2" t="s">
        <v>385</v>
      </c>
      <c r="E1" s="2" t="s">
        <v>404</v>
      </c>
      <c r="F1" s="2" t="s">
        <v>386</v>
      </c>
      <c r="G1" s="2" t="s">
        <v>387</v>
      </c>
      <c r="H1" s="2" t="s">
        <v>389</v>
      </c>
      <c r="I1" s="2" t="s">
        <v>388</v>
      </c>
      <c r="J1" s="2" t="s">
        <v>390</v>
      </c>
      <c r="K1" s="2" t="s">
        <v>391</v>
      </c>
      <c r="L1" s="2" t="s">
        <v>401</v>
      </c>
      <c r="M1" s="2" t="s">
        <v>398</v>
      </c>
      <c r="N1" s="2" t="s">
        <v>405</v>
      </c>
      <c r="O1" s="2" t="s">
        <v>402</v>
      </c>
      <c r="P1" s="2" t="s">
        <v>406</v>
      </c>
      <c r="Q1" s="11" t="s">
        <v>399</v>
      </c>
    </row>
    <row r="2" spans="1:2" ht="12.75">
      <c r="A2" s="1"/>
      <c r="B2" s="1"/>
    </row>
    <row r="3" spans="1:17" ht="12.75">
      <c r="A3" t="s">
        <v>4</v>
      </c>
      <c r="B3" s="5">
        <v>1</v>
      </c>
      <c r="C3" s="24">
        <v>133326</v>
      </c>
      <c r="D3" s="26">
        <v>227</v>
      </c>
      <c r="E3" s="25">
        <v>16689</v>
      </c>
      <c r="F3" s="26">
        <v>112</v>
      </c>
      <c r="G3" s="27">
        <f aca="true" t="shared" si="0" ref="G3:G66">(D3+F3)/2</f>
        <v>169.5</v>
      </c>
      <c r="H3" s="33">
        <v>169</v>
      </c>
      <c r="I3" s="26">
        <v>6</v>
      </c>
      <c r="J3" s="28">
        <v>0.9</v>
      </c>
      <c r="K3" s="24">
        <v>39264</v>
      </c>
      <c r="M3" s="9">
        <f>'Surcharges and State Match'!E9</f>
        <v>0</v>
      </c>
      <c r="N3" s="9">
        <v>22910</v>
      </c>
      <c r="O3" s="9">
        <f>'Surcharges and State Match'!F9</f>
        <v>0</v>
      </c>
      <c r="P3" s="9">
        <f>'Surcharges and State Match'!G9</f>
        <v>0</v>
      </c>
      <c r="Q3" s="32">
        <f>'Surcharges and State Match'!H9</f>
        <v>0</v>
      </c>
    </row>
    <row r="4" spans="1:17" ht="12.75">
      <c r="A4" t="s">
        <v>5</v>
      </c>
      <c r="B4" s="5">
        <v>2</v>
      </c>
      <c r="C4" s="24">
        <v>197241</v>
      </c>
      <c r="D4" s="26">
        <v>105</v>
      </c>
      <c r="E4" s="25">
        <v>20797</v>
      </c>
      <c r="F4" s="26">
        <v>91</v>
      </c>
      <c r="G4" s="27">
        <f t="shared" si="0"/>
        <v>98</v>
      </c>
      <c r="H4" s="33">
        <v>51</v>
      </c>
      <c r="I4" s="26">
        <v>9</v>
      </c>
      <c r="J4" s="28">
        <v>0.6</v>
      </c>
      <c r="K4" s="24">
        <v>39264</v>
      </c>
      <c r="L4">
        <v>0.015</v>
      </c>
      <c r="M4" s="9">
        <f>'Surcharges and State Match'!E10</f>
        <v>0</v>
      </c>
      <c r="N4" s="9">
        <v>22910</v>
      </c>
      <c r="O4" s="9">
        <f>'Surcharges and State Match'!F10</f>
        <v>0</v>
      </c>
      <c r="P4" s="9">
        <f>'Surcharges and State Match'!G10</f>
        <v>202879</v>
      </c>
      <c r="Q4" s="32">
        <f>'Surcharges and State Match'!H10</f>
        <v>27.2</v>
      </c>
    </row>
    <row r="5" spans="1:17" ht="12.75">
      <c r="A5" t="s">
        <v>6</v>
      </c>
      <c r="B5" s="5">
        <v>3</v>
      </c>
      <c r="C5" s="24">
        <v>128860</v>
      </c>
      <c r="D5" s="26">
        <v>242</v>
      </c>
      <c r="E5" s="25">
        <v>10368</v>
      </c>
      <c r="F5" s="26">
        <v>174</v>
      </c>
      <c r="G5" s="27">
        <f t="shared" si="0"/>
        <v>208</v>
      </c>
      <c r="H5" s="33">
        <v>244</v>
      </c>
      <c r="I5" s="26">
        <v>4</v>
      </c>
      <c r="J5" s="28">
        <v>1.1</v>
      </c>
      <c r="K5" s="24">
        <v>39264</v>
      </c>
      <c r="L5">
        <v>0.015</v>
      </c>
      <c r="M5" s="9">
        <f>'Surcharges and State Match'!E11</f>
        <v>0</v>
      </c>
      <c r="N5" s="9">
        <v>22910</v>
      </c>
      <c r="O5" s="9">
        <f>'Surcharges and State Match'!F11</f>
        <v>0</v>
      </c>
      <c r="P5" s="9">
        <f>'Surcharges and State Match'!G11</f>
        <v>33437</v>
      </c>
      <c r="Q5" s="32">
        <f>'Surcharges and State Match'!H11</f>
        <v>27.2</v>
      </c>
    </row>
    <row r="6" spans="1:17" ht="12.75">
      <c r="A6" t="s">
        <v>7</v>
      </c>
      <c r="B6" s="5">
        <v>4</v>
      </c>
      <c r="C6" s="24">
        <v>62152</v>
      </c>
      <c r="D6" s="26">
        <v>347</v>
      </c>
      <c r="E6" s="25">
        <v>8295</v>
      </c>
      <c r="F6" s="26">
        <v>195</v>
      </c>
      <c r="G6" s="27">
        <f t="shared" si="0"/>
        <v>271</v>
      </c>
      <c r="H6" s="33">
        <v>312</v>
      </c>
      <c r="I6" s="26">
        <v>2</v>
      </c>
      <c r="J6" s="28">
        <v>1.3</v>
      </c>
      <c r="K6" s="24">
        <v>39264</v>
      </c>
      <c r="M6" s="9">
        <f>'Surcharges and State Match'!E12</f>
        <v>0</v>
      </c>
      <c r="N6" s="9">
        <v>22910</v>
      </c>
      <c r="O6" s="9">
        <f>'Surcharges and State Match'!F12</f>
        <v>0</v>
      </c>
      <c r="P6" s="9">
        <f>'Surcharges and State Match'!G12</f>
        <v>0</v>
      </c>
      <c r="Q6" s="32">
        <f>'Surcharges and State Match'!H12</f>
        <v>0</v>
      </c>
    </row>
    <row r="7" spans="1:17" ht="12.75">
      <c r="A7" t="s">
        <v>8</v>
      </c>
      <c r="B7" s="5">
        <v>5</v>
      </c>
      <c r="C7" s="24">
        <v>111176</v>
      </c>
      <c r="D7" s="26">
        <v>288</v>
      </c>
      <c r="E7" s="25">
        <v>28091</v>
      </c>
      <c r="F7" s="26">
        <v>60</v>
      </c>
      <c r="G7" s="27">
        <f t="shared" si="0"/>
        <v>174</v>
      </c>
      <c r="H7" s="33">
        <v>184</v>
      </c>
      <c r="I7" s="26">
        <v>5</v>
      </c>
      <c r="J7" s="28">
        <v>1</v>
      </c>
      <c r="K7" s="24">
        <v>39264</v>
      </c>
      <c r="L7">
        <v>0.01</v>
      </c>
      <c r="M7" s="9">
        <f>'Surcharges and State Match'!E13</f>
        <v>0</v>
      </c>
      <c r="N7" s="9">
        <v>22910</v>
      </c>
      <c r="O7" s="9">
        <f>'Surcharges and State Match'!F13</f>
        <v>0</v>
      </c>
      <c r="P7" s="9">
        <f>'Surcharges and State Match'!G13</f>
        <v>111783</v>
      </c>
      <c r="Q7" s="32">
        <f>'Surcharges and State Match'!H13</f>
        <v>27.2</v>
      </c>
    </row>
    <row r="8" spans="1:17" ht="12.75">
      <c r="A8" t="s">
        <v>9</v>
      </c>
      <c r="B8" s="5">
        <v>6</v>
      </c>
      <c r="C8" s="24">
        <v>690944</v>
      </c>
      <c r="D8" s="26">
        <v>14</v>
      </c>
      <c r="E8" s="25">
        <v>392</v>
      </c>
      <c r="F8" s="26">
        <v>343</v>
      </c>
      <c r="G8" s="27">
        <f t="shared" si="0"/>
        <v>178.5</v>
      </c>
      <c r="H8" s="33">
        <v>197</v>
      </c>
      <c r="I8" s="26">
        <v>5</v>
      </c>
      <c r="J8" s="28">
        <v>1</v>
      </c>
      <c r="K8" s="24">
        <v>39264</v>
      </c>
      <c r="M8" s="9">
        <f>'Surcharges and State Match'!E14</f>
        <v>0</v>
      </c>
      <c r="N8" s="9">
        <v>22910</v>
      </c>
      <c r="O8" s="9">
        <f>'Surcharges and State Match'!F14</f>
        <v>0</v>
      </c>
      <c r="P8" s="9">
        <f>'Surcharges and State Match'!G14</f>
        <v>0</v>
      </c>
      <c r="Q8" s="32">
        <f>'Surcharges and State Match'!H14</f>
        <v>0</v>
      </c>
    </row>
    <row r="9" spans="1:17" ht="12.75">
      <c r="A9" t="s">
        <v>10</v>
      </c>
      <c r="B9" s="5">
        <v>7</v>
      </c>
      <c r="C9" s="24">
        <v>136692</v>
      </c>
      <c r="D9" s="26">
        <v>223</v>
      </c>
      <c r="E9" s="25">
        <v>16584</v>
      </c>
      <c r="F9" s="26">
        <v>115</v>
      </c>
      <c r="G9" s="27">
        <f t="shared" si="0"/>
        <v>169</v>
      </c>
      <c r="H9" s="33">
        <v>168</v>
      </c>
      <c r="I9" s="26">
        <v>6</v>
      </c>
      <c r="J9" s="28">
        <v>0.9</v>
      </c>
      <c r="K9" s="24">
        <v>39264</v>
      </c>
      <c r="M9" s="9">
        <f>'Surcharges and State Match'!E15</f>
        <v>0</v>
      </c>
      <c r="N9" s="9">
        <v>22910</v>
      </c>
      <c r="O9" s="9">
        <f>'Surcharges and State Match'!F15</f>
        <v>0</v>
      </c>
      <c r="P9" s="9">
        <f>'Surcharges and State Match'!G15</f>
        <v>0</v>
      </c>
      <c r="Q9" s="32">
        <f>'Surcharges and State Match'!H15</f>
        <v>0</v>
      </c>
    </row>
    <row r="10" spans="1:17" ht="12.75">
      <c r="A10" t="s">
        <v>11</v>
      </c>
      <c r="B10" s="5">
        <v>8</v>
      </c>
      <c r="C10" s="24">
        <v>65272</v>
      </c>
      <c r="D10" s="26">
        <v>346</v>
      </c>
      <c r="E10" s="25">
        <v>35565</v>
      </c>
      <c r="F10" s="26">
        <v>42</v>
      </c>
      <c r="G10" s="27">
        <f t="shared" si="0"/>
        <v>194</v>
      </c>
      <c r="H10" s="33">
        <v>231</v>
      </c>
      <c r="I10" s="26">
        <v>4</v>
      </c>
      <c r="J10" s="28">
        <v>1.1</v>
      </c>
      <c r="K10" s="24">
        <v>39264</v>
      </c>
      <c r="L10">
        <v>0.015</v>
      </c>
      <c r="M10" s="9">
        <f>'Surcharges and State Match'!E16</f>
        <v>0</v>
      </c>
      <c r="N10" s="9">
        <v>22910</v>
      </c>
      <c r="O10" s="9">
        <f>'Surcharges and State Match'!F16</f>
        <v>0</v>
      </c>
      <c r="P10" s="9">
        <f>'Surcharges and State Match'!G16</f>
        <v>100919</v>
      </c>
      <c r="Q10" s="32">
        <f>'Surcharges and State Match'!H16</f>
        <v>27.2</v>
      </c>
    </row>
    <row r="11" spans="1:17" ht="12.75">
      <c r="A11" t="s">
        <v>12</v>
      </c>
      <c r="B11" s="5">
        <v>9</v>
      </c>
      <c r="C11" s="24">
        <v>232128</v>
      </c>
      <c r="D11" s="26">
        <v>75</v>
      </c>
      <c r="E11" s="25">
        <v>33418</v>
      </c>
      <c r="F11" s="26">
        <v>47</v>
      </c>
      <c r="G11" s="27">
        <f t="shared" si="0"/>
        <v>61</v>
      </c>
      <c r="H11" s="33">
        <v>9</v>
      </c>
      <c r="I11" s="26">
        <v>10</v>
      </c>
      <c r="J11" s="28">
        <v>0.5</v>
      </c>
      <c r="K11" s="24">
        <v>39264</v>
      </c>
      <c r="M11" s="9">
        <f>'Surcharges and State Match'!E17</f>
        <v>0</v>
      </c>
      <c r="N11" s="9">
        <v>22910</v>
      </c>
      <c r="O11" s="9">
        <f>'Surcharges and State Match'!F17</f>
        <v>0</v>
      </c>
      <c r="P11" s="9">
        <f>'Surcharges and State Match'!G17</f>
        <v>0</v>
      </c>
      <c r="Q11" s="32">
        <f>'Surcharges and State Match'!H17</f>
        <v>0</v>
      </c>
    </row>
    <row r="12" spans="1:17" ht="12.75">
      <c r="A12" t="s">
        <v>13</v>
      </c>
      <c r="B12" s="5">
        <v>10</v>
      </c>
      <c r="C12" s="24">
        <v>184389</v>
      </c>
      <c r="D12" s="26">
        <v>118</v>
      </c>
      <c r="E12" s="25">
        <v>40993</v>
      </c>
      <c r="F12" s="26">
        <v>36</v>
      </c>
      <c r="G12" s="27">
        <f t="shared" si="0"/>
        <v>77</v>
      </c>
      <c r="H12" s="33">
        <v>21</v>
      </c>
      <c r="I12" s="26">
        <v>10</v>
      </c>
      <c r="J12" s="28">
        <v>0.5</v>
      </c>
      <c r="K12" s="24">
        <v>39264</v>
      </c>
      <c r="M12" s="9">
        <f>'Surcharges and State Match'!E18</f>
        <v>0</v>
      </c>
      <c r="N12" s="9">
        <v>22910</v>
      </c>
      <c r="O12" s="9">
        <f>'Surcharges and State Match'!F18</f>
        <v>0</v>
      </c>
      <c r="P12" s="9">
        <f>'Surcharges and State Match'!G18</f>
        <v>0</v>
      </c>
      <c r="Q12" s="32">
        <f>'Surcharges and State Match'!H18</f>
        <v>0</v>
      </c>
    </row>
    <row r="13" spans="1:17" ht="12.75">
      <c r="A13" t="s">
        <v>14</v>
      </c>
      <c r="B13" s="5">
        <v>11</v>
      </c>
      <c r="C13" s="24">
        <v>122911</v>
      </c>
      <c r="D13" s="26">
        <v>258</v>
      </c>
      <c r="E13" s="25">
        <v>5974</v>
      </c>
      <c r="F13" s="26">
        <v>232</v>
      </c>
      <c r="G13" s="27">
        <f t="shared" si="0"/>
        <v>245</v>
      </c>
      <c r="H13" s="33">
        <v>283</v>
      </c>
      <c r="I13" s="26">
        <v>2</v>
      </c>
      <c r="J13" s="28">
        <v>1.3</v>
      </c>
      <c r="K13" s="24">
        <v>39264</v>
      </c>
      <c r="M13" s="9">
        <f>'Surcharges and State Match'!E19</f>
        <v>0</v>
      </c>
      <c r="N13" s="9">
        <v>22910</v>
      </c>
      <c r="O13" s="9">
        <f>'Surcharges and State Match'!F19</f>
        <v>0</v>
      </c>
      <c r="P13" s="9">
        <f>'Surcharges and State Match'!G19</f>
        <v>0</v>
      </c>
      <c r="Q13" s="32">
        <f>'Surcharges and State Match'!H19</f>
        <v>0</v>
      </c>
    </row>
    <row r="14" spans="1:17" ht="12.75">
      <c r="A14" t="s">
        <v>15</v>
      </c>
      <c r="B14" s="5">
        <v>12</v>
      </c>
      <c r="C14" s="24">
        <v>129241</v>
      </c>
      <c r="D14" s="26">
        <v>241</v>
      </c>
      <c r="E14" s="25">
        <v>2927</v>
      </c>
      <c r="F14" s="26">
        <v>275</v>
      </c>
      <c r="G14" s="27">
        <f t="shared" si="0"/>
        <v>258</v>
      </c>
      <c r="H14" s="33">
        <v>297</v>
      </c>
      <c r="I14" s="26">
        <v>2</v>
      </c>
      <c r="J14" s="28">
        <v>1.3</v>
      </c>
      <c r="K14" s="24">
        <v>39264</v>
      </c>
      <c r="M14" s="9">
        <f>'Surcharges and State Match'!E20</f>
        <v>0</v>
      </c>
      <c r="N14" s="9">
        <v>22910</v>
      </c>
      <c r="O14" s="9">
        <f>'Surcharges and State Match'!F20</f>
        <v>0</v>
      </c>
      <c r="P14" s="9">
        <f>'Surcharges and State Match'!G20</f>
        <v>0</v>
      </c>
      <c r="Q14" s="32">
        <f>'Surcharges and State Match'!H20</f>
        <v>0</v>
      </c>
    </row>
    <row r="15" spans="1:17" ht="12.75">
      <c r="A15" t="s">
        <v>16</v>
      </c>
      <c r="B15" s="5">
        <v>13</v>
      </c>
      <c r="C15" s="24">
        <v>138886</v>
      </c>
      <c r="D15" s="26">
        <v>214</v>
      </c>
      <c r="E15" s="25">
        <v>1822</v>
      </c>
      <c r="F15" s="26">
        <v>298</v>
      </c>
      <c r="G15" s="27">
        <f t="shared" si="0"/>
        <v>256</v>
      </c>
      <c r="H15" s="33">
        <v>292</v>
      </c>
      <c r="I15" s="26">
        <v>2</v>
      </c>
      <c r="J15" s="28">
        <v>1.3</v>
      </c>
      <c r="K15" s="24">
        <v>39264</v>
      </c>
      <c r="M15" s="9">
        <f>'Surcharges and State Match'!E21</f>
        <v>0</v>
      </c>
      <c r="N15" s="9">
        <v>22910</v>
      </c>
      <c r="O15" s="9">
        <f>'Surcharges and State Match'!F21</f>
        <v>0</v>
      </c>
      <c r="P15" s="9">
        <f>'Surcharges and State Match'!G21</f>
        <v>0</v>
      </c>
      <c r="Q15" s="32">
        <f>'Surcharges and State Match'!H21</f>
        <v>0</v>
      </c>
    </row>
    <row r="16" spans="1:17" ht="12.75">
      <c r="A16" t="s">
        <v>17</v>
      </c>
      <c r="B16" s="5">
        <v>14</v>
      </c>
      <c r="C16" s="24">
        <v>167767</v>
      </c>
      <c r="D16" s="26">
        <v>146</v>
      </c>
      <c r="E16" s="25">
        <v>15807</v>
      </c>
      <c r="F16" s="26">
        <v>122</v>
      </c>
      <c r="G16" s="27">
        <f t="shared" si="0"/>
        <v>134</v>
      </c>
      <c r="H16" s="33">
        <v>104</v>
      </c>
      <c r="I16" s="26">
        <v>8</v>
      </c>
      <c r="J16" s="28">
        <v>0.7</v>
      </c>
      <c r="K16" s="24">
        <v>39264</v>
      </c>
      <c r="L16">
        <v>0.03</v>
      </c>
      <c r="M16" s="9">
        <f>'Surcharges and State Match'!E22</f>
        <v>27485</v>
      </c>
      <c r="N16" s="9">
        <v>22910</v>
      </c>
      <c r="O16" s="9">
        <f>'Surcharges and State Match'!F22</f>
        <v>16037</v>
      </c>
      <c r="P16" s="9">
        <f>'Surcharges and State Match'!G22</f>
        <v>231189</v>
      </c>
      <c r="Q16" s="32">
        <f>'Surcharges and State Match'!H22</f>
        <v>33.51</v>
      </c>
    </row>
    <row r="17" spans="1:17" ht="12.75">
      <c r="A17" t="s">
        <v>18</v>
      </c>
      <c r="B17" s="5">
        <v>15</v>
      </c>
      <c r="C17" s="24">
        <v>77818</v>
      </c>
      <c r="D17" s="26">
        <v>337</v>
      </c>
      <c r="E17" s="25">
        <v>11570</v>
      </c>
      <c r="F17" s="26">
        <v>161</v>
      </c>
      <c r="G17" s="27">
        <f t="shared" si="0"/>
        <v>249</v>
      </c>
      <c r="H17" s="33">
        <v>286</v>
      </c>
      <c r="I17" s="26">
        <v>2</v>
      </c>
      <c r="J17" s="28">
        <v>1.3</v>
      </c>
      <c r="K17" s="24">
        <v>39264</v>
      </c>
      <c r="M17" s="9">
        <f>'Surcharges and State Match'!E23</f>
        <v>0</v>
      </c>
      <c r="N17" s="9">
        <v>22910</v>
      </c>
      <c r="O17" s="9">
        <f>'Surcharges and State Match'!F23</f>
        <v>0</v>
      </c>
      <c r="P17" s="9">
        <f>'Surcharges and State Match'!G23</f>
        <v>0</v>
      </c>
      <c r="Q17" s="32">
        <f>'Surcharges and State Match'!H23</f>
        <v>0</v>
      </c>
    </row>
    <row r="18" spans="1:17" ht="12.75">
      <c r="A18" t="s">
        <v>19</v>
      </c>
      <c r="B18" s="5">
        <v>16</v>
      </c>
      <c r="C18" s="24">
        <v>116089</v>
      </c>
      <c r="D18" s="26">
        <v>274</v>
      </c>
      <c r="E18" s="25">
        <v>42833</v>
      </c>
      <c r="F18" s="26">
        <v>28</v>
      </c>
      <c r="G18" s="27">
        <f t="shared" si="0"/>
        <v>151</v>
      </c>
      <c r="H18" s="33">
        <v>132</v>
      </c>
      <c r="I18" s="26">
        <v>7</v>
      </c>
      <c r="J18" s="28">
        <v>0.8</v>
      </c>
      <c r="K18" s="24">
        <v>39264</v>
      </c>
      <c r="M18" s="9">
        <f>'Surcharges and State Match'!E24</f>
        <v>0</v>
      </c>
      <c r="N18" s="9">
        <v>22910</v>
      </c>
      <c r="O18" s="9">
        <f>'Surcharges and State Match'!F24</f>
        <v>0</v>
      </c>
      <c r="P18" s="9">
        <f>'Surcharges and State Match'!G24</f>
        <v>0</v>
      </c>
      <c r="Q18" s="32">
        <f>'Surcharges and State Match'!H24</f>
        <v>0</v>
      </c>
    </row>
    <row r="19" spans="1:17" ht="12.75">
      <c r="A19" t="s">
        <v>20</v>
      </c>
      <c r="B19" s="5">
        <v>17</v>
      </c>
      <c r="C19" s="24">
        <v>140358</v>
      </c>
      <c r="D19" s="26">
        <v>207</v>
      </c>
      <c r="E19" s="25">
        <v>16222</v>
      </c>
      <c r="F19" s="26">
        <v>117</v>
      </c>
      <c r="G19" s="27">
        <f t="shared" si="0"/>
        <v>162</v>
      </c>
      <c r="H19" s="33">
        <v>149</v>
      </c>
      <c r="I19" s="26">
        <v>6</v>
      </c>
      <c r="J19" s="28">
        <v>0.9</v>
      </c>
      <c r="K19" s="24">
        <v>39264</v>
      </c>
      <c r="M19" s="9">
        <f>'Surcharges and State Match'!E25</f>
        <v>0</v>
      </c>
      <c r="N19" s="9">
        <v>22910</v>
      </c>
      <c r="O19" s="9">
        <f>'Surcharges and State Match'!F25</f>
        <v>0</v>
      </c>
      <c r="P19" s="9">
        <f>'Surcharges and State Match'!G25</f>
        <v>0</v>
      </c>
      <c r="Q19" s="32">
        <f>'Surcharges and State Match'!H25</f>
        <v>0</v>
      </c>
    </row>
    <row r="20" spans="1:17" ht="12.75">
      <c r="A20" t="s">
        <v>21</v>
      </c>
      <c r="B20" s="5">
        <v>18</v>
      </c>
      <c r="C20" s="24">
        <v>225268</v>
      </c>
      <c r="D20" s="26">
        <v>80</v>
      </c>
      <c r="E20" s="25">
        <v>4300</v>
      </c>
      <c r="F20" s="26">
        <v>255</v>
      </c>
      <c r="G20" s="27">
        <f t="shared" si="0"/>
        <v>167.5</v>
      </c>
      <c r="H20" s="33">
        <v>160</v>
      </c>
      <c r="I20" s="26">
        <v>6</v>
      </c>
      <c r="J20" s="28">
        <v>0.9</v>
      </c>
      <c r="K20" s="24">
        <v>39264</v>
      </c>
      <c r="M20" s="9">
        <f>'Surcharges and State Match'!E26</f>
        <v>0</v>
      </c>
      <c r="N20" s="9">
        <v>22910</v>
      </c>
      <c r="O20" s="9">
        <f>'Surcharges and State Match'!F26</f>
        <v>0</v>
      </c>
      <c r="P20" s="9">
        <f>'Surcharges and State Match'!G26</f>
        <v>0</v>
      </c>
      <c r="Q20" s="32">
        <f>'Surcharges and State Match'!H26</f>
        <v>0</v>
      </c>
    </row>
    <row r="21" spans="1:17" ht="12.75">
      <c r="A21" t="s">
        <v>22</v>
      </c>
      <c r="B21" s="5">
        <v>19</v>
      </c>
      <c r="C21" s="24">
        <v>146683</v>
      </c>
      <c r="D21" s="26">
        <v>193</v>
      </c>
      <c r="E21" s="25">
        <v>7399</v>
      </c>
      <c r="F21" s="26">
        <v>211</v>
      </c>
      <c r="G21" s="27">
        <f t="shared" si="0"/>
        <v>202</v>
      </c>
      <c r="H21" s="33">
        <v>237</v>
      </c>
      <c r="I21" s="26">
        <v>4</v>
      </c>
      <c r="J21" s="28">
        <v>1.1</v>
      </c>
      <c r="K21" s="24">
        <v>39264</v>
      </c>
      <c r="L21">
        <v>0.01</v>
      </c>
      <c r="M21" s="9">
        <f>'Surcharges and State Match'!E27</f>
        <v>0</v>
      </c>
      <c r="N21" s="9">
        <v>22910</v>
      </c>
      <c r="O21" s="9">
        <f>'Surcharges and State Match'!F27</f>
        <v>0</v>
      </c>
      <c r="P21" s="9">
        <f>'Surcharges and State Match'!G27</f>
        <v>35100</v>
      </c>
      <c r="Q21" s="32">
        <f>'Surcharges and State Match'!H27</f>
        <v>27.2</v>
      </c>
    </row>
    <row r="22" spans="1:17" ht="12.75">
      <c r="A22" t="s">
        <v>23</v>
      </c>
      <c r="B22" s="5">
        <v>20</v>
      </c>
      <c r="C22" s="24">
        <v>349521</v>
      </c>
      <c r="D22" s="26">
        <v>36</v>
      </c>
      <c r="E22" s="25">
        <v>46184</v>
      </c>
      <c r="F22" s="26">
        <v>26</v>
      </c>
      <c r="G22" s="27">
        <f t="shared" si="0"/>
        <v>31</v>
      </c>
      <c r="H22" s="33">
        <v>1</v>
      </c>
      <c r="I22" s="26">
        <v>10</v>
      </c>
      <c r="J22" s="28">
        <v>0.5</v>
      </c>
      <c r="K22" s="24">
        <v>39264</v>
      </c>
      <c r="L22">
        <v>0.03</v>
      </c>
      <c r="M22" s="9">
        <f>'Surcharges and State Match'!E28</f>
        <v>19632</v>
      </c>
      <c r="N22" s="9">
        <v>22910</v>
      </c>
      <c r="O22" s="9">
        <f>'Surcharges and State Match'!F28</f>
        <v>11455</v>
      </c>
      <c r="P22" s="9">
        <f>'Surcharges and State Match'!G28</f>
        <v>760719</v>
      </c>
      <c r="Q22" s="32">
        <f>'Surcharges and State Match'!H28</f>
        <v>28.36</v>
      </c>
    </row>
    <row r="23" spans="1:17" ht="12.75">
      <c r="A23" t="s">
        <v>24</v>
      </c>
      <c r="B23" s="5">
        <v>21</v>
      </c>
      <c r="C23" s="24">
        <v>96045</v>
      </c>
      <c r="D23" s="26">
        <v>312</v>
      </c>
      <c r="E23" s="25">
        <v>5431</v>
      </c>
      <c r="F23" s="26">
        <v>239</v>
      </c>
      <c r="G23" s="27">
        <f t="shared" si="0"/>
        <v>275.5</v>
      </c>
      <c r="H23" s="33">
        <v>320</v>
      </c>
      <c r="I23" s="26">
        <v>1</v>
      </c>
      <c r="J23" s="28">
        <v>1.4</v>
      </c>
      <c r="K23" s="24">
        <v>39264</v>
      </c>
      <c r="M23" s="9">
        <f>'Surcharges and State Match'!E29</f>
        <v>0</v>
      </c>
      <c r="N23" s="9">
        <v>22910</v>
      </c>
      <c r="O23" s="9">
        <f>'Surcharges and State Match'!F29</f>
        <v>0</v>
      </c>
      <c r="P23" s="9">
        <f>'Surcharges and State Match'!G29</f>
        <v>0</v>
      </c>
      <c r="Q23" s="32">
        <f>'Surcharges and State Match'!H29</f>
        <v>0</v>
      </c>
    </row>
    <row r="24" spans="1:17" ht="12.75">
      <c r="A24" t="s">
        <v>25</v>
      </c>
      <c r="B24" s="5">
        <v>22</v>
      </c>
      <c r="C24" s="24">
        <v>305787</v>
      </c>
      <c r="D24" s="26">
        <v>43</v>
      </c>
      <c r="E24" s="25">
        <v>1801</v>
      </c>
      <c r="F24" s="26">
        <v>299</v>
      </c>
      <c r="G24" s="27">
        <f t="shared" si="0"/>
        <v>171</v>
      </c>
      <c r="H24" s="33">
        <v>172</v>
      </c>
      <c r="I24" s="26">
        <v>6</v>
      </c>
      <c r="J24" s="28">
        <v>0.9</v>
      </c>
      <c r="K24" s="24">
        <v>39264</v>
      </c>
      <c r="L24">
        <v>0.015</v>
      </c>
      <c r="M24" s="9">
        <f>'Surcharges and State Match'!E30</f>
        <v>0</v>
      </c>
      <c r="N24" s="9">
        <v>22910</v>
      </c>
      <c r="O24" s="9">
        <f>'Surcharges and State Match'!F30</f>
        <v>0</v>
      </c>
      <c r="P24" s="9">
        <f>'Surcharges and State Match'!G30</f>
        <v>9588</v>
      </c>
      <c r="Q24" s="32">
        <f>'Surcharges and State Match'!H30</f>
        <v>27.2</v>
      </c>
    </row>
    <row r="25" spans="1:17" ht="12.75">
      <c r="A25" t="s">
        <v>26</v>
      </c>
      <c r="B25" s="5">
        <v>23</v>
      </c>
      <c r="C25" s="24">
        <v>231903</v>
      </c>
      <c r="D25" s="26">
        <v>76</v>
      </c>
      <c r="E25" s="25">
        <v>13545</v>
      </c>
      <c r="F25" s="26">
        <v>146</v>
      </c>
      <c r="G25" s="27">
        <f t="shared" si="0"/>
        <v>111</v>
      </c>
      <c r="H25" s="33">
        <v>67</v>
      </c>
      <c r="I25" s="26">
        <v>9</v>
      </c>
      <c r="J25" s="28">
        <v>0.6</v>
      </c>
      <c r="K25" s="24">
        <v>39264</v>
      </c>
      <c r="L25">
        <v>0.03</v>
      </c>
      <c r="M25" s="9">
        <f>'Surcharges and State Match'!E31</f>
        <v>23558</v>
      </c>
      <c r="N25" s="9">
        <v>22910</v>
      </c>
      <c r="O25" s="9">
        <f>'Surcharges and State Match'!F31</f>
        <v>13746</v>
      </c>
      <c r="P25" s="9">
        <f>'Surcharges and State Match'!G31</f>
        <v>348491</v>
      </c>
      <c r="Q25" s="32">
        <f>'Surcharges and State Match'!H31</f>
        <v>30.46</v>
      </c>
    </row>
    <row r="26" spans="1:17" ht="12.75">
      <c r="A26" t="s">
        <v>27</v>
      </c>
      <c r="B26" s="5">
        <v>24</v>
      </c>
      <c r="C26" s="24">
        <v>107407</v>
      </c>
      <c r="D26" s="26">
        <v>296</v>
      </c>
      <c r="E26" s="25">
        <v>14233</v>
      </c>
      <c r="F26" s="26">
        <v>133</v>
      </c>
      <c r="G26" s="27">
        <f t="shared" si="0"/>
        <v>214.5</v>
      </c>
      <c r="H26" s="33">
        <v>250</v>
      </c>
      <c r="I26" s="26">
        <v>3</v>
      </c>
      <c r="J26" s="28">
        <v>1.2</v>
      </c>
      <c r="K26" s="24">
        <v>39264</v>
      </c>
      <c r="L26">
        <v>0.015</v>
      </c>
      <c r="M26" s="9">
        <f>'Surcharges and State Match'!E32</f>
        <v>0</v>
      </c>
      <c r="N26" s="9">
        <v>22910</v>
      </c>
      <c r="O26" s="9">
        <f>'Surcharges and State Match'!F32</f>
        <v>0</v>
      </c>
      <c r="P26" s="9">
        <f>'Surcharges and State Match'!G32</f>
        <v>49867</v>
      </c>
      <c r="Q26" s="32">
        <f>'Surcharges and State Match'!H32</f>
        <v>27.2</v>
      </c>
    </row>
    <row r="27" spans="1:17" ht="12.75">
      <c r="A27" t="s">
        <v>28</v>
      </c>
      <c r="B27" s="5">
        <v>25</v>
      </c>
      <c r="C27" s="24">
        <v>163198</v>
      </c>
      <c r="D27" s="26">
        <v>150</v>
      </c>
      <c r="E27" s="25">
        <v>15900</v>
      </c>
      <c r="F27" s="26">
        <v>121</v>
      </c>
      <c r="G27" s="27">
        <f t="shared" si="0"/>
        <v>135.5</v>
      </c>
      <c r="H27" s="33">
        <v>105</v>
      </c>
      <c r="I27" s="26">
        <v>8</v>
      </c>
      <c r="J27" s="28">
        <v>0.7</v>
      </c>
      <c r="K27" s="24">
        <v>39264</v>
      </c>
      <c r="M27" s="9">
        <f>'Surcharges and State Match'!E33</f>
        <v>0</v>
      </c>
      <c r="N27" s="9">
        <v>22910</v>
      </c>
      <c r="O27" s="9">
        <f>'Surcharges and State Match'!F33</f>
        <v>0</v>
      </c>
      <c r="P27" s="9">
        <f>'Surcharges and State Match'!G33</f>
        <v>0</v>
      </c>
      <c r="Q27" s="32">
        <f>'Surcharges and State Match'!H33</f>
        <v>0</v>
      </c>
    </row>
    <row r="28" spans="1:17" ht="12.75">
      <c r="A28" t="s">
        <v>29</v>
      </c>
      <c r="B28" s="5">
        <v>26</v>
      </c>
      <c r="C28" s="24">
        <v>246136</v>
      </c>
      <c r="D28" s="26">
        <v>70</v>
      </c>
      <c r="E28" s="25">
        <v>23291</v>
      </c>
      <c r="F28" s="26">
        <v>78</v>
      </c>
      <c r="G28" s="27">
        <f t="shared" si="0"/>
        <v>74</v>
      </c>
      <c r="H28" s="33">
        <v>20</v>
      </c>
      <c r="I28" s="26">
        <v>10</v>
      </c>
      <c r="J28" s="28">
        <v>0.5</v>
      </c>
      <c r="K28" s="24">
        <v>39264</v>
      </c>
      <c r="M28" s="9">
        <f>'Surcharges and State Match'!E34</f>
        <v>0</v>
      </c>
      <c r="N28" s="9">
        <v>22910</v>
      </c>
      <c r="O28" s="9">
        <f>'Surcharges and State Match'!F34</f>
        <v>0</v>
      </c>
      <c r="P28" s="9">
        <f>'Surcharges and State Match'!G34</f>
        <v>0</v>
      </c>
      <c r="Q28" s="32">
        <f>'Surcharges and State Match'!H34</f>
        <v>0</v>
      </c>
    </row>
    <row r="29" spans="1:17" ht="12.75">
      <c r="A29" t="s">
        <v>30</v>
      </c>
      <c r="B29" s="5">
        <v>27</v>
      </c>
      <c r="C29" s="24">
        <v>143718</v>
      </c>
      <c r="D29" s="26">
        <v>201</v>
      </c>
      <c r="E29" s="25">
        <v>6462</v>
      </c>
      <c r="F29" s="26">
        <v>225</v>
      </c>
      <c r="G29" s="27">
        <f t="shared" si="0"/>
        <v>213</v>
      </c>
      <c r="H29" s="33">
        <v>249</v>
      </c>
      <c r="I29" s="26">
        <v>3</v>
      </c>
      <c r="J29" s="28">
        <v>1.2</v>
      </c>
      <c r="K29" s="24">
        <v>39264</v>
      </c>
      <c r="M29" s="9">
        <f>'Surcharges and State Match'!E35</f>
        <v>0</v>
      </c>
      <c r="N29" s="9">
        <v>22910</v>
      </c>
      <c r="O29" s="9">
        <f>'Surcharges and State Match'!F35</f>
        <v>0</v>
      </c>
      <c r="P29" s="9">
        <f>'Surcharges and State Match'!G35</f>
        <v>0</v>
      </c>
      <c r="Q29" s="32">
        <f>'Surcharges and State Match'!H35</f>
        <v>0</v>
      </c>
    </row>
    <row r="30" spans="1:17" ht="12.75">
      <c r="A30" t="s">
        <v>31</v>
      </c>
      <c r="B30" s="5">
        <v>28</v>
      </c>
      <c r="C30" s="24">
        <v>225827</v>
      </c>
      <c r="D30" s="26">
        <v>79</v>
      </c>
      <c r="E30" s="25">
        <v>2853</v>
      </c>
      <c r="F30" s="26">
        <v>277</v>
      </c>
      <c r="G30" s="27">
        <f t="shared" si="0"/>
        <v>178</v>
      </c>
      <c r="H30" s="33">
        <v>196</v>
      </c>
      <c r="I30" s="26">
        <v>5</v>
      </c>
      <c r="J30" s="28">
        <v>1</v>
      </c>
      <c r="K30" s="24">
        <v>39264</v>
      </c>
      <c r="M30" s="9">
        <f>'Surcharges and State Match'!E36</f>
        <v>0</v>
      </c>
      <c r="N30" s="9">
        <v>22910</v>
      </c>
      <c r="O30" s="9">
        <f>'Surcharges and State Match'!F36</f>
        <v>0</v>
      </c>
      <c r="P30" s="9">
        <f>'Surcharges and State Match'!G36</f>
        <v>0</v>
      </c>
      <c r="Q30" s="32">
        <f>'Surcharges and State Match'!H36</f>
        <v>0</v>
      </c>
    </row>
    <row r="31" spans="1:17" ht="12.75">
      <c r="A31" t="s">
        <v>32</v>
      </c>
      <c r="B31" s="5">
        <v>29</v>
      </c>
      <c r="C31" s="24">
        <v>104355</v>
      </c>
      <c r="D31" s="26">
        <v>301</v>
      </c>
      <c r="E31" s="25">
        <v>2230</v>
      </c>
      <c r="F31" s="26">
        <v>285</v>
      </c>
      <c r="G31" s="27">
        <f t="shared" si="0"/>
        <v>293</v>
      </c>
      <c r="H31" s="33">
        <v>332</v>
      </c>
      <c r="I31" s="26">
        <v>1</v>
      </c>
      <c r="J31" s="28">
        <v>1.4</v>
      </c>
      <c r="K31" s="24">
        <v>39264</v>
      </c>
      <c r="M31" s="9">
        <f>'Surcharges and State Match'!E37</f>
        <v>0</v>
      </c>
      <c r="N31" s="9">
        <v>22910</v>
      </c>
      <c r="O31" s="9">
        <f>'Surcharges and State Match'!F37</f>
        <v>0</v>
      </c>
      <c r="P31" s="9">
        <f>'Surcharges and State Match'!G37</f>
        <v>0</v>
      </c>
      <c r="Q31" s="32">
        <f>'Surcharges and State Match'!H37</f>
        <v>0</v>
      </c>
    </row>
    <row r="32" spans="1:17" ht="12.75">
      <c r="A32" t="s">
        <v>33</v>
      </c>
      <c r="B32" s="5">
        <v>30</v>
      </c>
      <c r="C32" s="24">
        <v>162060</v>
      </c>
      <c r="D32" s="26">
        <v>153</v>
      </c>
      <c r="E32" s="25">
        <v>39343</v>
      </c>
      <c r="F32" s="26">
        <v>38</v>
      </c>
      <c r="G32" s="27">
        <f t="shared" si="0"/>
        <v>95.5</v>
      </c>
      <c r="H32" s="33">
        <v>46</v>
      </c>
      <c r="I32" s="26">
        <v>9</v>
      </c>
      <c r="J32" s="28">
        <v>0.6</v>
      </c>
      <c r="K32" s="24">
        <v>39264</v>
      </c>
      <c r="M32" s="9">
        <f>'Surcharges and State Match'!E38</f>
        <v>0</v>
      </c>
      <c r="N32" s="9">
        <v>22910</v>
      </c>
      <c r="O32" s="9">
        <f>'Surcharges and State Match'!F38</f>
        <v>0</v>
      </c>
      <c r="P32" s="9">
        <f>'Surcharges and State Match'!G38</f>
        <v>0</v>
      </c>
      <c r="Q32" s="32">
        <f>'Surcharges and State Match'!H38</f>
        <v>0</v>
      </c>
    </row>
    <row r="33" spans="1:17" ht="12.75">
      <c r="A33" t="s">
        <v>34</v>
      </c>
      <c r="B33" s="5">
        <v>31</v>
      </c>
      <c r="C33" s="24">
        <v>145586</v>
      </c>
      <c r="D33" s="26">
        <v>197</v>
      </c>
      <c r="E33" s="25">
        <v>41844</v>
      </c>
      <c r="F33" s="26">
        <v>32</v>
      </c>
      <c r="G33" s="27">
        <f t="shared" si="0"/>
        <v>114.5</v>
      </c>
      <c r="H33" s="33">
        <v>72</v>
      </c>
      <c r="I33" s="26">
        <v>8</v>
      </c>
      <c r="J33" s="28">
        <v>0.7</v>
      </c>
      <c r="K33" s="24">
        <v>39264</v>
      </c>
      <c r="M33" s="9">
        <f>'Surcharges and State Match'!E39</f>
        <v>0</v>
      </c>
      <c r="N33" s="9">
        <v>22910</v>
      </c>
      <c r="O33" s="9">
        <f>'Surcharges and State Match'!F39</f>
        <v>0</v>
      </c>
      <c r="P33" s="9">
        <f>'Surcharges and State Match'!G39</f>
        <v>0</v>
      </c>
      <c r="Q33" s="32">
        <f>'Surcharges and State Match'!H39</f>
        <v>0</v>
      </c>
    </row>
    <row r="34" spans="1:17" ht="12.75">
      <c r="A34" t="s">
        <v>35</v>
      </c>
      <c r="B34" s="5">
        <v>32</v>
      </c>
      <c r="C34" s="24">
        <v>127459</v>
      </c>
      <c r="D34" s="26">
        <v>243</v>
      </c>
      <c r="E34" s="25">
        <v>9021</v>
      </c>
      <c r="F34" s="26">
        <v>189</v>
      </c>
      <c r="G34" s="27">
        <f t="shared" si="0"/>
        <v>216</v>
      </c>
      <c r="H34" s="33">
        <v>255</v>
      </c>
      <c r="I34" s="26">
        <v>3</v>
      </c>
      <c r="J34" s="28">
        <v>1.2</v>
      </c>
      <c r="K34" s="24">
        <v>39264</v>
      </c>
      <c r="M34" s="9">
        <f>'Surcharges and State Match'!E40</f>
        <v>0</v>
      </c>
      <c r="N34" s="9">
        <v>22910</v>
      </c>
      <c r="O34" s="9">
        <f>'Surcharges and State Match'!F40</f>
        <v>0</v>
      </c>
      <c r="P34" s="9">
        <f>'Surcharges and State Match'!G40</f>
        <v>0</v>
      </c>
      <c r="Q34" s="32">
        <f>'Surcharges and State Match'!H40</f>
        <v>0</v>
      </c>
    </row>
    <row r="35" spans="1:17" ht="12.75">
      <c r="A35" t="s">
        <v>36</v>
      </c>
      <c r="B35" s="5">
        <v>33</v>
      </c>
      <c r="C35" s="24">
        <v>135437</v>
      </c>
      <c r="D35" s="26">
        <v>225</v>
      </c>
      <c r="E35" s="25">
        <v>1270</v>
      </c>
      <c r="F35" s="26">
        <v>321</v>
      </c>
      <c r="G35" s="27">
        <f t="shared" si="0"/>
        <v>273</v>
      </c>
      <c r="H35" s="33">
        <v>315</v>
      </c>
      <c r="I35" s="26">
        <v>2</v>
      </c>
      <c r="J35" s="28">
        <v>1.3</v>
      </c>
      <c r="K35" s="24">
        <v>39264</v>
      </c>
      <c r="M35" s="9">
        <f>'Surcharges and State Match'!E41</f>
        <v>0</v>
      </c>
      <c r="N35" s="9">
        <v>22910</v>
      </c>
      <c r="O35" s="9">
        <f>'Surcharges and State Match'!F41</f>
        <v>0</v>
      </c>
      <c r="P35" s="9">
        <f>'Surcharges and State Match'!G41</f>
        <v>0</v>
      </c>
      <c r="Q35" s="32">
        <f>'Surcharges and State Match'!H41</f>
        <v>0</v>
      </c>
    </row>
    <row r="36" spans="1:17" ht="12.75">
      <c r="A36" t="s">
        <v>37</v>
      </c>
      <c r="B36" s="5">
        <v>34</v>
      </c>
      <c r="C36" s="24">
        <v>235271</v>
      </c>
      <c r="D36" s="26">
        <v>73</v>
      </c>
      <c r="E36" s="25">
        <v>4530</v>
      </c>
      <c r="F36" s="26">
        <v>253</v>
      </c>
      <c r="G36" s="27">
        <f t="shared" si="0"/>
        <v>163</v>
      </c>
      <c r="H36" s="33">
        <v>152</v>
      </c>
      <c r="I36" s="26">
        <v>6</v>
      </c>
      <c r="J36" s="28">
        <v>0.9</v>
      </c>
      <c r="K36" s="24">
        <v>39264</v>
      </c>
      <c r="M36" s="9">
        <f>'Surcharges and State Match'!E42</f>
        <v>0</v>
      </c>
      <c r="N36" s="9">
        <v>22910</v>
      </c>
      <c r="O36" s="9">
        <f>'Surcharges and State Match'!F42</f>
        <v>0</v>
      </c>
      <c r="P36" s="9">
        <f>'Surcharges and State Match'!G42</f>
        <v>0</v>
      </c>
      <c r="Q36" s="32">
        <f>'Surcharges and State Match'!H42</f>
        <v>0</v>
      </c>
    </row>
    <row r="37" spans="1:17" ht="12.75">
      <c r="A37" t="s">
        <v>38</v>
      </c>
      <c r="B37" s="5">
        <v>35</v>
      </c>
      <c r="C37" s="24">
        <v>170621</v>
      </c>
      <c r="D37" s="26">
        <v>140</v>
      </c>
      <c r="E37" s="25">
        <v>620535</v>
      </c>
      <c r="F37" s="26">
        <v>1</v>
      </c>
      <c r="G37" s="27">
        <f t="shared" si="0"/>
        <v>70.5</v>
      </c>
      <c r="H37" s="33">
        <v>15</v>
      </c>
      <c r="I37" s="26">
        <v>10</v>
      </c>
      <c r="J37" s="28">
        <v>0.5</v>
      </c>
      <c r="K37" s="24">
        <v>39264</v>
      </c>
      <c r="M37" s="9">
        <f>'Surcharges and State Match'!E43</f>
        <v>0</v>
      </c>
      <c r="N37" s="9">
        <v>22910</v>
      </c>
      <c r="O37" s="9">
        <f>'Surcharges and State Match'!F43</f>
        <v>0</v>
      </c>
      <c r="P37" s="9">
        <f>'Surcharges and State Match'!G43</f>
        <v>0</v>
      </c>
      <c r="Q37" s="32">
        <f>'Surcharges and State Match'!H43</f>
        <v>0</v>
      </c>
    </row>
    <row r="38" spans="1:17" ht="12.75">
      <c r="A38" t="s">
        <v>39</v>
      </c>
      <c r="B38" s="5">
        <v>36</v>
      </c>
      <c r="C38" s="24">
        <v>258687</v>
      </c>
      <c r="D38" s="26">
        <v>63</v>
      </c>
      <c r="E38" s="25">
        <v>19392</v>
      </c>
      <c r="F38" s="26">
        <v>96</v>
      </c>
      <c r="G38" s="27">
        <f t="shared" si="0"/>
        <v>79.5</v>
      </c>
      <c r="H38" s="33">
        <v>22</v>
      </c>
      <c r="I38" s="26">
        <v>10</v>
      </c>
      <c r="J38" s="28">
        <v>0.5</v>
      </c>
      <c r="K38" s="24">
        <v>39264</v>
      </c>
      <c r="L38">
        <v>0.03</v>
      </c>
      <c r="M38" s="9">
        <f>'Surcharges and State Match'!E44</f>
        <v>19632</v>
      </c>
      <c r="N38" s="9">
        <v>22910</v>
      </c>
      <c r="O38" s="9">
        <f>'Surcharges and State Match'!F44</f>
        <v>11455</v>
      </c>
      <c r="P38" s="9">
        <f>'Surcharges and State Match'!G44</f>
        <v>306717</v>
      </c>
      <c r="Q38" s="32">
        <f>'Surcharges and State Match'!H44</f>
        <v>30.27</v>
      </c>
    </row>
    <row r="39" spans="1:17" ht="12.75">
      <c r="A39" t="s">
        <v>40</v>
      </c>
      <c r="B39" s="5">
        <v>37</v>
      </c>
      <c r="C39" s="24">
        <v>217624</v>
      </c>
      <c r="D39" s="26">
        <v>86</v>
      </c>
      <c r="E39" s="25">
        <v>5081</v>
      </c>
      <c r="F39" s="26">
        <v>245</v>
      </c>
      <c r="G39" s="27">
        <f t="shared" si="0"/>
        <v>165.5</v>
      </c>
      <c r="H39" s="33">
        <v>157</v>
      </c>
      <c r="I39" s="26">
        <v>6</v>
      </c>
      <c r="J39" s="28">
        <v>0.9</v>
      </c>
      <c r="K39" s="24">
        <v>39264</v>
      </c>
      <c r="M39" s="9">
        <f>'Surcharges and State Match'!E45</f>
        <v>0</v>
      </c>
      <c r="N39" s="9">
        <v>22910</v>
      </c>
      <c r="O39" s="9">
        <f>'Surcharges and State Match'!F45</f>
        <v>0</v>
      </c>
      <c r="P39" s="9">
        <f>'Surcharges and State Match'!G45</f>
        <v>0</v>
      </c>
      <c r="Q39" s="32">
        <f>'Surcharges and State Match'!H45</f>
        <v>0</v>
      </c>
    </row>
    <row r="40" spans="1:17" ht="12.75">
      <c r="A40" t="s">
        <v>41</v>
      </c>
      <c r="B40" s="5">
        <v>38</v>
      </c>
      <c r="C40" s="24">
        <v>246840</v>
      </c>
      <c r="D40" s="26">
        <v>69</v>
      </c>
      <c r="E40" s="25">
        <v>8131</v>
      </c>
      <c r="F40" s="26">
        <v>199</v>
      </c>
      <c r="G40" s="27">
        <f t="shared" si="0"/>
        <v>134</v>
      </c>
      <c r="H40" s="33">
        <v>103</v>
      </c>
      <c r="I40" s="26">
        <v>8</v>
      </c>
      <c r="J40" s="28">
        <v>0.7</v>
      </c>
      <c r="K40" s="24">
        <v>39264</v>
      </c>
      <c r="L40">
        <v>0.03</v>
      </c>
      <c r="M40" s="9">
        <f>'Surcharges and State Match'!E46</f>
        <v>27485</v>
      </c>
      <c r="N40" s="9">
        <v>22910</v>
      </c>
      <c r="O40" s="9">
        <f>'Surcharges and State Match'!F46</f>
        <v>16037</v>
      </c>
      <c r="P40" s="9">
        <f>'Surcharges and State Match'!G46</f>
        <v>184088</v>
      </c>
      <c r="Q40" s="32">
        <f>'Surcharges and State Match'!H46</f>
        <v>35.62</v>
      </c>
    </row>
    <row r="41" spans="1:17" ht="12.75">
      <c r="A41" t="s">
        <v>42</v>
      </c>
      <c r="B41" s="5">
        <v>39</v>
      </c>
      <c r="C41" s="24">
        <v>178323</v>
      </c>
      <c r="D41" s="26">
        <v>130</v>
      </c>
      <c r="E41" s="25">
        <v>4264</v>
      </c>
      <c r="F41" s="26">
        <v>257</v>
      </c>
      <c r="G41" s="27">
        <f t="shared" si="0"/>
        <v>193.5</v>
      </c>
      <c r="H41" s="33">
        <v>229</v>
      </c>
      <c r="I41" s="26">
        <v>4</v>
      </c>
      <c r="J41" s="28">
        <v>1.1</v>
      </c>
      <c r="K41" s="24">
        <v>39264</v>
      </c>
      <c r="M41" s="9">
        <f>'Surcharges and State Match'!E47</f>
        <v>0</v>
      </c>
      <c r="N41" s="9">
        <v>22910</v>
      </c>
      <c r="O41" s="9">
        <f>'Surcharges and State Match'!F47</f>
        <v>0</v>
      </c>
      <c r="P41" s="9">
        <f>'Surcharges and State Match'!G47</f>
        <v>0</v>
      </c>
      <c r="Q41" s="32">
        <f>'Surcharges and State Match'!H47</f>
        <v>0</v>
      </c>
    </row>
    <row r="42" spans="1:17" ht="12.75">
      <c r="A42" t="s">
        <v>43</v>
      </c>
      <c r="B42" s="5">
        <v>40</v>
      </c>
      <c r="C42" s="24">
        <v>172925</v>
      </c>
      <c r="D42" s="26">
        <v>136</v>
      </c>
      <c r="E42" s="25">
        <v>35294</v>
      </c>
      <c r="F42" s="26">
        <v>43</v>
      </c>
      <c r="G42" s="27">
        <f t="shared" si="0"/>
        <v>89.5</v>
      </c>
      <c r="H42" s="33">
        <v>35</v>
      </c>
      <c r="I42" s="26">
        <v>10</v>
      </c>
      <c r="J42" s="28">
        <v>0.5</v>
      </c>
      <c r="K42" s="24">
        <v>39264</v>
      </c>
      <c r="L42">
        <v>0.01</v>
      </c>
      <c r="M42" s="9">
        <f>'Surcharges and State Match'!E48</f>
        <v>0</v>
      </c>
      <c r="N42" s="9">
        <v>22910</v>
      </c>
      <c r="O42" s="9">
        <f>'Surcharges and State Match'!F48</f>
        <v>0</v>
      </c>
      <c r="P42" s="9">
        <f>'Surcharges and State Match'!G48</f>
        <v>144139</v>
      </c>
      <c r="Q42" s="32">
        <f>'Surcharges and State Match'!H48</f>
        <v>27.2</v>
      </c>
    </row>
    <row r="43" spans="1:17" ht="12.75">
      <c r="A43" t="s">
        <v>44</v>
      </c>
      <c r="B43" s="5">
        <v>41</v>
      </c>
      <c r="C43" s="24">
        <v>420913</v>
      </c>
      <c r="D43" s="26">
        <v>27</v>
      </c>
      <c r="E43" s="25">
        <v>9936</v>
      </c>
      <c r="F43" s="26">
        <v>180</v>
      </c>
      <c r="G43" s="27">
        <f t="shared" si="0"/>
        <v>103.5</v>
      </c>
      <c r="H43" s="33">
        <v>59</v>
      </c>
      <c r="I43" s="26">
        <v>9</v>
      </c>
      <c r="J43" s="28">
        <v>0.6</v>
      </c>
      <c r="K43" s="24">
        <v>39264</v>
      </c>
      <c r="L43">
        <v>0.03</v>
      </c>
      <c r="M43" s="9">
        <f>'Surcharges and State Match'!E49</f>
        <v>23558</v>
      </c>
      <c r="N43" s="9">
        <v>22910</v>
      </c>
      <c r="O43" s="9">
        <f>'Surcharges and State Match'!F49</f>
        <v>13746</v>
      </c>
      <c r="P43" s="9">
        <f>'Surcharges and State Match'!G49</f>
        <v>223720</v>
      </c>
      <c r="Q43" s="32">
        <f>'Surcharges and State Match'!H49</f>
        <v>32.65</v>
      </c>
    </row>
    <row r="44" spans="1:17" ht="12.75">
      <c r="A44" t="s">
        <v>45</v>
      </c>
      <c r="B44" s="5">
        <v>42</v>
      </c>
      <c r="C44" s="24">
        <v>108533</v>
      </c>
      <c r="D44" s="26">
        <v>294</v>
      </c>
      <c r="E44" s="25">
        <v>27218</v>
      </c>
      <c r="F44" s="26">
        <v>67</v>
      </c>
      <c r="G44" s="27">
        <f t="shared" si="0"/>
        <v>180.5</v>
      </c>
      <c r="H44" s="33">
        <v>201</v>
      </c>
      <c r="I44" s="26">
        <v>5</v>
      </c>
      <c r="J44" s="28">
        <v>1</v>
      </c>
      <c r="K44" s="24">
        <v>39264</v>
      </c>
      <c r="L44">
        <v>0.02</v>
      </c>
      <c r="M44" s="9">
        <f>'Surcharges and State Match'!E50</f>
        <v>0</v>
      </c>
      <c r="N44" s="9">
        <v>22910</v>
      </c>
      <c r="O44" s="9">
        <f>'Surcharges and State Match'!F50</f>
        <v>0</v>
      </c>
      <c r="P44" s="9">
        <f>'Surcharges and State Match'!G50</f>
        <v>111315</v>
      </c>
      <c r="Q44" s="32">
        <f>'Surcharges and State Match'!H50</f>
        <v>27.2</v>
      </c>
    </row>
    <row r="45" spans="1:17" ht="12.75">
      <c r="A45" t="s">
        <v>46</v>
      </c>
      <c r="B45" s="5">
        <v>43</v>
      </c>
      <c r="C45" s="24">
        <v>123672</v>
      </c>
      <c r="D45" s="26">
        <v>254</v>
      </c>
      <c r="E45" s="25">
        <v>3708</v>
      </c>
      <c r="F45" s="26">
        <v>264</v>
      </c>
      <c r="G45" s="27">
        <f t="shared" si="0"/>
        <v>259</v>
      </c>
      <c r="H45" s="33">
        <v>300</v>
      </c>
      <c r="I45" s="26">
        <v>2</v>
      </c>
      <c r="J45" s="28">
        <v>1.3</v>
      </c>
      <c r="K45" s="24">
        <v>39264</v>
      </c>
      <c r="M45" s="9">
        <f>'Surcharges and State Match'!E51</f>
        <v>0</v>
      </c>
      <c r="N45" s="9">
        <v>22910</v>
      </c>
      <c r="O45" s="9">
        <f>'Surcharges and State Match'!F51</f>
        <v>0</v>
      </c>
      <c r="P45" s="9">
        <f>'Surcharges and State Match'!G51</f>
        <v>0</v>
      </c>
      <c r="Q45" s="32">
        <f>'Surcharges and State Match'!H51</f>
        <v>0</v>
      </c>
    </row>
    <row r="46" spans="1:17" ht="12.75">
      <c r="A46" t="s">
        <v>47</v>
      </c>
      <c r="B46" s="5">
        <v>44</v>
      </c>
      <c r="C46" s="24">
        <v>92758</v>
      </c>
      <c r="D46" s="26">
        <v>319</v>
      </c>
      <c r="E46" s="25">
        <v>93007</v>
      </c>
      <c r="F46" s="26">
        <v>6</v>
      </c>
      <c r="G46" s="27">
        <f t="shared" si="0"/>
        <v>162.5</v>
      </c>
      <c r="H46" s="33">
        <v>151</v>
      </c>
      <c r="I46" s="26">
        <v>6</v>
      </c>
      <c r="J46" s="28">
        <v>0.9</v>
      </c>
      <c r="K46" s="24">
        <v>39264</v>
      </c>
      <c r="M46" s="9">
        <f>'Surcharges and State Match'!E52</f>
        <v>0</v>
      </c>
      <c r="N46" s="9">
        <v>22910</v>
      </c>
      <c r="O46" s="9">
        <f>'Surcharges and State Match'!F52</f>
        <v>0</v>
      </c>
      <c r="P46" s="9">
        <f>'Surcharges and State Match'!G52</f>
        <v>0</v>
      </c>
      <c r="Q46" s="32">
        <f>'Surcharges and State Match'!H52</f>
        <v>0</v>
      </c>
    </row>
    <row r="47" spans="1:17" ht="12.75">
      <c r="A47" t="s">
        <v>48</v>
      </c>
      <c r="B47" s="5">
        <v>45</v>
      </c>
      <c r="C47" s="24">
        <v>113782</v>
      </c>
      <c r="D47" s="26">
        <v>279</v>
      </c>
      <c r="E47" s="25">
        <v>3007</v>
      </c>
      <c r="F47" s="26">
        <v>274</v>
      </c>
      <c r="G47" s="27">
        <f t="shared" si="0"/>
        <v>276.5</v>
      </c>
      <c r="H47" s="33">
        <v>321</v>
      </c>
      <c r="I47" s="26">
        <v>1</v>
      </c>
      <c r="J47" s="28">
        <v>1.4</v>
      </c>
      <c r="K47" s="24">
        <v>39264</v>
      </c>
      <c r="M47" s="9">
        <f>'Surcharges and State Match'!E53</f>
        <v>0</v>
      </c>
      <c r="N47" s="9">
        <v>22910</v>
      </c>
      <c r="O47" s="9">
        <f>'Surcharges and State Match'!F53</f>
        <v>0</v>
      </c>
      <c r="P47" s="9">
        <f>'Surcharges and State Match'!G53</f>
        <v>0</v>
      </c>
      <c r="Q47" s="32">
        <f>'Surcharges and State Match'!H53</f>
        <v>0</v>
      </c>
    </row>
    <row r="48" spans="1:17" ht="12.75">
      <c r="A48" t="s">
        <v>49</v>
      </c>
      <c r="B48" s="5">
        <v>46</v>
      </c>
      <c r="C48" s="24">
        <v>283510</v>
      </c>
      <c r="D48" s="26">
        <v>49</v>
      </c>
      <c r="E48" s="25">
        <v>54896</v>
      </c>
      <c r="F48" s="26">
        <v>23</v>
      </c>
      <c r="G48" s="27">
        <f t="shared" si="0"/>
        <v>36</v>
      </c>
      <c r="H48" s="33">
        <v>3</v>
      </c>
      <c r="I48" s="26">
        <v>10</v>
      </c>
      <c r="J48" s="28">
        <v>0.5</v>
      </c>
      <c r="K48" s="24">
        <v>39264</v>
      </c>
      <c r="M48" s="9">
        <f>'Surcharges and State Match'!E54</f>
        <v>0</v>
      </c>
      <c r="N48" s="9">
        <v>22910</v>
      </c>
      <c r="O48" s="9">
        <f>'Surcharges and State Match'!F54</f>
        <v>0</v>
      </c>
      <c r="P48" s="9">
        <f>'Surcharges and State Match'!G54</f>
        <v>0</v>
      </c>
      <c r="Q48" s="32">
        <f>'Surcharges and State Match'!H54</f>
        <v>0</v>
      </c>
    </row>
    <row r="49" spans="1:17" ht="12.75">
      <c r="A49" t="s">
        <v>50</v>
      </c>
      <c r="B49" s="5">
        <v>47</v>
      </c>
      <c r="C49" s="24">
        <v>113691</v>
      </c>
      <c r="D49" s="26">
        <v>280</v>
      </c>
      <c r="E49" s="25">
        <v>1989</v>
      </c>
      <c r="F49" s="26">
        <v>291</v>
      </c>
      <c r="G49" s="27">
        <f t="shared" si="0"/>
        <v>285.5</v>
      </c>
      <c r="H49" s="33">
        <v>327</v>
      </c>
      <c r="I49" s="26">
        <v>1</v>
      </c>
      <c r="J49" s="28">
        <v>1.4</v>
      </c>
      <c r="K49" s="24">
        <v>39264</v>
      </c>
      <c r="M49" s="9">
        <f>'Surcharges and State Match'!E55</f>
        <v>0</v>
      </c>
      <c r="N49" s="9">
        <v>22910</v>
      </c>
      <c r="O49" s="9">
        <f>'Surcharges and State Match'!F55</f>
        <v>0</v>
      </c>
      <c r="P49" s="9">
        <f>'Surcharges and State Match'!G55</f>
        <v>0</v>
      </c>
      <c r="Q49" s="32">
        <f>'Surcharges and State Match'!H55</f>
        <v>0</v>
      </c>
    </row>
    <row r="50" spans="1:17" ht="12.75">
      <c r="A50" t="s">
        <v>51</v>
      </c>
      <c r="B50" s="5">
        <v>48</v>
      </c>
      <c r="C50" s="24">
        <v>205671</v>
      </c>
      <c r="D50" s="26">
        <v>95</v>
      </c>
      <c r="E50" s="25">
        <v>24985</v>
      </c>
      <c r="F50" s="26">
        <v>72</v>
      </c>
      <c r="G50" s="27">
        <f t="shared" si="0"/>
        <v>83.5</v>
      </c>
      <c r="H50" s="33">
        <v>28</v>
      </c>
      <c r="I50" s="26">
        <v>10</v>
      </c>
      <c r="J50" s="28">
        <v>0.5</v>
      </c>
      <c r="K50" s="24">
        <v>39264</v>
      </c>
      <c r="M50" s="9">
        <f>'Surcharges and State Match'!E56</f>
        <v>0</v>
      </c>
      <c r="N50" s="9">
        <v>22910</v>
      </c>
      <c r="O50" s="9">
        <f>'Surcharges and State Match'!F56</f>
        <v>0</v>
      </c>
      <c r="P50" s="9">
        <f>'Surcharges and State Match'!G56</f>
        <v>0</v>
      </c>
      <c r="Q50" s="32">
        <f>'Surcharges and State Match'!H56</f>
        <v>0</v>
      </c>
    </row>
    <row r="51" spans="1:17" ht="12.75">
      <c r="A51" t="s">
        <v>52</v>
      </c>
      <c r="B51" s="5">
        <v>49</v>
      </c>
      <c r="C51" s="24">
        <v>247399</v>
      </c>
      <c r="D51" s="26">
        <v>68</v>
      </c>
      <c r="E51" s="25">
        <v>105596</v>
      </c>
      <c r="F51" s="26">
        <v>4</v>
      </c>
      <c r="G51" s="27">
        <f t="shared" si="0"/>
        <v>36</v>
      </c>
      <c r="H51" s="33">
        <v>4</v>
      </c>
      <c r="I51" s="26">
        <v>10</v>
      </c>
      <c r="J51" s="28">
        <v>0.5</v>
      </c>
      <c r="K51" s="24">
        <v>39264</v>
      </c>
      <c r="L51">
        <v>0.03</v>
      </c>
      <c r="M51" s="9">
        <f>'Surcharges and State Match'!E57</f>
        <v>19632</v>
      </c>
      <c r="N51" s="9">
        <v>22910</v>
      </c>
      <c r="O51" s="9">
        <f>'Surcharges and State Match'!F57</f>
        <v>11455</v>
      </c>
      <c r="P51" s="9">
        <f>'Surcharges and State Match'!G57</f>
        <v>1931206</v>
      </c>
      <c r="Q51" s="32">
        <f>'Surcharges and State Match'!H57</f>
        <v>27.65</v>
      </c>
    </row>
    <row r="52" spans="1:17" ht="12.75">
      <c r="A52" t="s">
        <v>53</v>
      </c>
      <c r="B52" s="5">
        <v>50</v>
      </c>
      <c r="C52" s="24">
        <v>203531</v>
      </c>
      <c r="D52" s="26">
        <v>96</v>
      </c>
      <c r="E52" s="25">
        <v>22048</v>
      </c>
      <c r="F52" s="26">
        <v>85</v>
      </c>
      <c r="G52" s="27">
        <f t="shared" si="0"/>
        <v>90.5</v>
      </c>
      <c r="H52" s="33">
        <v>38</v>
      </c>
      <c r="I52" s="26">
        <v>9</v>
      </c>
      <c r="J52" s="28">
        <v>0.6</v>
      </c>
      <c r="K52" s="24">
        <v>39264</v>
      </c>
      <c r="M52" s="9">
        <f>'Surcharges and State Match'!E58</f>
        <v>0</v>
      </c>
      <c r="N52" s="9">
        <v>22910</v>
      </c>
      <c r="O52" s="9">
        <f>'Surcharges and State Match'!F58</f>
        <v>0</v>
      </c>
      <c r="P52" s="9">
        <f>'Surcharges and State Match'!G58</f>
        <v>0</v>
      </c>
      <c r="Q52" s="32">
        <f>'Surcharges and State Match'!H58</f>
        <v>0</v>
      </c>
    </row>
    <row r="53" spans="1:17" ht="12.75">
      <c r="A53" t="s">
        <v>54</v>
      </c>
      <c r="B53" s="5">
        <v>51</v>
      </c>
      <c r="C53" s="24">
        <v>321427</v>
      </c>
      <c r="D53" s="26">
        <v>39</v>
      </c>
      <c r="E53" s="25">
        <v>4874</v>
      </c>
      <c r="F53" s="26">
        <v>247</v>
      </c>
      <c r="G53" s="27">
        <f t="shared" si="0"/>
        <v>143</v>
      </c>
      <c r="H53" s="33">
        <v>115</v>
      </c>
      <c r="I53" s="26">
        <v>7</v>
      </c>
      <c r="J53" s="28">
        <v>0.8</v>
      </c>
      <c r="K53" s="24">
        <v>39264</v>
      </c>
      <c r="L53">
        <v>0.02</v>
      </c>
      <c r="M53" s="9">
        <f>'Surcharges and State Match'!E59</f>
        <v>0</v>
      </c>
      <c r="N53" s="9">
        <v>22910</v>
      </c>
      <c r="O53" s="9">
        <f>'Surcharges and State Match'!F59</f>
        <v>0</v>
      </c>
      <c r="P53" s="9">
        <f>'Surcharges and State Match'!G59</f>
        <v>93000</v>
      </c>
      <c r="Q53" s="32">
        <f>'Surcharges and State Match'!H59</f>
        <v>27.2</v>
      </c>
    </row>
    <row r="54" spans="1:17" ht="12.75">
      <c r="A54" t="s">
        <v>55</v>
      </c>
      <c r="B54" s="5">
        <v>52</v>
      </c>
      <c r="C54" s="24">
        <v>118628</v>
      </c>
      <c r="D54" s="26">
        <v>270</v>
      </c>
      <c r="E54" s="25">
        <v>11574</v>
      </c>
      <c r="F54" s="26">
        <v>160</v>
      </c>
      <c r="G54" s="27">
        <f t="shared" si="0"/>
        <v>215</v>
      </c>
      <c r="H54" s="33">
        <v>251</v>
      </c>
      <c r="I54" s="26">
        <v>3</v>
      </c>
      <c r="J54" s="28">
        <v>1.2</v>
      </c>
      <c r="K54" s="24">
        <v>39264</v>
      </c>
      <c r="L54">
        <v>0.03</v>
      </c>
      <c r="M54" s="9">
        <f>'Surcharges and State Match'!E60</f>
        <v>47117</v>
      </c>
      <c r="N54" s="9">
        <v>22910</v>
      </c>
      <c r="O54" s="9">
        <f>'Surcharges and State Match'!F60</f>
        <v>27492</v>
      </c>
      <c r="P54" s="9">
        <f>'Surcharges and State Match'!G60</f>
        <v>163628</v>
      </c>
      <c r="Q54" s="32">
        <f>'Surcharges and State Match'!H60</f>
        <v>50</v>
      </c>
    </row>
    <row r="55" spans="1:17" ht="12.75">
      <c r="A55" t="s">
        <v>56</v>
      </c>
      <c r="B55" s="5">
        <v>53</v>
      </c>
      <c r="C55" s="24">
        <v>100720</v>
      </c>
      <c r="D55" s="26">
        <v>307</v>
      </c>
      <c r="E55" s="25">
        <v>1378</v>
      </c>
      <c r="F55" s="26">
        <v>314</v>
      </c>
      <c r="G55" s="27">
        <f t="shared" si="0"/>
        <v>310.5</v>
      </c>
      <c r="H55" s="33">
        <v>345</v>
      </c>
      <c r="I55" s="26">
        <v>1</v>
      </c>
      <c r="J55" s="28">
        <v>1.4</v>
      </c>
      <c r="K55" s="24">
        <v>39264</v>
      </c>
      <c r="M55" s="9">
        <f>'Surcharges and State Match'!E61</f>
        <v>0</v>
      </c>
      <c r="N55" s="9">
        <v>22910</v>
      </c>
      <c r="O55" s="9">
        <f>'Surcharges and State Match'!F61</f>
        <v>0</v>
      </c>
      <c r="P55" s="9">
        <f>'Surcharges and State Match'!G61</f>
        <v>0</v>
      </c>
      <c r="Q55" s="32">
        <f>'Surcharges and State Match'!H61</f>
        <v>0</v>
      </c>
    </row>
    <row r="56" spans="1:17" ht="12.75">
      <c r="A56" t="s">
        <v>57</v>
      </c>
      <c r="B56" s="5">
        <v>54</v>
      </c>
      <c r="C56" s="24">
        <v>139750</v>
      </c>
      <c r="D56" s="26">
        <v>211</v>
      </c>
      <c r="E56" s="25">
        <v>12585</v>
      </c>
      <c r="F56" s="26">
        <v>153</v>
      </c>
      <c r="G56" s="27">
        <f t="shared" si="0"/>
        <v>182</v>
      </c>
      <c r="H56" s="33">
        <v>208</v>
      </c>
      <c r="I56" s="26">
        <v>5</v>
      </c>
      <c r="J56" s="28">
        <v>1</v>
      </c>
      <c r="K56" s="24">
        <v>39264</v>
      </c>
      <c r="M56" s="9">
        <f>'Surcharges and State Match'!E62</f>
        <v>0</v>
      </c>
      <c r="N56" s="9">
        <v>22910</v>
      </c>
      <c r="O56" s="9">
        <f>'Surcharges and State Match'!F62</f>
        <v>0</v>
      </c>
      <c r="P56" s="9">
        <f>'Surcharges and State Match'!G62</f>
        <v>0</v>
      </c>
      <c r="Q56" s="32">
        <f>'Surcharges and State Match'!H62</f>
        <v>0</v>
      </c>
    </row>
    <row r="57" spans="1:17" ht="12.75">
      <c r="A57" t="s">
        <v>58</v>
      </c>
      <c r="B57" s="5">
        <v>55</v>
      </c>
      <c r="C57" s="24">
        <v>1023983</v>
      </c>
      <c r="D57" s="26">
        <v>8</v>
      </c>
      <c r="E57" s="25">
        <v>6701</v>
      </c>
      <c r="F57" s="26">
        <v>219</v>
      </c>
      <c r="G57" s="27">
        <f t="shared" si="0"/>
        <v>113.5</v>
      </c>
      <c r="H57" s="33">
        <v>70</v>
      </c>
      <c r="I57" s="26">
        <v>9</v>
      </c>
      <c r="J57" s="28">
        <v>0.6</v>
      </c>
      <c r="K57" s="24">
        <v>39264</v>
      </c>
      <c r="L57">
        <v>0.03</v>
      </c>
      <c r="M57" s="9">
        <f>'Surcharges and State Match'!E63</f>
        <v>23558</v>
      </c>
      <c r="N57" s="9">
        <v>22910</v>
      </c>
      <c r="O57" s="9">
        <f>'Surcharges and State Match'!F63</f>
        <v>13746</v>
      </c>
      <c r="P57" s="9">
        <f>'Surcharges and State Match'!G63</f>
        <v>209292</v>
      </c>
      <c r="Q57" s="32">
        <f>'Surcharges and State Match'!H63</f>
        <v>33.1</v>
      </c>
    </row>
    <row r="58" spans="1:17" ht="12.75">
      <c r="A58" t="s">
        <v>59</v>
      </c>
      <c r="B58" s="5">
        <v>56</v>
      </c>
      <c r="C58" s="24">
        <v>165753</v>
      </c>
      <c r="D58" s="26">
        <v>147</v>
      </c>
      <c r="E58" s="25">
        <v>34409</v>
      </c>
      <c r="F58" s="26">
        <v>44</v>
      </c>
      <c r="G58" s="27">
        <f t="shared" si="0"/>
        <v>95.5</v>
      </c>
      <c r="H58" s="33">
        <v>45</v>
      </c>
      <c r="I58" s="26">
        <v>9</v>
      </c>
      <c r="J58" s="28">
        <v>0.6</v>
      </c>
      <c r="K58" s="24">
        <v>39264</v>
      </c>
      <c r="L58">
        <v>0.015</v>
      </c>
      <c r="M58" s="9">
        <f>'Surcharges and State Match'!E64</f>
        <v>0</v>
      </c>
      <c r="N58" s="9">
        <v>22910</v>
      </c>
      <c r="O58" s="9">
        <f>'Surcharges and State Match'!F64</f>
        <v>0</v>
      </c>
      <c r="P58" s="9">
        <f>'Surcharges and State Match'!G64</f>
        <v>213187</v>
      </c>
      <c r="Q58" s="32">
        <f>'Surcharges and State Match'!H64</f>
        <v>27.2</v>
      </c>
    </row>
    <row r="59" spans="1:17" ht="12.75">
      <c r="A59" t="s">
        <v>60</v>
      </c>
      <c r="B59" s="5">
        <v>57</v>
      </c>
      <c r="C59" s="24">
        <v>68700</v>
      </c>
      <c r="D59" s="26">
        <v>345</v>
      </c>
      <c r="E59" s="25">
        <v>41577</v>
      </c>
      <c r="F59" s="26">
        <v>33</v>
      </c>
      <c r="G59" s="27">
        <f t="shared" si="0"/>
        <v>189</v>
      </c>
      <c r="H59" s="33">
        <v>223</v>
      </c>
      <c r="I59" s="26">
        <v>4</v>
      </c>
      <c r="J59" s="28">
        <v>1.1</v>
      </c>
      <c r="K59" s="24">
        <v>39264</v>
      </c>
      <c r="M59" s="9">
        <f>'Surcharges and State Match'!E65</f>
        <v>0</v>
      </c>
      <c r="N59" s="9">
        <v>22910</v>
      </c>
      <c r="O59" s="9">
        <f>'Surcharges and State Match'!F65</f>
        <v>0</v>
      </c>
      <c r="P59" s="9">
        <f>'Surcharges and State Match'!G65</f>
        <v>0</v>
      </c>
      <c r="Q59" s="32">
        <f>'Surcharges and State Match'!H65</f>
        <v>0</v>
      </c>
    </row>
    <row r="60" spans="1:17" ht="12.75">
      <c r="A60" t="s">
        <v>61</v>
      </c>
      <c r="B60" s="5">
        <v>58</v>
      </c>
      <c r="C60" s="24">
        <v>94892</v>
      </c>
      <c r="D60" s="26">
        <v>314</v>
      </c>
      <c r="E60" s="25">
        <v>3314</v>
      </c>
      <c r="F60" s="26">
        <v>270</v>
      </c>
      <c r="G60" s="27">
        <f t="shared" si="0"/>
        <v>292</v>
      </c>
      <c r="H60" s="33">
        <v>331</v>
      </c>
      <c r="I60" s="26">
        <v>1</v>
      </c>
      <c r="J60" s="28">
        <v>1.4</v>
      </c>
      <c r="K60" s="24">
        <v>39264</v>
      </c>
      <c r="M60" s="9">
        <f>'Surcharges and State Match'!E66</f>
        <v>0</v>
      </c>
      <c r="N60" s="9">
        <v>22910</v>
      </c>
      <c r="O60" s="9">
        <f>'Surcharges and State Match'!F66</f>
        <v>0</v>
      </c>
      <c r="P60" s="9">
        <f>'Surcharges and State Match'!G66</f>
        <v>0</v>
      </c>
      <c r="Q60" s="32">
        <f>'Surcharges and State Match'!H66</f>
        <v>0</v>
      </c>
    </row>
    <row r="61" spans="1:17" ht="12.75">
      <c r="A61" t="s">
        <v>62</v>
      </c>
      <c r="B61" s="5">
        <v>59</v>
      </c>
      <c r="C61" s="24">
        <v>97518</v>
      </c>
      <c r="D61" s="26">
        <v>310</v>
      </c>
      <c r="E61" s="25">
        <v>1287</v>
      </c>
      <c r="F61" s="26">
        <v>319</v>
      </c>
      <c r="G61" s="27">
        <f t="shared" si="0"/>
        <v>314.5</v>
      </c>
      <c r="H61" s="33">
        <v>347</v>
      </c>
      <c r="I61" s="26">
        <v>1</v>
      </c>
      <c r="J61" s="28">
        <v>1.4</v>
      </c>
      <c r="K61" s="24">
        <v>39264</v>
      </c>
      <c r="M61" s="9">
        <f>'Surcharges and State Match'!E67</f>
        <v>0</v>
      </c>
      <c r="N61" s="9">
        <v>22910</v>
      </c>
      <c r="O61" s="9">
        <f>'Surcharges and State Match'!F67</f>
        <v>0</v>
      </c>
      <c r="P61" s="9">
        <f>'Surcharges and State Match'!G67</f>
        <v>0</v>
      </c>
      <c r="Q61" s="32">
        <f>'Surcharges and State Match'!H67</f>
        <v>0</v>
      </c>
    </row>
    <row r="62" spans="1:17" ht="12.75">
      <c r="A62" t="s">
        <v>63</v>
      </c>
      <c r="B62" s="5">
        <v>60</v>
      </c>
      <c r="C62" s="24">
        <v>125891</v>
      </c>
      <c r="D62" s="26">
        <v>248</v>
      </c>
      <c r="E62" s="25">
        <v>1288</v>
      </c>
      <c r="F62" s="26">
        <v>318</v>
      </c>
      <c r="G62" s="27">
        <f t="shared" si="0"/>
        <v>283</v>
      </c>
      <c r="H62" s="33">
        <v>324</v>
      </c>
      <c r="I62" s="26">
        <v>1</v>
      </c>
      <c r="J62" s="28">
        <v>1.4</v>
      </c>
      <c r="K62" s="24">
        <v>39264</v>
      </c>
      <c r="M62" s="9">
        <f>'Surcharges and State Match'!E68</f>
        <v>0</v>
      </c>
      <c r="N62" s="9">
        <v>22910</v>
      </c>
      <c r="O62" s="9">
        <f>'Surcharges and State Match'!F68</f>
        <v>0</v>
      </c>
      <c r="P62" s="9">
        <f>'Surcharges and State Match'!G68</f>
        <v>0</v>
      </c>
      <c r="Q62" s="32">
        <f>'Surcharges and State Match'!H68</f>
        <v>0</v>
      </c>
    </row>
    <row r="63" spans="1:17" ht="12.75">
      <c r="A63" t="s">
        <v>64</v>
      </c>
      <c r="B63" s="5">
        <v>61</v>
      </c>
      <c r="C63" s="24">
        <v>70762</v>
      </c>
      <c r="D63" s="26">
        <v>344</v>
      </c>
      <c r="E63" s="25">
        <v>54941</v>
      </c>
      <c r="F63" s="26">
        <v>22</v>
      </c>
      <c r="G63" s="27">
        <f t="shared" si="0"/>
        <v>183</v>
      </c>
      <c r="H63" s="33">
        <v>212</v>
      </c>
      <c r="I63" s="26">
        <v>4</v>
      </c>
      <c r="J63" s="28">
        <v>1.1</v>
      </c>
      <c r="K63" s="24">
        <v>39264</v>
      </c>
      <c r="M63" s="9">
        <f>'Surcharges and State Match'!E69</f>
        <v>0</v>
      </c>
      <c r="N63" s="9">
        <v>22910</v>
      </c>
      <c r="O63" s="9">
        <f>'Surcharges and State Match'!F69</f>
        <v>0</v>
      </c>
      <c r="P63" s="9">
        <f>'Surcharges and State Match'!G69</f>
        <v>0</v>
      </c>
      <c r="Q63" s="32">
        <f>'Surcharges and State Match'!H69</f>
        <v>0</v>
      </c>
    </row>
    <row r="64" spans="1:17" ht="12.75">
      <c r="A64" t="s">
        <v>65</v>
      </c>
      <c r="B64" s="5">
        <v>62</v>
      </c>
      <c r="C64" s="24">
        <v>3260812</v>
      </c>
      <c r="D64" s="26">
        <v>2</v>
      </c>
      <c r="E64" s="25">
        <v>971</v>
      </c>
      <c r="F64" s="26">
        <v>327</v>
      </c>
      <c r="G64" s="27">
        <f t="shared" si="0"/>
        <v>164.5</v>
      </c>
      <c r="H64" s="33">
        <v>156</v>
      </c>
      <c r="I64" s="26">
        <v>6</v>
      </c>
      <c r="J64" s="28">
        <v>0.9</v>
      </c>
      <c r="K64" s="24">
        <v>39264</v>
      </c>
      <c r="L64">
        <v>0.03</v>
      </c>
      <c r="M64" s="9">
        <f>'Surcharges and State Match'!E70</f>
        <v>35338</v>
      </c>
      <c r="N64" s="9">
        <v>22910</v>
      </c>
      <c r="O64" s="9">
        <f>'Surcharges and State Match'!F70</f>
        <v>20619</v>
      </c>
      <c r="P64" s="9">
        <f>'Surcharges and State Match'!G70</f>
        <v>102356</v>
      </c>
      <c r="Q64" s="32">
        <f>'Surcharges and State Match'!H70</f>
        <v>60.01</v>
      </c>
    </row>
    <row r="65" spans="1:17" ht="12.75">
      <c r="A65" t="s">
        <v>66</v>
      </c>
      <c r="B65" s="5">
        <v>63</v>
      </c>
      <c r="C65" s="24">
        <v>76903</v>
      </c>
      <c r="D65" s="26">
        <v>338</v>
      </c>
      <c r="E65" s="25">
        <v>1619</v>
      </c>
      <c r="F65" s="26">
        <v>304</v>
      </c>
      <c r="G65" s="27">
        <f t="shared" si="0"/>
        <v>321</v>
      </c>
      <c r="H65" s="33">
        <v>351</v>
      </c>
      <c r="I65" s="26">
        <v>1</v>
      </c>
      <c r="J65" s="28">
        <v>1.4</v>
      </c>
      <c r="K65" s="24">
        <v>39264</v>
      </c>
      <c r="M65" s="9">
        <f>'Surcharges and State Match'!E71</f>
        <v>0</v>
      </c>
      <c r="N65" s="9">
        <v>22910</v>
      </c>
      <c r="O65" s="9">
        <f>'Surcharges and State Match'!F71</f>
        <v>0</v>
      </c>
      <c r="P65" s="9">
        <f>'Surcharges and State Match'!G71</f>
        <v>0</v>
      </c>
      <c r="Q65" s="32">
        <f>'Surcharges and State Match'!H71</f>
        <v>0</v>
      </c>
    </row>
    <row r="66" spans="1:17" ht="12.75">
      <c r="A66" t="s">
        <v>67</v>
      </c>
      <c r="B66" s="5">
        <v>64</v>
      </c>
      <c r="C66" s="24">
        <v>100565</v>
      </c>
      <c r="D66" s="26">
        <v>308</v>
      </c>
      <c r="E66" s="25">
        <v>13965</v>
      </c>
      <c r="F66" s="26">
        <v>139</v>
      </c>
      <c r="G66" s="27">
        <f t="shared" si="0"/>
        <v>223.5</v>
      </c>
      <c r="H66" s="33">
        <v>264</v>
      </c>
      <c r="I66" s="26">
        <v>3</v>
      </c>
      <c r="J66" s="28">
        <v>1.2</v>
      </c>
      <c r="K66" s="24">
        <v>39264</v>
      </c>
      <c r="M66" s="9">
        <f>'Surcharges and State Match'!E72</f>
        <v>0</v>
      </c>
      <c r="N66" s="9">
        <v>22910</v>
      </c>
      <c r="O66" s="9">
        <f>'Surcharges and State Match'!F72</f>
        <v>0</v>
      </c>
      <c r="P66" s="9">
        <f>'Surcharges and State Match'!G72</f>
        <v>0</v>
      </c>
      <c r="Q66" s="32">
        <f>'Surcharges and State Match'!H72</f>
        <v>0</v>
      </c>
    </row>
    <row r="67" spans="1:17" ht="12.75">
      <c r="A67" t="s">
        <v>68</v>
      </c>
      <c r="B67" s="5">
        <v>65</v>
      </c>
      <c r="C67" s="24">
        <v>349487</v>
      </c>
      <c r="D67" s="26">
        <v>37</v>
      </c>
      <c r="E67" s="25">
        <v>7169</v>
      </c>
      <c r="F67" s="26">
        <v>215</v>
      </c>
      <c r="G67" s="27">
        <f aca="true" t="shared" si="1" ref="G67:G130">(D67+F67)/2</f>
        <v>126</v>
      </c>
      <c r="H67" s="33">
        <v>86</v>
      </c>
      <c r="I67" s="26">
        <v>8</v>
      </c>
      <c r="J67" s="28">
        <v>0.7</v>
      </c>
      <c r="K67" s="24">
        <v>39264</v>
      </c>
      <c r="L67">
        <v>0.015</v>
      </c>
      <c r="M67" s="9">
        <f>'Surcharges and State Match'!E73</f>
        <v>0</v>
      </c>
      <c r="N67" s="9">
        <v>22910</v>
      </c>
      <c r="O67" s="9">
        <f>'Surcharges and State Match'!F73</f>
        <v>0</v>
      </c>
      <c r="P67" s="9">
        <f>'Surcharges and State Match'!G73</f>
        <v>96754</v>
      </c>
      <c r="Q67" s="32">
        <f>'Surcharges and State Match'!H73</f>
        <v>27.2</v>
      </c>
    </row>
    <row r="68" spans="1:17" ht="12.75">
      <c r="A68" t="s">
        <v>69</v>
      </c>
      <c r="B68" s="5">
        <v>66</v>
      </c>
      <c r="C68" s="24">
        <v>94430</v>
      </c>
      <c r="D68" s="26">
        <v>316</v>
      </c>
      <c r="E68" s="25">
        <v>1879</v>
      </c>
      <c r="F68" s="26">
        <v>296</v>
      </c>
      <c r="G68" s="27">
        <f t="shared" si="1"/>
        <v>306</v>
      </c>
      <c r="H68" s="33">
        <v>341</v>
      </c>
      <c r="I68" s="26">
        <v>1</v>
      </c>
      <c r="J68" s="28">
        <v>1.4</v>
      </c>
      <c r="K68" s="24">
        <v>39264</v>
      </c>
      <c r="M68" s="9">
        <f>'Surcharges and State Match'!E74</f>
        <v>0</v>
      </c>
      <c r="N68" s="9">
        <v>22910</v>
      </c>
      <c r="O68" s="9">
        <f>'Surcharges and State Match'!F74</f>
        <v>0</v>
      </c>
      <c r="P68" s="9">
        <f>'Surcharges and State Match'!G74</f>
        <v>0</v>
      </c>
      <c r="Q68" s="32">
        <f>'Surcharges and State Match'!H74</f>
        <v>0</v>
      </c>
    </row>
    <row r="69" spans="1:17" ht="12.75">
      <c r="A69" t="s">
        <v>70</v>
      </c>
      <c r="B69" s="5">
        <v>67</v>
      </c>
      <c r="C69" s="24">
        <v>330972</v>
      </c>
      <c r="D69" s="26">
        <v>38</v>
      </c>
      <c r="E69" s="25">
        <v>17450</v>
      </c>
      <c r="F69" s="26">
        <v>107</v>
      </c>
      <c r="G69" s="27">
        <f t="shared" si="1"/>
        <v>72.5</v>
      </c>
      <c r="H69" s="33">
        <v>17</v>
      </c>
      <c r="I69" s="26">
        <v>10</v>
      </c>
      <c r="J69" s="28">
        <v>0.5</v>
      </c>
      <c r="K69" s="24">
        <v>39264</v>
      </c>
      <c r="L69">
        <v>0.015</v>
      </c>
      <c r="M69" s="9">
        <f>'Surcharges and State Match'!E75</f>
        <v>0</v>
      </c>
      <c r="N69" s="9">
        <v>22910</v>
      </c>
      <c r="O69" s="9">
        <f>'Surcharges and State Match'!F75</f>
        <v>0</v>
      </c>
      <c r="P69" s="9">
        <f>'Surcharges and State Match'!G75</f>
        <v>233141</v>
      </c>
      <c r="Q69" s="32">
        <f>'Surcharges and State Match'!H75</f>
        <v>27.2</v>
      </c>
    </row>
    <row r="70" spans="1:17" ht="12.75">
      <c r="A70" t="s">
        <v>71</v>
      </c>
      <c r="B70" s="5">
        <v>68</v>
      </c>
      <c r="C70" s="24">
        <v>146754</v>
      </c>
      <c r="D70" s="26">
        <v>192</v>
      </c>
      <c r="E70" s="25">
        <v>1896</v>
      </c>
      <c r="F70" s="26">
        <v>294</v>
      </c>
      <c r="G70" s="27">
        <f t="shared" si="1"/>
        <v>243</v>
      </c>
      <c r="H70" s="33">
        <v>279</v>
      </c>
      <c r="I70" s="26">
        <v>3</v>
      </c>
      <c r="J70" s="28">
        <v>1.2</v>
      </c>
      <c r="K70" s="24">
        <v>39264</v>
      </c>
      <c r="L70">
        <v>0.015</v>
      </c>
      <c r="M70" s="9">
        <f>'Surcharges and State Match'!E76</f>
        <v>0</v>
      </c>
      <c r="N70" s="9">
        <v>22910</v>
      </c>
      <c r="O70" s="9">
        <f>'Surcharges and State Match'!F76</f>
        <v>0</v>
      </c>
      <c r="P70" s="9">
        <f>'Surcharges and State Match'!G76</f>
        <v>13352</v>
      </c>
      <c r="Q70" s="32">
        <f>'Surcharges and State Match'!H76</f>
        <v>27.2</v>
      </c>
    </row>
    <row r="71" spans="1:17" ht="12.75">
      <c r="A71" t="s">
        <v>72</v>
      </c>
      <c r="B71" s="5">
        <v>69</v>
      </c>
      <c r="C71" s="24">
        <v>143776</v>
      </c>
      <c r="D71" s="26">
        <v>200</v>
      </c>
      <c r="E71" s="25">
        <v>964</v>
      </c>
      <c r="F71" s="26">
        <v>328</v>
      </c>
      <c r="G71" s="27">
        <f t="shared" si="1"/>
        <v>264</v>
      </c>
      <c r="H71" s="33">
        <v>305</v>
      </c>
      <c r="I71" s="26">
        <v>2</v>
      </c>
      <c r="J71" s="28">
        <v>1.3</v>
      </c>
      <c r="K71" s="24">
        <v>39264</v>
      </c>
      <c r="M71" s="9">
        <f>'Surcharges and State Match'!E77</f>
        <v>0</v>
      </c>
      <c r="N71" s="9">
        <v>22910</v>
      </c>
      <c r="O71" s="9">
        <f>'Surcharges and State Match'!F77</f>
        <v>0</v>
      </c>
      <c r="P71" s="9">
        <f>'Surcharges and State Match'!G77</f>
        <v>0</v>
      </c>
      <c r="Q71" s="32">
        <f>'Surcharges and State Match'!H77</f>
        <v>0</v>
      </c>
    </row>
    <row r="72" spans="1:17" ht="12.75">
      <c r="A72" t="s">
        <v>73</v>
      </c>
      <c r="B72" s="5">
        <v>70</v>
      </c>
      <c r="C72" s="24">
        <v>102589</v>
      </c>
      <c r="D72" s="26">
        <v>302</v>
      </c>
      <c r="E72" s="25">
        <v>6593</v>
      </c>
      <c r="F72" s="26">
        <v>221</v>
      </c>
      <c r="G72" s="27">
        <f t="shared" si="1"/>
        <v>261.5</v>
      </c>
      <c r="H72" s="33">
        <v>302</v>
      </c>
      <c r="I72" s="26">
        <v>2</v>
      </c>
      <c r="J72" s="28">
        <v>1.3</v>
      </c>
      <c r="K72" s="24">
        <v>39264</v>
      </c>
      <c r="M72" s="9">
        <f>'Surcharges and State Match'!E78</f>
        <v>0</v>
      </c>
      <c r="N72" s="9">
        <v>22910</v>
      </c>
      <c r="O72" s="9">
        <f>'Surcharges and State Match'!F78</f>
        <v>0</v>
      </c>
      <c r="P72" s="9">
        <f>'Surcharges and State Match'!G78</f>
        <v>0</v>
      </c>
      <c r="Q72" s="32">
        <f>'Surcharges and State Match'!H78</f>
        <v>0</v>
      </c>
    </row>
    <row r="73" spans="1:17" ht="12.75">
      <c r="A73" t="s">
        <v>74</v>
      </c>
      <c r="B73" s="5">
        <v>71</v>
      </c>
      <c r="C73" s="24">
        <v>179610</v>
      </c>
      <c r="D73" s="26">
        <v>127</v>
      </c>
      <c r="E73" s="25">
        <v>26762</v>
      </c>
      <c r="F73" s="26">
        <v>69</v>
      </c>
      <c r="G73" s="27">
        <f t="shared" si="1"/>
        <v>98</v>
      </c>
      <c r="H73" s="33">
        <v>52</v>
      </c>
      <c r="I73" s="26">
        <v>9</v>
      </c>
      <c r="J73" s="28">
        <v>0.6</v>
      </c>
      <c r="K73" s="24">
        <v>39264</v>
      </c>
      <c r="M73" s="9">
        <f>'Surcharges and State Match'!E79</f>
        <v>0</v>
      </c>
      <c r="N73" s="9">
        <v>22910</v>
      </c>
      <c r="O73" s="9">
        <f>'Surcharges and State Match'!F79</f>
        <v>0</v>
      </c>
      <c r="P73" s="9">
        <f>'Surcharges and State Match'!G79</f>
        <v>0</v>
      </c>
      <c r="Q73" s="32">
        <f>'Surcharges and State Match'!H79</f>
        <v>0</v>
      </c>
    </row>
    <row r="74" spans="1:17" ht="12.75">
      <c r="A74" t="s">
        <v>75</v>
      </c>
      <c r="B74" s="5">
        <v>72</v>
      </c>
      <c r="C74" s="24">
        <v>187310</v>
      </c>
      <c r="D74" s="26">
        <v>115</v>
      </c>
      <c r="E74" s="25">
        <v>33899</v>
      </c>
      <c r="F74" s="26">
        <v>45</v>
      </c>
      <c r="G74" s="27">
        <f t="shared" si="1"/>
        <v>80</v>
      </c>
      <c r="H74" s="33">
        <v>23</v>
      </c>
      <c r="I74" s="26">
        <v>10</v>
      </c>
      <c r="J74" s="28">
        <v>0.5</v>
      </c>
      <c r="K74" s="24">
        <v>39264</v>
      </c>
      <c r="L74">
        <v>0.015</v>
      </c>
      <c r="M74" s="9">
        <f>'Surcharges and State Match'!E80</f>
        <v>0</v>
      </c>
      <c r="N74" s="9">
        <v>22910</v>
      </c>
      <c r="O74" s="9">
        <f>'Surcharges and State Match'!F80</f>
        <v>0</v>
      </c>
      <c r="P74" s="9">
        <f>'Surcharges and State Match'!G80</f>
        <v>139603</v>
      </c>
      <c r="Q74" s="32">
        <f>'Surcharges and State Match'!H80</f>
        <v>27.2</v>
      </c>
    </row>
    <row r="75" spans="1:17" ht="12.75">
      <c r="A75" t="s">
        <v>76</v>
      </c>
      <c r="B75" s="5">
        <v>73</v>
      </c>
      <c r="C75" s="24">
        <v>184514</v>
      </c>
      <c r="D75" s="26">
        <v>117</v>
      </c>
      <c r="E75" s="25">
        <v>24630</v>
      </c>
      <c r="F75" s="26">
        <v>75</v>
      </c>
      <c r="G75" s="27">
        <f t="shared" si="1"/>
        <v>96</v>
      </c>
      <c r="H75" s="33">
        <v>47</v>
      </c>
      <c r="I75" s="26">
        <v>9</v>
      </c>
      <c r="J75" s="28">
        <v>0.6</v>
      </c>
      <c r="K75" s="24">
        <v>39264</v>
      </c>
      <c r="M75" s="9">
        <f>'Surcharges and State Match'!E81</f>
        <v>0</v>
      </c>
      <c r="N75" s="9">
        <v>22910</v>
      </c>
      <c r="O75" s="9">
        <f>'Surcharges and State Match'!F81</f>
        <v>0</v>
      </c>
      <c r="P75" s="9">
        <f>'Surcharges and State Match'!G81</f>
        <v>0</v>
      </c>
      <c r="Q75" s="32">
        <f>'Surcharges and State Match'!H81</f>
        <v>0</v>
      </c>
    </row>
    <row r="76" spans="1:17" ht="12.75">
      <c r="A76" t="s">
        <v>77</v>
      </c>
      <c r="B76" s="5">
        <v>74</v>
      </c>
      <c r="C76" s="24">
        <v>156443</v>
      </c>
      <c r="D76" s="26">
        <v>169</v>
      </c>
      <c r="E76" s="25">
        <v>4694</v>
      </c>
      <c r="F76" s="26">
        <v>251</v>
      </c>
      <c r="G76" s="27">
        <f t="shared" si="1"/>
        <v>210</v>
      </c>
      <c r="H76" s="33">
        <v>246</v>
      </c>
      <c r="I76" s="26">
        <v>3</v>
      </c>
      <c r="J76" s="28">
        <v>1.2</v>
      </c>
      <c r="K76" s="24">
        <v>39264</v>
      </c>
      <c r="L76">
        <v>0.03</v>
      </c>
      <c r="M76" s="9">
        <f>'Surcharges and State Match'!E82</f>
        <v>47117</v>
      </c>
      <c r="N76" s="9">
        <v>22910</v>
      </c>
      <c r="O76" s="9">
        <f>'Surcharges and State Match'!F82</f>
        <v>27492</v>
      </c>
      <c r="P76" s="9">
        <f>'Surcharges and State Match'!G82</f>
        <v>119699</v>
      </c>
      <c r="Q76" s="32">
        <f>'Surcharges and State Match'!H82</f>
        <v>72.21</v>
      </c>
    </row>
    <row r="77" spans="1:17" ht="12.75">
      <c r="A77" t="s">
        <v>78</v>
      </c>
      <c r="B77" s="5">
        <v>75</v>
      </c>
      <c r="C77" s="24">
        <v>476317</v>
      </c>
      <c r="D77" s="26">
        <v>20</v>
      </c>
      <c r="E77" s="25">
        <v>15349</v>
      </c>
      <c r="F77" s="26">
        <v>124</v>
      </c>
      <c r="G77" s="27">
        <f t="shared" si="1"/>
        <v>72</v>
      </c>
      <c r="H77" s="33">
        <v>16</v>
      </c>
      <c r="I77" s="26">
        <v>10</v>
      </c>
      <c r="J77" s="28">
        <v>0.5</v>
      </c>
      <c r="K77" s="24">
        <v>39264</v>
      </c>
      <c r="L77">
        <v>0.03</v>
      </c>
      <c r="M77" s="9">
        <f>'Surcharges and State Match'!E83</f>
        <v>19632</v>
      </c>
      <c r="N77" s="9">
        <v>22910</v>
      </c>
      <c r="O77" s="9">
        <f>'Surcharges and State Match'!F83</f>
        <v>11455</v>
      </c>
      <c r="P77" s="9">
        <f>'Surcharges and State Match'!G83</f>
        <v>297767</v>
      </c>
      <c r="Q77" s="32">
        <f>'Surcharges and State Match'!H83</f>
        <v>30.37</v>
      </c>
    </row>
    <row r="78" spans="1:17" ht="12.75">
      <c r="A78" t="s">
        <v>79</v>
      </c>
      <c r="B78" s="5">
        <v>76</v>
      </c>
      <c r="C78" s="24">
        <v>150466</v>
      </c>
      <c r="D78" s="26">
        <v>177</v>
      </c>
      <c r="E78" s="25">
        <v>6724</v>
      </c>
      <c r="F78" s="26">
        <v>218</v>
      </c>
      <c r="G78" s="27">
        <f t="shared" si="1"/>
        <v>197.5</v>
      </c>
      <c r="H78" s="33">
        <v>233</v>
      </c>
      <c r="I78" s="26">
        <v>4</v>
      </c>
      <c r="J78" s="28">
        <v>1.1</v>
      </c>
      <c r="K78" s="24">
        <v>39264</v>
      </c>
      <c r="L78">
        <v>0.01</v>
      </c>
      <c r="M78" s="9">
        <f>'Surcharges and State Match'!E84</f>
        <v>0</v>
      </c>
      <c r="N78" s="9">
        <v>22910</v>
      </c>
      <c r="O78" s="9">
        <f>'Surcharges and State Match'!F84</f>
        <v>0</v>
      </c>
      <c r="P78" s="9">
        <f>'Surcharges and State Match'!G84</f>
        <v>0</v>
      </c>
      <c r="Q78" s="32">
        <f>'Surcharges and State Match'!H84</f>
        <v>0</v>
      </c>
    </row>
    <row r="79" spans="1:17" ht="12.75">
      <c r="A79" t="s">
        <v>80</v>
      </c>
      <c r="B79" s="5">
        <v>77</v>
      </c>
      <c r="C79" s="24">
        <v>141755</v>
      </c>
      <c r="D79" s="26">
        <v>206</v>
      </c>
      <c r="E79" s="25">
        <v>7955</v>
      </c>
      <c r="F79" s="26">
        <v>203</v>
      </c>
      <c r="G79" s="27">
        <f t="shared" si="1"/>
        <v>204.5</v>
      </c>
      <c r="H79" s="33">
        <v>239</v>
      </c>
      <c r="I79" s="26">
        <v>4</v>
      </c>
      <c r="J79" s="28">
        <v>1.1</v>
      </c>
      <c r="K79" s="24">
        <v>39264</v>
      </c>
      <c r="M79" s="9">
        <f>'Surcharges and State Match'!E85</f>
        <v>0</v>
      </c>
      <c r="N79" s="9">
        <v>22910</v>
      </c>
      <c r="O79" s="9">
        <f>'Surcharges and State Match'!F85</f>
        <v>0</v>
      </c>
      <c r="P79" s="9">
        <f>'Surcharges and State Match'!G85</f>
        <v>0</v>
      </c>
      <c r="Q79" s="32">
        <f>'Surcharges and State Match'!H85</f>
        <v>0</v>
      </c>
    </row>
    <row r="80" spans="1:17" ht="12.75">
      <c r="A80" t="s">
        <v>81</v>
      </c>
      <c r="B80" s="5">
        <v>78</v>
      </c>
      <c r="C80" s="24">
        <v>443513</v>
      </c>
      <c r="D80" s="26">
        <v>24</v>
      </c>
      <c r="E80" s="25">
        <v>5644</v>
      </c>
      <c r="F80" s="26">
        <v>237</v>
      </c>
      <c r="G80" s="27">
        <f t="shared" si="1"/>
        <v>130.5</v>
      </c>
      <c r="H80" s="33">
        <v>93</v>
      </c>
      <c r="I80" s="26">
        <v>8</v>
      </c>
      <c r="J80" s="28">
        <v>0.7</v>
      </c>
      <c r="K80" s="24">
        <v>39264</v>
      </c>
      <c r="M80" s="9">
        <f>'Surcharges and State Match'!E86</f>
        <v>0</v>
      </c>
      <c r="N80" s="9">
        <v>22910</v>
      </c>
      <c r="O80" s="9">
        <f>'Surcharges and State Match'!F86</f>
        <v>0</v>
      </c>
      <c r="P80" s="9">
        <f>'Surcharges and State Match'!G86</f>
        <v>0</v>
      </c>
      <c r="Q80" s="32">
        <f>'Surcharges and State Match'!H86</f>
        <v>0</v>
      </c>
    </row>
    <row r="81" spans="1:17" ht="12.75">
      <c r="A81" t="s">
        <v>82</v>
      </c>
      <c r="B81" s="5">
        <v>79</v>
      </c>
      <c r="C81" s="24">
        <v>118193</v>
      </c>
      <c r="D81" s="26">
        <v>272</v>
      </c>
      <c r="E81" s="25">
        <v>29501</v>
      </c>
      <c r="F81" s="26">
        <v>56</v>
      </c>
      <c r="G81" s="27">
        <f t="shared" si="1"/>
        <v>164</v>
      </c>
      <c r="H81" s="33">
        <v>155</v>
      </c>
      <c r="I81" s="26">
        <v>6</v>
      </c>
      <c r="J81" s="28">
        <v>0.9</v>
      </c>
      <c r="K81" s="24">
        <v>39264</v>
      </c>
      <c r="L81">
        <v>0.02</v>
      </c>
      <c r="M81" s="9">
        <f>'Surcharges and State Match'!E87</f>
        <v>0</v>
      </c>
      <c r="N81" s="9">
        <v>22910</v>
      </c>
      <c r="O81" s="9">
        <f>'Surcharges and State Match'!F87</f>
        <v>0</v>
      </c>
      <c r="P81" s="9">
        <f>'Surcharges and State Match'!G87</f>
        <v>177558</v>
      </c>
      <c r="Q81" s="32">
        <f>'Surcharges and State Match'!H87</f>
        <v>27.2</v>
      </c>
    </row>
    <row r="82" spans="1:17" ht="12.75">
      <c r="A82" t="s">
        <v>83</v>
      </c>
      <c r="B82" s="5">
        <v>80</v>
      </c>
      <c r="C82" s="24">
        <v>102166</v>
      </c>
      <c r="D82" s="26">
        <v>304</v>
      </c>
      <c r="E82" s="25">
        <v>11073</v>
      </c>
      <c r="F82" s="26">
        <v>167</v>
      </c>
      <c r="G82" s="27">
        <f t="shared" si="1"/>
        <v>235.5</v>
      </c>
      <c r="H82" s="33">
        <v>274</v>
      </c>
      <c r="I82" s="26">
        <v>3</v>
      </c>
      <c r="J82" s="28">
        <v>1.2</v>
      </c>
      <c r="K82" s="24">
        <v>39264</v>
      </c>
      <c r="M82" s="9">
        <f>'Surcharges and State Match'!E88</f>
        <v>0</v>
      </c>
      <c r="N82" s="9">
        <v>22910</v>
      </c>
      <c r="O82" s="9">
        <f>'Surcharges and State Match'!F88</f>
        <v>0</v>
      </c>
      <c r="P82" s="9">
        <f>'Surcharges and State Match'!G88</f>
        <v>0</v>
      </c>
      <c r="Q82" s="32">
        <f>'Surcharges and State Match'!H88</f>
        <v>0</v>
      </c>
    </row>
    <row r="83" spans="1:17" ht="12.75">
      <c r="A83" t="s">
        <v>84</v>
      </c>
      <c r="B83" s="5">
        <v>81</v>
      </c>
      <c r="C83" s="24">
        <v>167970</v>
      </c>
      <c r="D83" s="26">
        <v>145</v>
      </c>
      <c r="E83" s="25">
        <v>3323</v>
      </c>
      <c r="F83" s="26">
        <v>269</v>
      </c>
      <c r="G83" s="27">
        <f t="shared" si="1"/>
        <v>207</v>
      </c>
      <c r="H83" s="33">
        <v>243</v>
      </c>
      <c r="I83" s="26">
        <v>4</v>
      </c>
      <c r="J83" s="28">
        <v>1.1</v>
      </c>
      <c r="K83" s="24">
        <v>39264</v>
      </c>
      <c r="L83">
        <v>0.03</v>
      </c>
      <c r="M83" s="9">
        <f>'Surcharges and State Match'!E89</f>
        <v>43190</v>
      </c>
      <c r="N83" s="9">
        <v>22910</v>
      </c>
      <c r="O83" s="9">
        <f>'Surcharges and State Match'!F89</f>
        <v>25201</v>
      </c>
      <c r="P83" s="9">
        <f>'Surcharges and State Match'!G89</f>
        <v>122127</v>
      </c>
      <c r="Q83" s="32">
        <f>'Surcharges and State Match'!H89</f>
        <v>61.82</v>
      </c>
    </row>
    <row r="84" spans="1:17" ht="12.75">
      <c r="A84" t="s">
        <v>85</v>
      </c>
      <c r="B84" s="5">
        <v>82</v>
      </c>
      <c r="C84" s="24">
        <v>277773</v>
      </c>
      <c r="D84" s="26">
        <v>51</v>
      </c>
      <c r="E84" s="25">
        <v>14496</v>
      </c>
      <c r="F84" s="26">
        <v>128</v>
      </c>
      <c r="G84" s="27">
        <f t="shared" si="1"/>
        <v>89.5</v>
      </c>
      <c r="H84" s="33">
        <v>34</v>
      </c>
      <c r="I84" s="26">
        <v>10</v>
      </c>
      <c r="J84" s="28">
        <v>0.5</v>
      </c>
      <c r="K84" s="24">
        <v>39264</v>
      </c>
      <c r="L84">
        <v>0.03</v>
      </c>
      <c r="M84" s="9">
        <f>'Surcharges and State Match'!E90</f>
        <v>19632</v>
      </c>
      <c r="N84" s="9">
        <v>22910</v>
      </c>
      <c r="O84" s="9">
        <f>'Surcharges and State Match'!F90</f>
        <v>11455</v>
      </c>
      <c r="P84" s="9">
        <f>'Surcharges and State Match'!G90</f>
        <v>355197</v>
      </c>
      <c r="Q84" s="32">
        <f>'Surcharges and State Match'!H90</f>
        <v>29.81</v>
      </c>
    </row>
    <row r="85" spans="1:17" ht="12.75">
      <c r="A85" t="s">
        <v>86</v>
      </c>
      <c r="B85" s="5">
        <v>83</v>
      </c>
      <c r="C85" s="24">
        <v>131829</v>
      </c>
      <c r="D85" s="26">
        <v>229</v>
      </c>
      <c r="E85" s="25">
        <v>13996</v>
      </c>
      <c r="F85" s="26">
        <v>136</v>
      </c>
      <c r="G85" s="27">
        <f t="shared" si="1"/>
        <v>182.5</v>
      </c>
      <c r="H85" s="33">
        <v>209</v>
      </c>
      <c r="I85" s="26">
        <v>5</v>
      </c>
      <c r="J85" s="28">
        <v>1</v>
      </c>
      <c r="K85" s="24">
        <v>39264</v>
      </c>
      <c r="M85" s="9">
        <f>'Surcharges and State Match'!E91</f>
        <v>0</v>
      </c>
      <c r="N85" s="9">
        <v>22910</v>
      </c>
      <c r="O85" s="9">
        <f>'Surcharges and State Match'!F91</f>
        <v>0</v>
      </c>
      <c r="P85" s="9">
        <f>'Surcharges and State Match'!G91</f>
        <v>0</v>
      </c>
      <c r="Q85" s="32">
        <f>'Surcharges and State Match'!H91</f>
        <v>0</v>
      </c>
    </row>
    <row r="86" spans="1:17" ht="12.75">
      <c r="A86" t="s">
        <v>87</v>
      </c>
      <c r="B86" s="5">
        <v>84</v>
      </c>
      <c r="C86" s="24">
        <v>129242</v>
      </c>
      <c r="D86" s="26">
        <v>240</v>
      </c>
      <c r="E86" s="25">
        <v>2057</v>
      </c>
      <c r="F86" s="26">
        <v>289</v>
      </c>
      <c r="G86" s="27">
        <f t="shared" si="1"/>
        <v>264.5</v>
      </c>
      <c r="H86" s="33">
        <v>307</v>
      </c>
      <c r="I86" s="26">
        <v>2</v>
      </c>
      <c r="J86" s="28">
        <v>1.3</v>
      </c>
      <c r="K86" s="24">
        <v>39264</v>
      </c>
      <c r="M86" s="9">
        <f>'Surcharges and State Match'!E92</f>
        <v>0</v>
      </c>
      <c r="N86" s="9">
        <v>22910</v>
      </c>
      <c r="O86" s="9">
        <f>'Surcharges and State Match'!F92</f>
        <v>0</v>
      </c>
      <c r="P86" s="9">
        <f>'Surcharges and State Match'!G92</f>
        <v>0</v>
      </c>
      <c r="Q86" s="32">
        <f>'Surcharges and State Match'!H92</f>
        <v>0</v>
      </c>
    </row>
    <row r="87" spans="1:17" ht="12.75">
      <c r="A87" t="s">
        <v>88</v>
      </c>
      <c r="B87" s="5">
        <v>85</v>
      </c>
      <c r="C87" s="24">
        <v>131434</v>
      </c>
      <c r="D87" s="26">
        <v>233</v>
      </c>
      <c r="E87" s="25">
        <v>15332</v>
      </c>
      <c r="F87" s="26">
        <v>125</v>
      </c>
      <c r="G87" s="27">
        <f t="shared" si="1"/>
        <v>179</v>
      </c>
      <c r="H87" s="33">
        <v>198</v>
      </c>
      <c r="I87" s="26">
        <v>5</v>
      </c>
      <c r="J87" s="28">
        <v>1</v>
      </c>
      <c r="K87" s="24">
        <v>39264</v>
      </c>
      <c r="L87">
        <v>0.01</v>
      </c>
      <c r="M87" s="9">
        <f>'Surcharges and State Match'!E93</f>
        <v>0</v>
      </c>
      <c r="N87" s="9">
        <v>22910</v>
      </c>
      <c r="O87" s="9">
        <f>'Surcharges and State Match'!F93</f>
        <v>0</v>
      </c>
      <c r="P87" s="9">
        <f>'Surcharges and State Match'!G93</f>
        <v>54654</v>
      </c>
      <c r="Q87" s="32">
        <f>'Surcharges and State Match'!H93</f>
        <v>27.2</v>
      </c>
    </row>
    <row r="88" spans="1:17" ht="12.75">
      <c r="A88" t="s">
        <v>89</v>
      </c>
      <c r="B88" s="5">
        <v>86</v>
      </c>
      <c r="C88" s="24">
        <v>598898</v>
      </c>
      <c r="D88" s="26">
        <v>16</v>
      </c>
      <c r="E88" s="25">
        <v>5438</v>
      </c>
      <c r="F88" s="26">
        <v>238</v>
      </c>
      <c r="G88" s="27">
        <f t="shared" si="1"/>
        <v>127</v>
      </c>
      <c r="H88" s="33">
        <v>89</v>
      </c>
      <c r="I88" s="26">
        <v>8</v>
      </c>
      <c r="J88" s="28">
        <v>0.7</v>
      </c>
      <c r="K88" s="24">
        <v>39264</v>
      </c>
      <c r="L88">
        <v>0.03</v>
      </c>
      <c r="M88" s="9">
        <f>'Surcharges and State Match'!E94</f>
        <v>27485</v>
      </c>
      <c r="N88" s="9">
        <v>22910</v>
      </c>
      <c r="O88" s="9">
        <f>'Surcharges and State Match'!F94</f>
        <v>16037</v>
      </c>
      <c r="P88" s="9">
        <f>'Surcharges and State Match'!G94</f>
        <v>171655</v>
      </c>
      <c r="Q88" s="32">
        <f>'Surcharges and State Match'!H94</f>
        <v>36.44</v>
      </c>
    </row>
    <row r="89" spans="1:17" ht="12.75">
      <c r="A89" t="s">
        <v>90</v>
      </c>
      <c r="B89" s="5">
        <v>87</v>
      </c>
      <c r="C89" s="24">
        <v>93024</v>
      </c>
      <c r="D89" s="26">
        <v>318</v>
      </c>
      <c r="E89" s="25">
        <v>16195</v>
      </c>
      <c r="F89" s="26">
        <v>118</v>
      </c>
      <c r="G89" s="27">
        <f t="shared" si="1"/>
        <v>218</v>
      </c>
      <c r="H89" s="33">
        <v>259</v>
      </c>
      <c r="I89" s="26">
        <v>3</v>
      </c>
      <c r="J89" s="28">
        <v>1.2</v>
      </c>
      <c r="K89" s="24">
        <v>39264</v>
      </c>
      <c r="L89">
        <v>0.03</v>
      </c>
      <c r="M89" s="9">
        <f>'Surcharges and State Match'!E95</f>
        <v>47117</v>
      </c>
      <c r="N89" s="9">
        <v>22910</v>
      </c>
      <c r="O89" s="9">
        <f>'Surcharges and State Match'!F95</f>
        <v>27492</v>
      </c>
      <c r="P89" s="9">
        <f>'Surcharges and State Match'!G95</f>
        <v>156318</v>
      </c>
      <c r="Q89" s="32">
        <f>'Surcharges and State Match'!H95</f>
        <v>52.04</v>
      </c>
    </row>
    <row r="90" spans="1:17" ht="12.75">
      <c r="A90" t="s">
        <v>91</v>
      </c>
      <c r="B90" s="5">
        <v>88</v>
      </c>
      <c r="C90" s="24">
        <v>151921</v>
      </c>
      <c r="D90" s="26">
        <v>176</v>
      </c>
      <c r="E90" s="25">
        <v>23209</v>
      </c>
      <c r="F90" s="26">
        <v>79</v>
      </c>
      <c r="G90" s="27">
        <f t="shared" si="1"/>
        <v>127.5</v>
      </c>
      <c r="H90" s="33">
        <v>90</v>
      </c>
      <c r="I90" s="26">
        <v>8</v>
      </c>
      <c r="J90" s="28">
        <v>0.7</v>
      </c>
      <c r="K90" s="24">
        <v>39264</v>
      </c>
      <c r="L90">
        <v>0.03</v>
      </c>
      <c r="M90" s="9">
        <f>'Surcharges and State Match'!E96</f>
        <v>27485</v>
      </c>
      <c r="N90" s="9">
        <v>22910</v>
      </c>
      <c r="O90" s="9">
        <f>'Surcharges and State Match'!F96</f>
        <v>16037</v>
      </c>
      <c r="P90" s="9">
        <f>'Surcharges and State Match'!G96</f>
        <v>289934</v>
      </c>
      <c r="Q90" s="32">
        <f>'Surcharges and State Match'!H96</f>
        <v>32.01</v>
      </c>
    </row>
    <row r="91" spans="1:17" ht="12.75">
      <c r="A91" t="s">
        <v>92</v>
      </c>
      <c r="B91" s="5">
        <v>89</v>
      </c>
      <c r="C91" s="24">
        <v>1922412</v>
      </c>
      <c r="D91" s="26">
        <v>5</v>
      </c>
      <c r="E91" s="25">
        <v>3932</v>
      </c>
      <c r="F91" s="26">
        <v>259</v>
      </c>
      <c r="G91" s="27">
        <f t="shared" si="1"/>
        <v>132</v>
      </c>
      <c r="H91" s="33">
        <v>98</v>
      </c>
      <c r="I91" s="26">
        <v>8</v>
      </c>
      <c r="J91" s="28">
        <v>0.7</v>
      </c>
      <c r="K91" s="24">
        <v>39264</v>
      </c>
      <c r="L91">
        <v>0.03</v>
      </c>
      <c r="M91" s="9">
        <f>'Surcharges and State Match'!E97</f>
        <v>27485</v>
      </c>
      <c r="N91" s="9">
        <v>22910</v>
      </c>
      <c r="O91" s="9">
        <f>'Surcharges and State Match'!F97</f>
        <v>16037</v>
      </c>
      <c r="P91" s="9">
        <f>'Surcharges and State Match'!G97</f>
        <v>197515</v>
      </c>
      <c r="Q91" s="32">
        <f>'Surcharges and State Match'!H97</f>
        <v>34.89</v>
      </c>
    </row>
    <row r="92" spans="1:17" ht="12.75">
      <c r="A92" t="s">
        <v>93</v>
      </c>
      <c r="B92" s="5">
        <v>90</v>
      </c>
      <c r="C92" s="24">
        <v>391418</v>
      </c>
      <c r="D92" s="26">
        <v>32</v>
      </c>
      <c r="E92" s="25">
        <v>1351</v>
      </c>
      <c r="F92" s="26">
        <v>316</v>
      </c>
      <c r="G92" s="27">
        <f t="shared" si="1"/>
        <v>174</v>
      </c>
      <c r="H92" s="33">
        <v>183</v>
      </c>
      <c r="I92" s="26">
        <v>5</v>
      </c>
      <c r="J92" s="28">
        <v>1</v>
      </c>
      <c r="K92" s="24">
        <v>39264</v>
      </c>
      <c r="M92" s="9">
        <f>'Surcharges and State Match'!E98</f>
        <v>0</v>
      </c>
      <c r="N92" s="9">
        <v>22910</v>
      </c>
      <c r="O92" s="9">
        <f>'Surcharges and State Match'!F98</f>
        <v>0</v>
      </c>
      <c r="P92" s="9">
        <f>'Surcharges and State Match'!G98</f>
        <v>0</v>
      </c>
      <c r="Q92" s="32">
        <f>'Surcharges and State Match'!H98</f>
        <v>0</v>
      </c>
    </row>
    <row r="93" spans="1:17" ht="12.75">
      <c r="A93" t="s">
        <v>94</v>
      </c>
      <c r="B93" s="5">
        <v>91</v>
      </c>
      <c r="C93" s="24">
        <v>392260</v>
      </c>
      <c r="D93" s="26">
        <v>30</v>
      </c>
      <c r="E93" s="25">
        <v>1552</v>
      </c>
      <c r="F93" s="26">
        <v>308</v>
      </c>
      <c r="G93" s="27">
        <f t="shared" si="1"/>
        <v>169</v>
      </c>
      <c r="H93" s="33">
        <v>166</v>
      </c>
      <c r="I93" s="26">
        <v>6</v>
      </c>
      <c r="J93" s="28">
        <v>0.9</v>
      </c>
      <c r="K93" s="24">
        <v>39264</v>
      </c>
      <c r="M93" s="9">
        <f>'Surcharges and State Match'!E99</f>
        <v>0</v>
      </c>
      <c r="N93" s="9">
        <v>22910</v>
      </c>
      <c r="O93" s="9">
        <f>'Surcharges and State Match'!F99</f>
        <v>0</v>
      </c>
      <c r="P93" s="9">
        <f>'Surcharges and State Match'!G99</f>
        <v>0</v>
      </c>
      <c r="Q93" s="32">
        <f>'Surcharges and State Match'!H99</f>
        <v>0</v>
      </c>
    </row>
    <row r="94" spans="1:17" ht="12.75">
      <c r="A94" t="s">
        <v>95</v>
      </c>
      <c r="B94" s="5">
        <v>92</v>
      </c>
      <c r="C94" s="24">
        <v>264389</v>
      </c>
      <c r="D94" s="26">
        <v>59</v>
      </c>
      <c r="E94" s="25">
        <v>3333</v>
      </c>
      <c r="F94" s="26">
        <v>268</v>
      </c>
      <c r="G94" s="27">
        <f t="shared" si="1"/>
        <v>163.5</v>
      </c>
      <c r="H94" s="33">
        <v>153</v>
      </c>
      <c r="I94" s="26">
        <v>6</v>
      </c>
      <c r="J94" s="28">
        <v>0.9</v>
      </c>
      <c r="K94" s="24">
        <v>39264</v>
      </c>
      <c r="L94">
        <v>0.005</v>
      </c>
      <c r="M94" s="9">
        <f>'Surcharges and State Match'!E100</f>
        <v>0</v>
      </c>
      <c r="N94" s="9">
        <v>22910</v>
      </c>
      <c r="O94" s="9">
        <f>'Surcharges and State Match'!F100</f>
        <v>0</v>
      </c>
      <c r="P94" s="9">
        <f>'Surcharges and State Match'!G100</f>
        <v>11049</v>
      </c>
      <c r="Q94" s="32">
        <f>'Surcharges and State Match'!H100</f>
        <v>27.2</v>
      </c>
    </row>
    <row r="95" spans="1:17" ht="12.75">
      <c r="A95" t="s">
        <v>96</v>
      </c>
      <c r="B95" s="5">
        <v>93</v>
      </c>
      <c r="C95" s="24">
        <v>134870</v>
      </c>
      <c r="D95" s="26">
        <v>226</v>
      </c>
      <c r="E95" s="25">
        <v>37353</v>
      </c>
      <c r="F95" s="26">
        <v>40</v>
      </c>
      <c r="G95" s="27">
        <f t="shared" si="1"/>
        <v>133</v>
      </c>
      <c r="H95" s="33">
        <v>102</v>
      </c>
      <c r="I95" s="26">
        <v>8</v>
      </c>
      <c r="J95" s="28">
        <v>0.7</v>
      </c>
      <c r="K95" s="24">
        <v>39264</v>
      </c>
      <c r="M95" s="9">
        <f>'Surcharges and State Match'!E101</f>
        <v>0</v>
      </c>
      <c r="N95" s="9">
        <v>22910</v>
      </c>
      <c r="O95" s="9">
        <f>'Surcharges and State Match'!F101</f>
        <v>0</v>
      </c>
      <c r="P95" s="9">
        <f>'Surcharges and State Match'!G101</f>
        <v>0</v>
      </c>
      <c r="Q95" s="32">
        <f>'Surcharges and State Match'!H101</f>
        <v>0</v>
      </c>
    </row>
    <row r="96" spans="1:17" ht="12.75">
      <c r="A96" t="s">
        <v>97</v>
      </c>
      <c r="B96" s="5">
        <v>94</v>
      </c>
      <c r="C96" s="24">
        <v>147868</v>
      </c>
      <c r="D96" s="26">
        <v>186</v>
      </c>
      <c r="E96" s="25">
        <v>16112</v>
      </c>
      <c r="F96" s="26">
        <v>120</v>
      </c>
      <c r="G96" s="27">
        <f t="shared" si="1"/>
        <v>153</v>
      </c>
      <c r="H96" s="33">
        <v>134</v>
      </c>
      <c r="I96" s="26">
        <v>7</v>
      </c>
      <c r="J96" s="28">
        <v>0.8</v>
      </c>
      <c r="K96" s="24">
        <v>39264</v>
      </c>
      <c r="L96">
        <v>0.02</v>
      </c>
      <c r="M96" s="9">
        <f>'Surcharges and State Match'!E102</f>
        <v>0</v>
      </c>
      <c r="N96" s="9">
        <v>22910</v>
      </c>
      <c r="O96" s="9">
        <f>'Surcharges and State Match'!F102</f>
        <v>0</v>
      </c>
      <c r="P96" s="9">
        <f>'Surcharges and State Match'!G102</f>
        <v>81846</v>
      </c>
      <c r="Q96" s="32">
        <f>'Surcharges and State Match'!H102</f>
        <v>27.2</v>
      </c>
    </row>
    <row r="97" spans="1:17" ht="12.75">
      <c r="A97" t="s">
        <v>98</v>
      </c>
      <c r="B97" s="5">
        <v>95</v>
      </c>
      <c r="C97" s="24">
        <v>79290</v>
      </c>
      <c r="D97" s="26">
        <v>334</v>
      </c>
      <c r="E97" s="25">
        <v>90931</v>
      </c>
      <c r="F97" s="26">
        <v>9</v>
      </c>
      <c r="G97" s="27">
        <f t="shared" si="1"/>
        <v>171.5</v>
      </c>
      <c r="H97" s="33">
        <v>176</v>
      </c>
      <c r="I97" s="26">
        <v>5</v>
      </c>
      <c r="J97" s="28">
        <v>1</v>
      </c>
      <c r="K97" s="24">
        <v>39264</v>
      </c>
      <c r="M97" s="9">
        <f>'Surcharges and State Match'!E103</f>
        <v>0</v>
      </c>
      <c r="N97" s="9">
        <v>22910</v>
      </c>
      <c r="O97" s="9">
        <f>'Surcharges and State Match'!F103</f>
        <v>0</v>
      </c>
      <c r="P97" s="9">
        <f>'Surcharges and State Match'!G103</f>
        <v>0</v>
      </c>
      <c r="Q97" s="32">
        <f>'Surcharges and State Match'!H103</f>
        <v>0</v>
      </c>
    </row>
    <row r="98" spans="1:17" ht="12.75">
      <c r="A98" t="s">
        <v>99</v>
      </c>
      <c r="B98" s="5">
        <v>96</v>
      </c>
      <c r="C98" s="24">
        <v>396302</v>
      </c>
      <c r="D98" s="26">
        <v>29</v>
      </c>
      <c r="E98" s="25">
        <v>33123</v>
      </c>
      <c r="F98" s="26">
        <v>48</v>
      </c>
      <c r="G98" s="27">
        <f t="shared" si="1"/>
        <v>38.5</v>
      </c>
      <c r="H98" s="33">
        <v>5</v>
      </c>
      <c r="I98" s="26">
        <v>10</v>
      </c>
      <c r="J98" s="28">
        <v>0.5</v>
      </c>
      <c r="K98" s="24">
        <v>39264</v>
      </c>
      <c r="L98">
        <v>0.03</v>
      </c>
      <c r="M98" s="9">
        <f>'Surcharges and State Match'!E104</f>
        <v>19632</v>
      </c>
      <c r="N98" s="9">
        <v>22910</v>
      </c>
      <c r="O98" s="9">
        <f>'Surcharges and State Match'!F104</f>
        <v>11455</v>
      </c>
      <c r="P98" s="9">
        <f>'Surcharges and State Match'!G104</f>
        <v>632354</v>
      </c>
      <c r="Q98" s="32">
        <f>'Surcharges and State Match'!H104</f>
        <v>28.61</v>
      </c>
    </row>
    <row r="99" spans="1:17" ht="12.75">
      <c r="A99" t="s">
        <v>100</v>
      </c>
      <c r="B99" s="5">
        <v>97</v>
      </c>
      <c r="C99" s="24">
        <v>73151</v>
      </c>
      <c r="D99" s="26">
        <v>342</v>
      </c>
      <c r="E99" s="25">
        <v>42215</v>
      </c>
      <c r="F99" s="26">
        <v>30</v>
      </c>
      <c r="G99" s="27">
        <f t="shared" si="1"/>
        <v>186</v>
      </c>
      <c r="H99" s="33">
        <v>218</v>
      </c>
      <c r="I99" s="26">
        <v>4</v>
      </c>
      <c r="J99" s="28">
        <v>1.1</v>
      </c>
      <c r="K99" s="24">
        <v>39264</v>
      </c>
      <c r="M99" s="9">
        <f>'Surcharges and State Match'!E105</f>
        <v>0</v>
      </c>
      <c r="N99" s="9">
        <v>22910</v>
      </c>
      <c r="O99" s="9">
        <f>'Surcharges and State Match'!F105</f>
        <v>0</v>
      </c>
      <c r="P99" s="9">
        <f>'Surcharges and State Match'!G105</f>
        <v>0</v>
      </c>
      <c r="Q99" s="32">
        <f>'Surcharges and State Match'!H105</f>
        <v>0</v>
      </c>
    </row>
    <row r="100" spans="1:17" ht="12.75">
      <c r="A100" t="s">
        <v>101</v>
      </c>
      <c r="B100" s="5">
        <v>98</v>
      </c>
      <c r="C100" s="24">
        <v>202664</v>
      </c>
      <c r="D100" s="26">
        <v>99</v>
      </c>
      <c r="E100" s="25">
        <v>675</v>
      </c>
      <c r="F100" s="26">
        <v>338</v>
      </c>
      <c r="G100" s="27">
        <f t="shared" si="1"/>
        <v>218.5</v>
      </c>
      <c r="H100" s="33">
        <v>260</v>
      </c>
      <c r="I100" s="26">
        <v>3</v>
      </c>
      <c r="J100" s="28">
        <v>1.2</v>
      </c>
      <c r="K100" s="24">
        <v>39264</v>
      </c>
      <c r="M100" s="9">
        <f>'Surcharges and State Match'!E106</f>
        <v>0</v>
      </c>
      <c r="N100" s="9">
        <v>22910</v>
      </c>
      <c r="O100" s="9">
        <f>'Surcharges and State Match'!F106</f>
        <v>0</v>
      </c>
      <c r="P100" s="9">
        <f>'Surcharges and State Match'!G106</f>
        <v>0</v>
      </c>
      <c r="Q100" s="32">
        <f>'Surcharges and State Match'!H106</f>
        <v>0</v>
      </c>
    </row>
    <row r="101" spans="1:17" ht="12.75">
      <c r="A101" t="s">
        <v>102</v>
      </c>
      <c r="B101" s="5">
        <v>99</v>
      </c>
      <c r="C101" s="24">
        <v>175632</v>
      </c>
      <c r="D101" s="26">
        <v>133</v>
      </c>
      <c r="E101" s="25">
        <v>16347</v>
      </c>
      <c r="F101" s="26">
        <v>116</v>
      </c>
      <c r="G101" s="27">
        <f t="shared" si="1"/>
        <v>124.5</v>
      </c>
      <c r="H101" s="33">
        <v>84</v>
      </c>
      <c r="I101" s="26">
        <v>8</v>
      </c>
      <c r="J101" s="28">
        <v>0.7</v>
      </c>
      <c r="K101" s="24">
        <v>39264</v>
      </c>
      <c r="M101" s="9">
        <f>'Surcharges and State Match'!E107</f>
        <v>0</v>
      </c>
      <c r="N101" s="9">
        <v>22910</v>
      </c>
      <c r="O101" s="9">
        <f>'Surcharges and State Match'!F107</f>
        <v>0</v>
      </c>
      <c r="P101" s="9">
        <f>'Surcharges and State Match'!G107</f>
        <v>0</v>
      </c>
      <c r="Q101" s="32">
        <f>'Surcharges and State Match'!H107</f>
        <v>0</v>
      </c>
    </row>
    <row r="102" spans="1:17" ht="12.75">
      <c r="A102" t="s">
        <v>103</v>
      </c>
      <c r="B102" s="5">
        <v>100</v>
      </c>
      <c r="C102" s="24">
        <v>147142</v>
      </c>
      <c r="D102" s="26">
        <v>190</v>
      </c>
      <c r="E102" s="25">
        <v>64885</v>
      </c>
      <c r="F102" s="26">
        <v>14</v>
      </c>
      <c r="G102" s="27">
        <f t="shared" si="1"/>
        <v>102</v>
      </c>
      <c r="H102" s="33">
        <v>57</v>
      </c>
      <c r="I102" s="26">
        <v>9</v>
      </c>
      <c r="J102" s="28">
        <v>0.6</v>
      </c>
      <c r="K102" s="24">
        <v>39264</v>
      </c>
      <c r="M102" s="9">
        <f>'Surcharges and State Match'!E108</f>
        <v>0</v>
      </c>
      <c r="N102" s="9">
        <v>22910</v>
      </c>
      <c r="O102" s="9">
        <f>'Surcharges and State Match'!F108</f>
        <v>0</v>
      </c>
      <c r="P102" s="9">
        <f>'Surcharges and State Match'!G108</f>
        <v>0</v>
      </c>
      <c r="Q102" s="32">
        <f>'Surcharges and State Match'!H108</f>
        <v>0</v>
      </c>
    </row>
    <row r="103" spans="1:17" ht="12.75">
      <c r="A103" t="s">
        <v>104</v>
      </c>
      <c r="B103" s="5">
        <v>101</v>
      </c>
      <c r="C103" s="24">
        <v>162018</v>
      </c>
      <c r="D103" s="26">
        <v>154</v>
      </c>
      <c r="E103" s="25">
        <v>32148</v>
      </c>
      <c r="F103" s="26">
        <v>50</v>
      </c>
      <c r="G103" s="27">
        <f t="shared" si="1"/>
        <v>102</v>
      </c>
      <c r="H103" s="33">
        <v>56</v>
      </c>
      <c r="I103" s="26">
        <v>9</v>
      </c>
      <c r="J103" s="28">
        <v>0.6</v>
      </c>
      <c r="K103" s="24">
        <v>39264</v>
      </c>
      <c r="M103" s="9">
        <f>'Surcharges and State Match'!E109</f>
        <v>0</v>
      </c>
      <c r="N103" s="9">
        <v>22910</v>
      </c>
      <c r="O103" s="9">
        <f>'Surcharges and State Match'!F109</f>
        <v>0</v>
      </c>
      <c r="P103" s="9">
        <f>'Surcharges and State Match'!G109</f>
        <v>0</v>
      </c>
      <c r="Q103" s="32">
        <f>'Surcharges and State Match'!H109</f>
        <v>0</v>
      </c>
    </row>
    <row r="104" spans="1:17" ht="12.75">
      <c r="A104" t="s">
        <v>105</v>
      </c>
      <c r="B104" s="5">
        <v>102</v>
      </c>
      <c r="C104" s="24">
        <v>160830</v>
      </c>
      <c r="D104" s="26">
        <v>162</v>
      </c>
      <c r="E104" s="25">
        <v>9027</v>
      </c>
      <c r="F104" s="26">
        <v>188</v>
      </c>
      <c r="G104" s="27">
        <f t="shared" si="1"/>
        <v>175</v>
      </c>
      <c r="H104" s="33">
        <v>187</v>
      </c>
      <c r="I104" s="26">
        <v>5</v>
      </c>
      <c r="J104" s="28">
        <v>1</v>
      </c>
      <c r="K104" s="24">
        <v>39264</v>
      </c>
      <c r="M104" s="9">
        <f>'Surcharges and State Match'!E110</f>
        <v>0</v>
      </c>
      <c r="N104" s="9">
        <v>22910</v>
      </c>
      <c r="O104" s="9">
        <f>'Surcharges and State Match'!F110</f>
        <v>0</v>
      </c>
      <c r="P104" s="9">
        <f>'Surcharges and State Match'!G110</f>
        <v>0</v>
      </c>
      <c r="Q104" s="32">
        <f>'Surcharges and State Match'!H110</f>
        <v>0</v>
      </c>
    </row>
    <row r="105" spans="1:17" ht="12.75">
      <c r="A105" t="s">
        <v>106</v>
      </c>
      <c r="B105" s="5">
        <v>103</v>
      </c>
      <c r="C105" s="24">
        <v>71885</v>
      </c>
      <c r="D105" s="26">
        <v>343</v>
      </c>
      <c r="E105" s="25">
        <v>20682</v>
      </c>
      <c r="F105" s="26">
        <v>92</v>
      </c>
      <c r="G105" s="27">
        <f t="shared" si="1"/>
        <v>217.5</v>
      </c>
      <c r="H105" s="33">
        <v>257</v>
      </c>
      <c r="I105" s="26">
        <v>3</v>
      </c>
      <c r="J105" s="28">
        <v>1.2</v>
      </c>
      <c r="K105" s="24">
        <v>39264</v>
      </c>
      <c r="M105" s="9">
        <f>'Surcharges and State Match'!E111</f>
        <v>0</v>
      </c>
      <c r="N105" s="9">
        <v>22910</v>
      </c>
      <c r="O105" s="9">
        <f>'Surcharges and State Match'!F111</f>
        <v>0</v>
      </c>
      <c r="P105" s="9">
        <f>'Surcharges and State Match'!G111</f>
        <v>0</v>
      </c>
      <c r="Q105" s="32">
        <f>'Surcharges and State Match'!H111</f>
        <v>0</v>
      </c>
    </row>
    <row r="106" spans="1:17" ht="12.75">
      <c r="A106" t="s">
        <v>107</v>
      </c>
      <c r="B106" s="5">
        <v>104</v>
      </c>
      <c r="C106" s="24">
        <v>2180507</v>
      </c>
      <c r="D106" s="26">
        <v>3</v>
      </c>
      <c r="E106" s="25">
        <v>357</v>
      </c>
      <c r="F106" s="26">
        <v>344</v>
      </c>
      <c r="G106" s="27">
        <f t="shared" si="1"/>
        <v>173.5</v>
      </c>
      <c r="H106" s="33">
        <v>181</v>
      </c>
      <c r="I106" s="26">
        <v>5</v>
      </c>
      <c r="J106" s="28">
        <v>1</v>
      </c>
      <c r="K106" s="24">
        <v>39264</v>
      </c>
      <c r="L106">
        <v>0.03</v>
      </c>
      <c r="M106" s="9">
        <f>'Surcharges and State Match'!E112</f>
        <v>39264</v>
      </c>
      <c r="N106" s="9">
        <v>22910</v>
      </c>
      <c r="O106" s="9">
        <f>'Surcharges and State Match'!F112</f>
        <v>12287</v>
      </c>
      <c r="P106" s="9">
        <f>'Surcharges and State Match'!G112</f>
        <v>70813</v>
      </c>
      <c r="Q106" s="32">
        <f>'Surcharges and State Match'!H112</f>
        <v>100</v>
      </c>
    </row>
    <row r="107" spans="1:17" ht="12.75">
      <c r="A107" t="s">
        <v>108</v>
      </c>
      <c r="B107" s="5">
        <v>105</v>
      </c>
      <c r="C107" s="24">
        <v>160910</v>
      </c>
      <c r="D107" s="26">
        <v>159</v>
      </c>
      <c r="E107" s="25">
        <v>8629</v>
      </c>
      <c r="F107" s="26">
        <v>192</v>
      </c>
      <c r="G107" s="27">
        <f t="shared" si="1"/>
        <v>175.5</v>
      </c>
      <c r="H107" s="33">
        <v>188</v>
      </c>
      <c r="I107" s="26">
        <v>5</v>
      </c>
      <c r="J107" s="28">
        <v>1</v>
      </c>
      <c r="K107" s="24">
        <v>39264</v>
      </c>
      <c r="L107">
        <v>0.03</v>
      </c>
      <c r="M107" s="9">
        <f>'Surcharges and State Match'!E113</f>
        <v>39264</v>
      </c>
      <c r="N107" s="9">
        <v>22910</v>
      </c>
      <c r="O107" s="9">
        <f>'Surcharges and State Match'!F113</f>
        <v>22910</v>
      </c>
      <c r="P107" s="9">
        <f>'Surcharges and State Match'!G113</f>
        <v>141768</v>
      </c>
      <c r="Q107" s="32">
        <f>'Surcharges and State Match'!H113</f>
        <v>48.45</v>
      </c>
    </row>
    <row r="108" spans="1:17" ht="12.75">
      <c r="A108" t="s">
        <v>109</v>
      </c>
      <c r="B108" s="5">
        <v>106</v>
      </c>
      <c r="C108" s="24">
        <v>115059</v>
      </c>
      <c r="D108" s="26">
        <v>277</v>
      </c>
      <c r="E108" s="25">
        <v>1388</v>
      </c>
      <c r="F108" s="26">
        <v>312</v>
      </c>
      <c r="G108" s="27">
        <f t="shared" si="1"/>
        <v>294.5</v>
      </c>
      <c r="H108" s="33">
        <v>333</v>
      </c>
      <c r="I108" s="26">
        <v>1</v>
      </c>
      <c r="J108" s="28">
        <v>1.4</v>
      </c>
      <c r="K108" s="24">
        <v>39264</v>
      </c>
      <c r="M108" s="9">
        <f>'Surcharges and State Match'!E114</f>
        <v>0</v>
      </c>
      <c r="N108" s="9">
        <v>22910</v>
      </c>
      <c r="O108" s="9">
        <f>'Surcharges and State Match'!F114</f>
        <v>0</v>
      </c>
      <c r="P108" s="9">
        <f>'Surcharges and State Match'!G114</f>
        <v>0</v>
      </c>
      <c r="Q108" s="32">
        <f>'Surcharges and State Match'!H114</f>
        <v>0</v>
      </c>
    </row>
    <row r="109" spans="1:17" ht="12.75">
      <c r="A109" t="s">
        <v>110</v>
      </c>
      <c r="B109" s="5">
        <v>107</v>
      </c>
      <c r="C109" s="24">
        <v>206462</v>
      </c>
      <c r="D109" s="26">
        <v>94</v>
      </c>
      <c r="E109" s="25">
        <v>30243</v>
      </c>
      <c r="F109" s="26">
        <v>53</v>
      </c>
      <c r="G109" s="27">
        <f t="shared" si="1"/>
        <v>73.5</v>
      </c>
      <c r="H109" s="33">
        <v>19</v>
      </c>
      <c r="I109" s="26">
        <v>10</v>
      </c>
      <c r="J109" s="28">
        <v>0.5</v>
      </c>
      <c r="K109" s="24">
        <v>39264</v>
      </c>
      <c r="L109">
        <v>0.01</v>
      </c>
      <c r="M109" s="9">
        <f>'Surcharges and State Match'!E115</f>
        <v>0</v>
      </c>
      <c r="N109" s="9">
        <v>22910</v>
      </c>
      <c r="O109" s="9">
        <f>'Surcharges and State Match'!F115</f>
        <v>0</v>
      </c>
      <c r="P109" s="9">
        <f>'Surcharges and State Match'!G115</f>
        <v>118680</v>
      </c>
      <c r="Q109" s="32">
        <f>'Surcharges and State Match'!H115</f>
        <v>27.2</v>
      </c>
    </row>
    <row r="110" spans="1:17" ht="12.75">
      <c r="A110" t="s">
        <v>111</v>
      </c>
      <c r="B110" s="5">
        <v>108</v>
      </c>
      <c r="C110" s="24">
        <v>140038</v>
      </c>
      <c r="D110" s="26">
        <v>210</v>
      </c>
      <c r="E110" s="25">
        <v>974</v>
      </c>
      <c r="F110" s="26">
        <v>326</v>
      </c>
      <c r="G110" s="27">
        <f t="shared" si="1"/>
        <v>268</v>
      </c>
      <c r="H110" s="33">
        <v>309</v>
      </c>
      <c r="I110" s="26">
        <v>2</v>
      </c>
      <c r="J110" s="28">
        <v>1.3</v>
      </c>
      <c r="K110" s="24">
        <v>39264</v>
      </c>
      <c r="L110">
        <v>0.03</v>
      </c>
      <c r="M110" s="9">
        <f>'Surcharges and State Match'!E116</f>
        <v>37835</v>
      </c>
      <c r="N110" s="9">
        <v>22910</v>
      </c>
      <c r="O110" s="9">
        <f>'Surcharges and State Match'!F116</f>
        <v>0</v>
      </c>
      <c r="P110" s="9">
        <f>'Surcharges and State Match'!G116</f>
        <v>51972</v>
      </c>
      <c r="Q110" s="32">
        <f>'Surcharges and State Match'!H116</f>
        <v>100</v>
      </c>
    </row>
    <row r="111" spans="1:17" ht="12.75">
      <c r="A111" t="s">
        <v>112</v>
      </c>
      <c r="B111" s="5">
        <v>109</v>
      </c>
      <c r="C111" s="24">
        <v>3371518</v>
      </c>
      <c r="D111" s="26">
        <v>1</v>
      </c>
      <c r="E111" s="25">
        <v>83</v>
      </c>
      <c r="F111" s="26">
        <v>351</v>
      </c>
      <c r="G111" s="27">
        <f t="shared" si="1"/>
        <v>176</v>
      </c>
      <c r="H111" s="33">
        <v>189</v>
      </c>
      <c r="I111" s="26">
        <v>5</v>
      </c>
      <c r="J111" s="28">
        <v>1</v>
      </c>
      <c r="K111" s="24">
        <v>39264</v>
      </c>
      <c r="M111" s="9">
        <f>'Surcharges and State Match'!E117</f>
        <v>0</v>
      </c>
      <c r="N111" s="9">
        <v>22910</v>
      </c>
      <c r="O111" s="9">
        <f>'Surcharges and State Match'!F117</f>
        <v>0</v>
      </c>
      <c r="P111" s="9">
        <f>'Surcharges and State Match'!G117</f>
        <v>0</v>
      </c>
      <c r="Q111" s="32">
        <f>'Surcharges and State Match'!H117</f>
        <v>0</v>
      </c>
    </row>
    <row r="112" spans="1:17" ht="12.75">
      <c r="A112" t="s">
        <v>113</v>
      </c>
      <c r="B112" s="5">
        <v>110</v>
      </c>
      <c r="C112" s="24">
        <v>148462</v>
      </c>
      <c r="D112" s="26">
        <v>184</v>
      </c>
      <c r="E112" s="25">
        <v>17553</v>
      </c>
      <c r="F112" s="26">
        <v>105</v>
      </c>
      <c r="G112" s="27">
        <f t="shared" si="1"/>
        <v>144.5</v>
      </c>
      <c r="H112" s="33">
        <v>121</v>
      </c>
      <c r="I112" s="26">
        <v>7</v>
      </c>
      <c r="J112" s="28">
        <v>0.8</v>
      </c>
      <c r="K112" s="24">
        <v>39264</v>
      </c>
      <c r="L112">
        <v>0.015</v>
      </c>
      <c r="M112" s="9">
        <f>'Surcharges and State Match'!E118</f>
        <v>0</v>
      </c>
      <c r="N112" s="9">
        <v>22910</v>
      </c>
      <c r="O112" s="9">
        <f>'Surcharges and State Match'!F118</f>
        <v>0</v>
      </c>
      <c r="P112" s="9">
        <f>'Surcharges and State Match'!G118</f>
        <v>74066</v>
      </c>
      <c r="Q112" s="32">
        <f>'Surcharges and State Match'!H118</f>
        <v>27.2</v>
      </c>
    </row>
    <row r="113" spans="1:17" ht="12.75">
      <c r="A113" t="s">
        <v>114</v>
      </c>
      <c r="B113" s="5">
        <v>111</v>
      </c>
      <c r="C113" s="24">
        <v>104774</v>
      </c>
      <c r="D113" s="26">
        <v>300</v>
      </c>
      <c r="E113" s="25">
        <v>6281</v>
      </c>
      <c r="F113" s="26">
        <v>227</v>
      </c>
      <c r="G113" s="27">
        <f t="shared" si="1"/>
        <v>263.5</v>
      </c>
      <c r="H113" s="33">
        <v>303</v>
      </c>
      <c r="I113" s="26">
        <v>2</v>
      </c>
      <c r="J113" s="28">
        <v>1.3</v>
      </c>
      <c r="K113" s="24">
        <v>39264</v>
      </c>
      <c r="M113" s="9">
        <f>'Surcharges and State Match'!E119</f>
        <v>0</v>
      </c>
      <c r="N113" s="9">
        <v>22910</v>
      </c>
      <c r="O113" s="9">
        <f>'Surcharges and State Match'!F119</f>
        <v>0</v>
      </c>
      <c r="P113" s="9">
        <f>'Surcharges and State Match'!G119</f>
        <v>0</v>
      </c>
      <c r="Q113" s="32">
        <f>'Surcharges and State Match'!H119</f>
        <v>0</v>
      </c>
    </row>
    <row r="114" spans="1:17" ht="12.75">
      <c r="A114" t="s">
        <v>115</v>
      </c>
      <c r="B114" s="5">
        <v>112</v>
      </c>
      <c r="C114" s="24">
        <v>120719</v>
      </c>
      <c r="D114" s="26">
        <v>264</v>
      </c>
      <c r="E114" s="25">
        <v>1686</v>
      </c>
      <c r="F114" s="26">
        <v>303</v>
      </c>
      <c r="G114" s="27">
        <f t="shared" si="1"/>
        <v>283.5</v>
      </c>
      <c r="H114" s="33">
        <v>325</v>
      </c>
      <c r="I114" s="26">
        <v>1</v>
      </c>
      <c r="J114" s="28">
        <v>1.4</v>
      </c>
      <c r="K114" s="24">
        <v>39264</v>
      </c>
      <c r="L114">
        <v>0.015</v>
      </c>
      <c r="M114" s="9">
        <f>'Surcharges and State Match'!E120</f>
        <v>0</v>
      </c>
      <c r="N114" s="9">
        <v>22910</v>
      </c>
      <c r="O114" s="9">
        <f>'Surcharges and State Match'!F120</f>
        <v>0</v>
      </c>
      <c r="P114" s="9">
        <f>'Surcharges and State Match'!G120</f>
        <v>5503</v>
      </c>
      <c r="Q114" s="32">
        <f>'Surcharges and State Match'!H120</f>
        <v>27.2</v>
      </c>
    </row>
    <row r="115" spans="1:17" ht="12.75">
      <c r="A115" t="s">
        <v>116</v>
      </c>
      <c r="B115" s="5">
        <v>113</v>
      </c>
      <c r="C115" s="24">
        <v>193981</v>
      </c>
      <c r="D115" s="26">
        <v>107</v>
      </c>
      <c r="E115" s="25">
        <v>7379</v>
      </c>
      <c r="F115" s="26">
        <v>213</v>
      </c>
      <c r="G115" s="27">
        <f t="shared" si="1"/>
        <v>160</v>
      </c>
      <c r="H115" s="33">
        <v>146</v>
      </c>
      <c r="I115" s="26">
        <v>6</v>
      </c>
      <c r="J115" s="28">
        <v>0.9</v>
      </c>
      <c r="K115" s="24">
        <v>39264</v>
      </c>
      <c r="M115" s="9">
        <f>'Surcharges and State Match'!E121</f>
        <v>0</v>
      </c>
      <c r="N115" s="9">
        <v>22910</v>
      </c>
      <c r="O115" s="9">
        <f>'Surcharges and State Match'!F121</f>
        <v>0</v>
      </c>
      <c r="P115" s="9">
        <f>'Surcharges and State Match'!G121</f>
        <v>0</v>
      </c>
      <c r="Q115" s="32">
        <f>'Surcharges and State Match'!H121</f>
        <v>0</v>
      </c>
    </row>
    <row r="116" spans="1:17" ht="12.75">
      <c r="A116" t="s">
        <v>117</v>
      </c>
      <c r="B116" s="5">
        <v>114</v>
      </c>
      <c r="C116" s="24">
        <v>84280</v>
      </c>
      <c r="D116" s="26">
        <v>330</v>
      </c>
      <c r="E116" s="25">
        <v>17828</v>
      </c>
      <c r="F116" s="26">
        <v>104</v>
      </c>
      <c r="G116" s="27">
        <f t="shared" si="1"/>
        <v>217</v>
      </c>
      <c r="H116" s="33">
        <v>256</v>
      </c>
      <c r="I116" s="26">
        <v>3</v>
      </c>
      <c r="J116" s="28">
        <v>1.2</v>
      </c>
      <c r="K116" s="24">
        <v>39264</v>
      </c>
      <c r="M116" s="9">
        <f>'Surcharges and State Match'!E122</f>
        <v>0</v>
      </c>
      <c r="N116" s="9">
        <v>22910</v>
      </c>
      <c r="O116" s="9">
        <f>'Surcharges and State Match'!F122</f>
        <v>0</v>
      </c>
      <c r="P116" s="9">
        <f>'Surcharges and State Match'!G122</f>
        <v>0</v>
      </c>
      <c r="Q116" s="32">
        <f>'Surcharges and State Match'!H122</f>
        <v>0</v>
      </c>
    </row>
    <row r="117" spans="1:17" ht="12.75">
      <c r="A117" t="s">
        <v>118</v>
      </c>
      <c r="B117" s="5">
        <v>115</v>
      </c>
      <c r="C117" s="24">
        <v>169646</v>
      </c>
      <c r="D117" s="26">
        <v>142</v>
      </c>
      <c r="E117" s="25">
        <v>10632</v>
      </c>
      <c r="F117" s="26">
        <v>172</v>
      </c>
      <c r="G117" s="27">
        <f t="shared" si="1"/>
        <v>157</v>
      </c>
      <c r="H117" s="33">
        <v>143</v>
      </c>
      <c r="I117" s="26">
        <v>6</v>
      </c>
      <c r="J117" s="28">
        <v>0.9</v>
      </c>
      <c r="K117" s="24">
        <v>39264</v>
      </c>
      <c r="L117">
        <v>0.03</v>
      </c>
      <c r="M117" s="9">
        <f>'Surcharges and State Match'!E123</f>
        <v>35338</v>
      </c>
      <c r="N117" s="9">
        <v>22910</v>
      </c>
      <c r="O117" s="9">
        <f>'Surcharges and State Match'!F123</f>
        <v>20619</v>
      </c>
      <c r="P117" s="9">
        <f>'Surcharges and State Match'!G123</f>
        <v>199379</v>
      </c>
      <c r="Q117" s="32">
        <f>'Surcharges and State Match'!H123</f>
        <v>37.82</v>
      </c>
    </row>
    <row r="118" spans="1:17" ht="12.75">
      <c r="A118" t="s">
        <v>119</v>
      </c>
      <c r="B118" s="5">
        <v>116</v>
      </c>
      <c r="C118" s="24">
        <v>136997</v>
      </c>
      <c r="D118" s="26">
        <v>222</v>
      </c>
      <c r="E118" s="25">
        <v>7198</v>
      </c>
      <c r="F118" s="26">
        <v>214</v>
      </c>
      <c r="G118" s="27">
        <f t="shared" si="1"/>
        <v>218</v>
      </c>
      <c r="H118" s="33">
        <v>258</v>
      </c>
      <c r="I118" s="26">
        <v>3</v>
      </c>
      <c r="J118" s="28">
        <v>1.2</v>
      </c>
      <c r="K118" s="24">
        <v>39264</v>
      </c>
      <c r="L118">
        <v>0.03</v>
      </c>
      <c r="M118" s="9">
        <f>'Surcharges and State Match'!E124</f>
        <v>47117</v>
      </c>
      <c r="N118" s="9">
        <v>22910</v>
      </c>
      <c r="O118" s="9">
        <f>'Surcharges and State Match'!F124</f>
        <v>27492</v>
      </c>
      <c r="P118" s="9">
        <f>'Surcharges and State Match'!G124</f>
        <v>134182</v>
      </c>
      <c r="Q118" s="32">
        <f>'Surcharges and State Match'!H124</f>
        <v>61.27</v>
      </c>
    </row>
    <row r="119" spans="1:17" ht="12.75">
      <c r="A119" t="s">
        <v>120</v>
      </c>
      <c r="B119" s="5">
        <v>117</v>
      </c>
      <c r="C119" s="24">
        <v>211383</v>
      </c>
      <c r="D119" s="26">
        <v>88</v>
      </c>
      <c r="E119" s="25">
        <v>4732</v>
      </c>
      <c r="F119" s="26">
        <v>250</v>
      </c>
      <c r="G119" s="27">
        <f t="shared" si="1"/>
        <v>169</v>
      </c>
      <c r="H119" s="33">
        <v>167</v>
      </c>
      <c r="I119" s="26">
        <v>6</v>
      </c>
      <c r="J119" s="28">
        <v>0.9</v>
      </c>
      <c r="K119" s="24">
        <v>39264</v>
      </c>
      <c r="L119">
        <v>0.03</v>
      </c>
      <c r="M119" s="9">
        <f>'Surcharges and State Match'!E125</f>
        <v>35338</v>
      </c>
      <c r="N119" s="9">
        <v>22910</v>
      </c>
      <c r="O119" s="9">
        <f>'Surcharges and State Match'!F125</f>
        <v>20619</v>
      </c>
      <c r="P119" s="9">
        <f>'Surcharges and State Match'!G125</f>
        <v>109214</v>
      </c>
      <c r="Q119" s="32">
        <f>'Surcharges and State Match'!H125</f>
        <v>55.78</v>
      </c>
    </row>
    <row r="120" spans="1:17" ht="12.75">
      <c r="A120" t="s">
        <v>121</v>
      </c>
      <c r="B120" s="5">
        <v>118</v>
      </c>
      <c r="C120" s="24">
        <v>130435</v>
      </c>
      <c r="D120" s="26">
        <v>237</v>
      </c>
      <c r="E120" s="25">
        <v>7692</v>
      </c>
      <c r="F120" s="26">
        <v>208</v>
      </c>
      <c r="G120" s="27">
        <f t="shared" si="1"/>
        <v>222.5</v>
      </c>
      <c r="H120" s="33">
        <v>263</v>
      </c>
      <c r="I120" s="26">
        <v>3</v>
      </c>
      <c r="J120" s="28">
        <v>1.2</v>
      </c>
      <c r="K120" s="24">
        <v>39264</v>
      </c>
      <c r="M120" s="9">
        <f>'Surcharges and State Match'!E126</f>
        <v>0</v>
      </c>
      <c r="N120" s="9">
        <v>22910</v>
      </c>
      <c r="O120" s="9">
        <f>'Surcharges and State Match'!F126</f>
        <v>0</v>
      </c>
      <c r="P120" s="9">
        <f>'Surcharges and State Match'!G126</f>
        <v>0</v>
      </c>
      <c r="Q120" s="32">
        <f>'Surcharges and State Match'!H126</f>
        <v>0</v>
      </c>
    </row>
    <row r="121" spans="1:17" ht="12.75">
      <c r="A121" t="s">
        <v>122</v>
      </c>
      <c r="B121" s="5">
        <v>119</v>
      </c>
      <c r="C121" s="24">
        <v>201158</v>
      </c>
      <c r="D121" s="26">
        <v>101</v>
      </c>
      <c r="E121" s="25">
        <v>8155</v>
      </c>
      <c r="F121" s="26">
        <v>198</v>
      </c>
      <c r="G121" s="27">
        <f t="shared" si="1"/>
        <v>149.5</v>
      </c>
      <c r="H121" s="33">
        <v>130</v>
      </c>
      <c r="I121" s="26">
        <v>7</v>
      </c>
      <c r="J121" s="28">
        <v>0.8</v>
      </c>
      <c r="K121" s="24">
        <v>39264</v>
      </c>
      <c r="L121">
        <v>0.02</v>
      </c>
      <c r="M121" s="9">
        <f>'Surcharges and State Match'!E127</f>
        <v>0</v>
      </c>
      <c r="N121" s="9">
        <v>22910</v>
      </c>
      <c r="O121" s="9">
        <f>'Surcharges and State Match'!F127</f>
        <v>0</v>
      </c>
      <c r="P121" s="9">
        <f>'Surcharges and State Match'!G127</f>
        <v>95793</v>
      </c>
      <c r="Q121" s="32">
        <f>'Surcharges and State Match'!H127</f>
        <v>27.2</v>
      </c>
    </row>
    <row r="122" spans="1:17" ht="12.75">
      <c r="A122" t="s">
        <v>123</v>
      </c>
      <c r="B122" s="5">
        <v>120</v>
      </c>
      <c r="C122" s="24">
        <v>122510</v>
      </c>
      <c r="D122" s="26">
        <v>259</v>
      </c>
      <c r="E122" s="25">
        <v>5400</v>
      </c>
      <c r="F122" s="26">
        <v>240</v>
      </c>
      <c r="G122" s="27">
        <f t="shared" si="1"/>
        <v>249.5</v>
      </c>
      <c r="H122" s="33">
        <v>287</v>
      </c>
      <c r="I122" s="26">
        <v>2</v>
      </c>
      <c r="J122" s="28">
        <v>1.3</v>
      </c>
      <c r="K122" s="24">
        <v>39264</v>
      </c>
      <c r="L122">
        <v>0.01</v>
      </c>
      <c r="M122" s="9">
        <f>'Surcharges and State Match'!E128</f>
        <v>0</v>
      </c>
      <c r="N122" s="9">
        <v>22910</v>
      </c>
      <c r="O122" s="9">
        <f>'Surcharges and State Match'!F128</f>
        <v>0</v>
      </c>
      <c r="P122" s="9">
        <f>'Surcharges and State Match'!G128</f>
        <v>14820</v>
      </c>
      <c r="Q122" s="32">
        <f>'Surcharges and State Match'!H128</f>
        <v>27.2</v>
      </c>
    </row>
    <row r="123" spans="1:17" ht="12.75">
      <c r="A123" t="s">
        <v>124</v>
      </c>
      <c r="B123" s="5">
        <v>121</v>
      </c>
      <c r="C123" s="24">
        <v>304397</v>
      </c>
      <c r="D123" s="26">
        <v>44</v>
      </c>
      <c r="E123" s="25">
        <v>1112</v>
      </c>
      <c r="F123" s="26">
        <v>323</v>
      </c>
      <c r="G123" s="27">
        <f t="shared" si="1"/>
        <v>183.5</v>
      </c>
      <c r="H123" s="33">
        <v>213</v>
      </c>
      <c r="I123" s="26">
        <v>4</v>
      </c>
      <c r="J123" s="28">
        <v>1.1</v>
      </c>
      <c r="K123" s="24">
        <v>39264</v>
      </c>
      <c r="M123" s="9">
        <f>'Surcharges and State Match'!E129</f>
        <v>0</v>
      </c>
      <c r="N123" s="9">
        <v>22910</v>
      </c>
      <c r="O123" s="9">
        <f>'Surcharges and State Match'!F129</f>
        <v>0</v>
      </c>
      <c r="P123" s="9">
        <f>'Surcharges and State Match'!G129</f>
        <v>0</v>
      </c>
      <c r="Q123" s="32">
        <f>'Surcharges and State Match'!H129</f>
        <v>0</v>
      </c>
    </row>
    <row r="124" spans="1:17" ht="12.75">
      <c r="A124" t="s">
        <v>125</v>
      </c>
      <c r="B124" s="5">
        <v>122</v>
      </c>
      <c r="C124" s="24">
        <v>202799</v>
      </c>
      <c r="D124" s="26">
        <v>98</v>
      </c>
      <c r="E124" s="25">
        <v>13995</v>
      </c>
      <c r="F124" s="26">
        <v>137</v>
      </c>
      <c r="G124" s="27">
        <f t="shared" si="1"/>
        <v>117.5</v>
      </c>
      <c r="H124" s="33">
        <v>74</v>
      </c>
      <c r="I124" s="26">
        <v>8</v>
      </c>
      <c r="J124" s="28">
        <v>0.7</v>
      </c>
      <c r="K124" s="24">
        <v>39264</v>
      </c>
      <c r="L124">
        <v>0.03</v>
      </c>
      <c r="M124" s="9">
        <f>'Surcharges and State Match'!E130</f>
        <v>27485</v>
      </c>
      <c r="N124" s="9">
        <v>22910</v>
      </c>
      <c r="O124" s="9">
        <f>'Surcharges and State Match'!F130</f>
        <v>16037</v>
      </c>
      <c r="P124" s="9">
        <f>'Surcharges and State Match'!G130</f>
        <v>243120</v>
      </c>
      <c r="Q124" s="32">
        <f>'Surcharges and State Match'!H130</f>
        <v>33.13</v>
      </c>
    </row>
    <row r="125" spans="1:17" ht="12.75">
      <c r="A125" t="s">
        <v>126</v>
      </c>
      <c r="B125" s="5">
        <v>123</v>
      </c>
      <c r="C125" s="24">
        <v>139717</v>
      </c>
      <c r="D125" s="26">
        <v>212</v>
      </c>
      <c r="E125" s="25">
        <v>10019</v>
      </c>
      <c r="F125" s="26">
        <v>178</v>
      </c>
      <c r="G125" s="27">
        <f t="shared" si="1"/>
        <v>195</v>
      </c>
      <c r="H125" s="33">
        <v>232</v>
      </c>
      <c r="I125" s="26">
        <v>4</v>
      </c>
      <c r="J125" s="28">
        <v>1.1</v>
      </c>
      <c r="K125" s="24">
        <v>39264</v>
      </c>
      <c r="L125">
        <v>0.015</v>
      </c>
      <c r="M125" s="9">
        <f>'Surcharges and State Match'!E131</f>
        <v>0</v>
      </c>
      <c r="N125" s="9">
        <v>22910</v>
      </c>
      <c r="O125" s="9">
        <f>'Surcharges and State Match'!F131</f>
        <v>0</v>
      </c>
      <c r="P125" s="9">
        <f>'Surcharges and State Match'!G131</f>
        <v>39760</v>
      </c>
      <c r="Q125" s="32">
        <f>'Surcharges and State Match'!H131</f>
        <v>27.2</v>
      </c>
    </row>
    <row r="126" spans="1:17" ht="12.75">
      <c r="A126" t="s">
        <v>127</v>
      </c>
      <c r="B126" s="5">
        <v>124</v>
      </c>
      <c r="C126" s="24">
        <v>115350</v>
      </c>
      <c r="D126" s="26">
        <v>276</v>
      </c>
      <c r="E126" s="25">
        <v>2649</v>
      </c>
      <c r="F126" s="26">
        <v>281</v>
      </c>
      <c r="G126" s="27">
        <f t="shared" si="1"/>
        <v>278.5</v>
      </c>
      <c r="H126" s="33">
        <v>322</v>
      </c>
      <c r="I126" s="26">
        <v>1</v>
      </c>
      <c r="J126" s="28">
        <v>1.4</v>
      </c>
      <c r="K126" s="24">
        <v>39264</v>
      </c>
      <c r="M126" s="9">
        <f>'Surcharges and State Match'!E132</f>
        <v>0</v>
      </c>
      <c r="N126" s="9">
        <v>22910</v>
      </c>
      <c r="O126" s="9">
        <f>'Surcharges and State Match'!F132</f>
        <v>0</v>
      </c>
      <c r="P126" s="9">
        <f>'Surcharges and State Match'!G132</f>
        <v>0</v>
      </c>
      <c r="Q126" s="32">
        <f>'Surcharges and State Match'!H132</f>
        <v>0</v>
      </c>
    </row>
    <row r="127" spans="1:17" ht="12.75">
      <c r="A127" t="s">
        <v>128</v>
      </c>
      <c r="B127" s="5">
        <v>125</v>
      </c>
      <c r="C127" s="24">
        <v>209317</v>
      </c>
      <c r="D127" s="26">
        <v>90</v>
      </c>
      <c r="E127" s="25">
        <v>6006</v>
      </c>
      <c r="F127" s="26">
        <v>231</v>
      </c>
      <c r="G127" s="27">
        <f t="shared" si="1"/>
        <v>160.5</v>
      </c>
      <c r="H127" s="33">
        <v>147</v>
      </c>
      <c r="I127" s="26">
        <v>6</v>
      </c>
      <c r="J127" s="28">
        <v>0.9</v>
      </c>
      <c r="K127" s="24">
        <v>39264</v>
      </c>
      <c r="L127">
        <v>0.011</v>
      </c>
      <c r="M127" s="9">
        <f>'Surcharges and State Match'!E133</f>
        <v>0</v>
      </c>
      <c r="N127" s="9">
        <v>22910</v>
      </c>
      <c r="O127" s="9">
        <f>'Surcharges and State Match'!F133</f>
        <v>0</v>
      </c>
      <c r="P127" s="9">
        <f>'Surcharges and State Match'!G133</f>
        <v>47991</v>
      </c>
      <c r="Q127" s="32">
        <f>'Surcharges and State Match'!H133</f>
        <v>27.2</v>
      </c>
    </row>
    <row r="128" spans="1:17" ht="12.75">
      <c r="A128" t="s">
        <v>129</v>
      </c>
      <c r="B128" s="5">
        <v>126</v>
      </c>
      <c r="C128" s="24">
        <v>462655</v>
      </c>
      <c r="D128" s="26">
        <v>22</v>
      </c>
      <c r="E128" s="25">
        <v>12298</v>
      </c>
      <c r="F128" s="26">
        <v>155</v>
      </c>
      <c r="G128" s="27">
        <f t="shared" si="1"/>
        <v>88.5</v>
      </c>
      <c r="H128" s="33">
        <v>33</v>
      </c>
      <c r="I128" s="26">
        <v>10</v>
      </c>
      <c r="J128" s="28">
        <v>0.5</v>
      </c>
      <c r="K128" s="24">
        <v>39264</v>
      </c>
      <c r="L128">
        <v>0.03</v>
      </c>
      <c r="M128" s="9">
        <f>'Surcharges and State Match'!E134</f>
        <v>19632</v>
      </c>
      <c r="N128" s="9">
        <v>22910</v>
      </c>
      <c r="O128" s="9">
        <f>'Surcharges and State Match'!F134</f>
        <v>11455</v>
      </c>
      <c r="P128" s="9">
        <f>'Surcharges and State Match'!G134</f>
        <v>308926</v>
      </c>
      <c r="Q128" s="32">
        <f>'Surcharges and State Match'!H134</f>
        <v>30.25</v>
      </c>
    </row>
    <row r="129" spans="1:17" ht="12.75">
      <c r="A129" t="s">
        <v>130</v>
      </c>
      <c r="B129" s="5">
        <v>127</v>
      </c>
      <c r="C129" s="24">
        <v>158271</v>
      </c>
      <c r="D129" s="26">
        <v>167</v>
      </c>
      <c r="E129" s="25">
        <v>3227</v>
      </c>
      <c r="F129" s="26">
        <v>272</v>
      </c>
      <c r="G129" s="27">
        <f t="shared" si="1"/>
        <v>219.5</v>
      </c>
      <c r="H129" s="33">
        <v>261</v>
      </c>
      <c r="I129" s="26">
        <v>3</v>
      </c>
      <c r="J129" s="28">
        <v>1.2</v>
      </c>
      <c r="K129" s="24">
        <v>39264</v>
      </c>
      <c r="L129">
        <v>0.03</v>
      </c>
      <c r="M129" s="9">
        <f>'Surcharges and State Match'!E135</f>
        <v>47117</v>
      </c>
      <c r="N129" s="9">
        <v>22910</v>
      </c>
      <c r="O129" s="9">
        <f>'Surcharges and State Match'!F135</f>
        <v>27492</v>
      </c>
      <c r="P129" s="9">
        <f>'Surcharges and State Match'!G135</f>
        <v>109504</v>
      </c>
      <c r="Q129" s="32">
        <f>'Surcharges and State Match'!H135</f>
        <v>85.36</v>
      </c>
    </row>
    <row r="130" spans="1:17" ht="12.75">
      <c r="A130" t="s">
        <v>131</v>
      </c>
      <c r="B130" s="5">
        <v>128</v>
      </c>
      <c r="C130" s="24">
        <v>109348</v>
      </c>
      <c r="D130" s="26">
        <v>291</v>
      </c>
      <c r="E130" s="25">
        <v>61275</v>
      </c>
      <c r="F130" s="26">
        <v>15</v>
      </c>
      <c r="G130" s="27">
        <f t="shared" si="1"/>
        <v>153</v>
      </c>
      <c r="H130" s="33">
        <v>135</v>
      </c>
      <c r="I130" s="26">
        <v>7</v>
      </c>
      <c r="J130" s="28">
        <v>0.8</v>
      </c>
      <c r="K130" s="24">
        <v>39264</v>
      </c>
      <c r="M130" s="9">
        <f>'Surcharges and State Match'!E136</f>
        <v>0</v>
      </c>
      <c r="N130" s="9">
        <v>22910</v>
      </c>
      <c r="O130" s="9">
        <f>'Surcharges and State Match'!F136</f>
        <v>0</v>
      </c>
      <c r="P130" s="9">
        <f>'Surcharges and State Match'!G136</f>
        <v>0</v>
      </c>
      <c r="Q130" s="32">
        <f>'Surcharges and State Match'!H136</f>
        <v>0</v>
      </c>
    </row>
    <row r="131" spans="1:17" ht="12.75">
      <c r="A131" t="s">
        <v>132</v>
      </c>
      <c r="B131" s="5">
        <v>129</v>
      </c>
      <c r="C131" s="24">
        <v>119340</v>
      </c>
      <c r="D131" s="26">
        <v>266</v>
      </c>
      <c r="E131" s="25">
        <v>337</v>
      </c>
      <c r="F131" s="26">
        <v>347</v>
      </c>
      <c r="G131" s="27">
        <f aca="true" t="shared" si="2" ref="G131:G194">(D131+F131)/2</f>
        <v>306.5</v>
      </c>
      <c r="H131" s="33">
        <v>342</v>
      </c>
      <c r="I131" s="26">
        <v>1</v>
      </c>
      <c r="J131" s="28">
        <v>1.4</v>
      </c>
      <c r="K131" s="24">
        <v>39264</v>
      </c>
      <c r="M131" s="9">
        <f>'Surcharges and State Match'!E137</f>
        <v>0</v>
      </c>
      <c r="N131" s="9">
        <v>22910</v>
      </c>
      <c r="O131" s="9">
        <f>'Surcharges and State Match'!F137</f>
        <v>0</v>
      </c>
      <c r="P131" s="9">
        <f>'Surcharges and State Match'!G137</f>
        <v>0</v>
      </c>
      <c r="Q131" s="32">
        <f>'Surcharges and State Match'!H137</f>
        <v>0</v>
      </c>
    </row>
    <row r="132" spans="1:17" ht="12.75">
      <c r="A132" t="s">
        <v>133</v>
      </c>
      <c r="B132" s="5">
        <v>130</v>
      </c>
      <c r="C132" s="24">
        <v>125331</v>
      </c>
      <c r="D132" s="26">
        <v>249</v>
      </c>
      <c r="E132" s="25">
        <v>798</v>
      </c>
      <c r="F132" s="26">
        <v>334</v>
      </c>
      <c r="G132" s="27">
        <f t="shared" si="2"/>
        <v>291.5</v>
      </c>
      <c r="H132" s="33">
        <v>330</v>
      </c>
      <c r="I132" s="26">
        <v>1</v>
      </c>
      <c r="J132" s="28">
        <v>1.4</v>
      </c>
      <c r="K132" s="24">
        <v>39264</v>
      </c>
      <c r="M132" s="9">
        <f>'Surcharges and State Match'!E138</f>
        <v>0</v>
      </c>
      <c r="N132" s="9">
        <v>22910</v>
      </c>
      <c r="O132" s="9">
        <f>'Surcharges and State Match'!F138</f>
        <v>0</v>
      </c>
      <c r="P132" s="9">
        <f>'Surcharges and State Match'!G138</f>
        <v>0</v>
      </c>
      <c r="Q132" s="32">
        <f>'Surcharges and State Match'!H138</f>
        <v>0</v>
      </c>
    </row>
    <row r="133" spans="1:17" ht="12.75">
      <c r="A133" t="s">
        <v>134</v>
      </c>
      <c r="B133" s="5">
        <v>131</v>
      </c>
      <c r="C133" s="24">
        <v>274386</v>
      </c>
      <c r="D133" s="26">
        <v>54</v>
      </c>
      <c r="E133" s="25">
        <v>22561</v>
      </c>
      <c r="F133" s="26">
        <v>82</v>
      </c>
      <c r="G133" s="27">
        <f t="shared" si="2"/>
        <v>68</v>
      </c>
      <c r="H133" s="33">
        <v>12</v>
      </c>
      <c r="I133" s="26">
        <v>10</v>
      </c>
      <c r="J133" s="28">
        <v>0.5</v>
      </c>
      <c r="K133" s="24">
        <v>39264</v>
      </c>
      <c r="L133">
        <v>0.015</v>
      </c>
      <c r="M133" s="9">
        <f>'Surcharges and State Match'!E139</f>
        <v>0</v>
      </c>
      <c r="N133" s="9">
        <v>22910</v>
      </c>
      <c r="O133" s="9">
        <f>'Surcharges and State Match'!F139</f>
        <v>0</v>
      </c>
      <c r="P133" s="9">
        <f>'Surcharges and State Match'!G139</f>
        <v>206450</v>
      </c>
      <c r="Q133" s="32">
        <f>'Surcharges and State Match'!H139</f>
        <v>27.2</v>
      </c>
    </row>
    <row r="134" spans="1:17" ht="12.75">
      <c r="A134" t="s">
        <v>135</v>
      </c>
      <c r="B134" s="5">
        <v>132</v>
      </c>
      <c r="C134" s="24">
        <v>144712</v>
      </c>
      <c r="D134" s="26">
        <v>199</v>
      </c>
      <c r="E134" s="25">
        <v>1913</v>
      </c>
      <c r="F134" s="26">
        <v>293</v>
      </c>
      <c r="G134" s="27">
        <f t="shared" si="2"/>
        <v>246</v>
      </c>
      <c r="H134" s="33">
        <v>284</v>
      </c>
      <c r="I134" s="26">
        <v>2</v>
      </c>
      <c r="J134" s="28">
        <v>1.3</v>
      </c>
      <c r="K134" s="24">
        <v>39264</v>
      </c>
      <c r="M134" s="9">
        <f>'Surcharges and State Match'!E140</f>
        <v>0</v>
      </c>
      <c r="N134" s="9">
        <v>22910</v>
      </c>
      <c r="O134" s="9">
        <f>'Surcharges and State Match'!F140</f>
        <v>0</v>
      </c>
      <c r="P134" s="9">
        <f>'Surcharges and State Match'!G140</f>
        <v>0</v>
      </c>
      <c r="Q134" s="32">
        <f>'Surcharges and State Match'!H140</f>
        <v>0</v>
      </c>
    </row>
    <row r="135" spans="1:17" ht="12.75">
      <c r="A135" t="s">
        <v>136</v>
      </c>
      <c r="B135" s="5">
        <v>133</v>
      </c>
      <c r="C135" s="24">
        <v>130342</v>
      </c>
      <c r="D135" s="26">
        <v>238</v>
      </c>
      <c r="E135" s="25">
        <v>10644</v>
      </c>
      <c r="F135" s="26">
        <v>171</v>
      </c>
      <c r="G135" s="27">
        <f t="shared" si="2"/>
        <v>204.5</v>
      </c>
      <c r="H135" s="33">
        <v>240</v>
      </c>
      <c r="I135" s="26">
        <v>4</v>
      </c>
      <c r="J135" s="28">
        <v>1.1</v>
      </c>
      <c r="K135" s="24">
        <v>39264</v>
      </c>
      <c r="M135" s="9">
        <f>'Surcharges and State Match'!E141</f>
        <v>0</v>
      </c>
      <c r="N135" s="9">
        <v>22910</v>
      </c>
      <c r="O135" s="9">
        <f>'Surcharges and State Match'!F141</f>
        <v>0</v>
      </c>
      <c r="P135" s="9">
        <f>'Surcharges and State Match'!G141</f>
        <v>0</v>
      </c>
      <c r="Q135" s="32">
        <f>'Surcharges and State Match'!H141</f>
        <v>0</v>
      </c>
    </row>
    <row r="136" spans="1:17" ht="12.75">
      <c r="A136" t="s">
        <v>137</v>
      </c>
      <c r="B136" s="5">
        <v>134</v>
      </c>
      <c r="C136" s="24">
        <v>137164</v>
      </c>
      <c r="D136" s="26">
        <v>221</v>
      </c>
      <c r="E136" s="25">
        <v>16608</v>
      </c>
      <c r="F136" s="26">
        <v>114</v>
      </c>
      <c r="G136" s="27">
        <f t="shared" si="2"/>
        <v>167.5</v>
      </c>
      <c r="H136" s="33">
        <v>161</v>
      </c>
      <c r="I136" s="26">
        <v>6</v>
      </c>
      <c r="J136" s="28">
        <v>0.9</v>
      </c>
      <c r="K136" s="24">
        <v>39264</v>
      </c>
      <c r="M136" s="9">
        <f>'Surcharges and State Match'!E142</f>
        <v>0</v>
      </c>
      <c r="N136" s="9">
        <v>22910</v>
      </c>
      <c r="O136" s="9">
        <f>'Surcharges and State Match'!F142</f>
        <v>0</v>
      </c>
      <c r="P136" s="9">
        <f>'Surcharges and State Match'!G142</f>
        <v>0</v>
      </c>
      <c r="Q136" s="32">
        <f>'Surcharges and State Match'!H142</f>
        <v>0</v>
      </c>
    </row>
    <row r="137" spans="1:17" ht="12.75">
      <c r="A137" t="s">
        <v>138</v>
      </c>
      <c r="B137" s="5">
        <v>135</v>
      </c>
      <c r="C137" s="24">
        <v>153901</v>
      </c>
      <c r="D137" s="26">
        <v>172</v>
      </c>
      <c r="E137" s="25">
        <v>2529</v>
      </c>
      <c r="F137" s="26">
        <v>283</v>
      </c>
      <c r="G137" s="27">
        <f t="shared" si="2"/>
        <v>227.5</v>
      </c>
      <c r="H137" s="33">
        <v>266</v>
      </c>
      <c r="I137" s="26">
        <v>3</v>
      </c>
      <c r="J137" s="28">
        <v>1.2</v>
      </c>
      <c r="K137" s="24">
        <v>39264</v>
      </c>
      <c r="M137" s="9">
        <f>'Surcharges and State Match'!E143</f>
        <v>0</v>
      </c>
      <c r="N137" s="9">
        <v>22910</v>
      </c>
      <c r="O137" s="9">
        <f>'Surcharges and State Match'!F143</f>
        <v>0</v>
      </c>
      <c r="P137" s="9">
        <f>'Surcharges and State Match'!G143</f>
        <v>0</v>
      </c>
      <c r="Q137" s="32">
        <f>'Surcharges and State Match'!H143</f>
        <v>0</v>
      </c>
    </row>
    <row r="138" spans="1:17" ht="12.75">
      <c r="A138" t="s">
        <v>139</v>
      </c>
      <c r="B138" s="5">
        <v>136</v>
      </c>
      <c r="C138" s="24">
        <v>161426</v>
      </c>
      <c r="D138" s="26">
        <v>156</v>
      </c>
      <c r="E138" s="25">
        <v>13901</v>
      </c>
      <c r="F138" s="26">
        <v>141</v>
      </c>
      <c r="G138" s="27">
        <f t="shared" si="2"/>
        <v>148.5</v>
      </c>
      <c r="H138" s="33">
        <v>127</v>
      </c>
      <c r="I138" s="26">
        <v>7</v>
      </c>
      <c r="J138" s="28">
        <v>0.8</v>
      </c>
      <c r="K138" s="24">
        <v>39264</v>
      </c>
      <c r="L138">
        <v>0.015</v>
      </c>
      <c r="M138" s="9">
        <f>'Surcharges and State Match'!E144</f>
        <v>0</v>
      </c>
      <c r="N138" s="9">
        <v>22910</v>
      </c>
      <c r="O138" s="9">
        <f>'Surcharges and State Match'!F144</f>
        <v>0</v>
      </c>
      <c r="P138" s="9">
        <f>'Surcharges and State Match'!G144</f>
        <v>100227</v>
      </c>
      <c r="Q138" s="32">
        <f>'Surcharges and State Match'!H144</f>
        <v>27.2</v>
      </c>
    </row>
    <row r="139" spans="1:17" ht="12.75">
      <c r="A139" t="s">
        <v>140</v>
      </c>
      <c r="B139" s="5">
        <v>137</v>
      </c>
      <c r="C139" s="24">
        <v>59107</v>
      </c>
      <c r="D139" s="26">
        <v>349</v>
      </c>
      <c r="E139" s="25">
        <v>39947</v>
      </c>
      <c r="F139" s="26">
        <v>37</v>
      </c>
      <c r="G139" s="27">
        <f t="shared" si="2"/>
        <v>193</v>
      </c>
      <c r="H139" s="33">
        <v>228</v>
      </c>
      <c r="I139" s="26">
        <v>4</v>
      </c>
      <c r="J139" s="28">
        <v>1.1</v>
      </c>
      <c r="K139" s="24">
        <v>39264</v>
      </c>
      <c r="M139" s="9">
        <f>'Surcharges and State Match'!E145</f>
        <v>0</v>
      </c>
      <c r="N139" s="9">
        <v>22910</v>
      </c>
      <c r="O139" s="9">
        <f>'Surcharges and State Match'!F145</f>
        <v>0</v>
      </c>
      <c r="P139" s="9">
        <f>'Surcharges and State Match'!G145</f>
        <v>0</v>
      </c>
      <c r="Q139" s="32">
        <f>'Surcharges and State Match'!H145</f>
        <v>0</v>
      </c>
    </row>
    <row r="140" spans="1:17" ht="12.75">
      <c r="A140" t="s">
        <v>141</v>
      </c>
      <c r="B140" s="5">
        <v>138</v>
      </c>
      <c r="C140" s="24">
        <v>130823</v>
      </c>
      <c r="D140" s="26">
        <v>234</v>
      </c>
      <c r="E140" s="25">
        <v>6142</v>
      </c>
      <c r="F140" s="26">
        <v>229</v>
      </c>
      <c r="G140" s="27">
        <f t="shared" si="2"/>
        <v>231.5</v>
      </c>
      <c r="H140" s="33">
        <v>271</v>
      </c>
      <c r="I140" s="26">
        <v>3</v>
      </c>
      <c r="J140" s="28">
        <v>1.2</v>
      </c>
      <c r="K140" s="24">
        <v>39264</v>
      </c>
      <c r="M140" s="9">
        <f>'Surcharges and State Match'!E146</f>
        <v>0</v>
      </c>
      <c r="N140" s="9">
        <v>22910</v>
      </c>
      <c r="O140" s="9">
        <f>'Surcharges and State Match'!F146</f>
        <v>0</v>
      </c>
      <c r="P140" s="9">
        <f>'Surcharges and State Match'!G146</f>
        <v>0</v>
      </c>
      <c r="Q140" s="32">
        <f>'Surcharges and State Match'!H146</f>
        <v>0</v>
      </c>
    </row>
    <row r="141" spans="1:17" ht="12.75">
      <c r="A141" t="s">
        <v>142</v>
      </c>
      <c r="B141" s="5">
        <v>139</v>
      </c>
      <c r="C141" s="24">
        <v>229535</v>
      </c>
      <c r="D141" s="26">
        <v>77</v>
      </c>
      <c r="E141" s="25">
        <v>14338</v>
      </c>
      <c r="F141" s="26">
        <v>132</v>
      </c>
      <c r="G141" s="27">
        <f t="shared" si="2"/>
        <v>104.5</v>
      </c>
      <c r="H141" s="33">
        <v>60</v>
      </c>
      <c r="I141" s="26">
        <v>9</v>
      </c>
      <c r="J141" s="28">
        <v>0.6</v>
      </c>
      <c r="K141" s="24">
        <v>39264</v>
      </c>
      <c r="L141">
        <v>0.02</v>
      </c>
      <c r="M141" s="9">
        <f>'Surcharges and State Match'!E147</f>
        <v>0</v>
      </c>
      <c r="N141" s="9">
        <v>22910</v>
      </c>
      <c r="O141" s="9">
        <f>'Surcharges and State Match'!F147</f>
        <v>0</v>
      </c>
      <c r="P141" s="9">
        <f>'Surcharges and State Match'!G147</f>
        <v>187390</v>
      </c>
      <c r="Q141" s="32">
        <f>'Surcharges and State Match'!H147</f>
        <v>27.2</v>
      </c>
    </row>
    <row r="142" spans="1:17" ht="12.75">
      <c r="A142" t="s">
        <v>143</v>
      </c>
      <c r="B142" s="5">
        <v>140</v>
      </c>
      <c r="C142" s="24">
        <v>122074</v>
      </c>
      <c r="D142" s="26">
        <v>261</v>
      </c>
      <c r="E142" s="25">
        <v>4482</v>
      </c>
      <c r="F142" s="26">
        <v>254</v>
      </c>
      <c r="G142" s="27">
        <f t="shared" si="2"/>
        <v>257.5</v>
      </c>
      <c r="H142" s="33">
        <v>294</v>
      </c>
      <c r="I142" s="26">
        <v>2</v>
      </c>
      <c r="J142" s="28">
        <v>1.3</v>
      </c>
      <c r="K142" s="24">
        <v>39264</v>
      </c>
      <c r="L142">
        <v>0.015</v>
      </c>
      <c r="M142" s="9">
        <f>'Surcharges and State Match'!E148</f>
        <v>0</v>
      </c>
      <c r="N142" s="9">
        <v>22910</v>
      </c>
      <c r="O142" s="9">
        <f>'Surcharges and State Match'!F148</f>
        <v>0</v>
      </c>
      <c r="P142" s="9">
        <f>'Surcharges and State Match'!G148</f>
        <v>12442</v>
      </c>
      <c r="Q142" s="32">
        <f>'Surcharges and State Match'!H148</f>
        <v>27.2</v>
      </c>
    </row>
    <row r="143" spans="1:17" ht="12.75">
      <c r="A143" t="s">
        <v>144</v>
      </c>
      <c r="B143" s="5">
        <v>141</v>
      </c>
      <c r="C143" s="24">
        <v>142060</v>
      </c>
      <c r="D143" s="26">
        <v>205</v>
      </c>
      <c r="E143" s="25">
        <v>19597</v>
      </c>
      <c r="F143" s="26">
        <v>95</v>
      </c>
      <c r="G143" s="27">
        <f t="shared" si="2"/>
        <v>150</v>
      </c>
      <c r="H143" s="33">
        <v>131</v>
      </c>
      <c r="I143" s="26">
        <v>7</v>
      </c>
      <c r="J143" s="28">
        <v>0.8</v>
      </c>
      <c r="K143" s="24">
        <v>39264</v>
      </c>
      <c r="L143">
        <v>0.01</v>
      </c>
      <c r="M143" s="9">
        <f>'Surcharges and State Match'!E149</f>
        <v>0</v>
      </c>
      <c r="N143" s="9">
        <v>22910</v>
      </c>
      <c r="O143" s="9">
        <f>'Surcharges and State Match'!F149</f>
        <v>0</v>
      </c>
      <c r="P143" s="9">
        <f>'Surcharges and State Match'!G149</f>
        <v>94183</v>
      </c>
      <c r="Q143" s="32">
        <f>'Surcharges and State Match'!H149</f>
        <v>27.2</v>
      </c>
    </row>
    <row r="144" spans="1:17" ht="12.75">
      <c r="A144" t="s">
        <v>145</v>
      </c>
      <c r="B144" s="5">
        <v>142</v>
      </c>
      <c r="C144" s="24">
        <v>206987</v>
      </c>
      <c r="D144" s="26">
        <v>93</v>
      </c>
      <c r="E144" s="25">
        <v>11041</v>
      </c>
      <c r="F144" s="26">
        <v>168</v>
      </c>
      <c r="G144" s="27">
        <f t="shared" si="2"/>
        <v>130.5</v>
      </c>
      <c r="H144" s="33">
        <v>94</v>
      </c>
      <c r="I144" s="26">
        <v>8</v>
      </c>
      <c r="J144" s="28">
        <v>0.7</v>
      </c>
      <c r="K144" s="24">
        <v>39264</v>
      </c>
      <c r="M144" s="9">
        <f>'Surcharges and State Match'!E150</f>
        <v>0</v>
      </c>
      <c r="N144" s="9">
        <v>22910</v>
      </c>
      <c r="O144" s="9">
        <f>'Surcharges and State Match'!F150</f>
        <v>0</v>
      </c>
      <c r="P144" s="9">
        <f>'Surcharges and State Match'!G150</f>
        <v>0</v>
      </c>
      <c r="Q144" s="32">
        <f>'Surcharges and State Match'!H150</f>
        <v>0</v>
      </c>
    </row>
    <row r="145" spans="1:17" ht="12.75">
      <c r="A145" t="s">
        <v>146</v>
      </c>
      <c r="B145" s="5">
        <v>143</v>
      </c>
      <c r="C145" s="24">
        <v>91380</v>
      </c>
      <c r="D145" s="26">
        <v>324</v>
      </c>
      <c r="E145" s="25">
        <v>2219</v>
      </c>
      <c r="F145" s="26">
        <v>286</v>
      </c>
      <c r="G145" s="27">
        <f t="shared" si="2"/>
        <v>305</v>
      </c>
      <c r="H145" s="33">
        <v>340</v>
      </c>
      <c r="I145" s="26">
        <v>1</v>
      </c>
      <c r="J145" s="28">
        <v>1.4</v>
      </c>
      <c r="K145" s="24">
        <v>39264</v>
      </c>
      <c r="M145" s="9">
        <f>'Surcharges and State Match'!E151</f>
        <v>0</v>
      </c>
      <c r="N145" s="9">
        <v>22910</v>
      </c>
      <c r="O145" s="9">
        <f>'Surcharges and State Match'!F151</f>
        <v>0</v>
      </c>
      <c r="P145" s="9">
        <f>'Surcharges and State Match'!G151</f>
        <v>0</v>
      </c>
      <c r="Q145" s="32">
        <f>'Surcharges and State Match'!H151</f>
        <v>0</v>
      </c>
    </row>
    <row r="146" spans="1:17" ht="12.75">
      <c r="A146" t="s">
        <v>147</v>
      </c>
      <c r="B146" s="5">
        <v>144</v>
      </c>
      <c r="C146" s="24">
        <v>219254</v>
      </c>
      <c r="D146" s="26">
        <v>84</v>
      </c>
      <c r="E146" s="25">
        <v>13219</v>
      </c>
      <c r="F146" s="26">
        <v>148</v>
      </c>
      <c r="G146" s="27">
        <f t="shared" si="2"/>
        <v>116</v>
      </c>
      <c r="H146" s="33">
        <v>73</v>
      </c>
      <c r="I146" s="26">
        <v>8</v>
      </c>
      <c r="J146" s="28">
        <v>0.7</v>
      </c>
      <c r="K146" s="24">
        <v>39264</v>
      </c>
      <c r="M146" s="9">
        <f>'Surcharges and State Match'!E152</f>
        <v>0</v>
      </c>
      <c r="N146" s="9">
        <v>22910</v>
      </c>
      <c r="O146" s="9">
        <f>'Surcharges and State Match'!F152</f>
        <v>0</v>
      </c>
      <c r="P146" s="9">
        <f>'Surcharges and State Match'!G152</f>
        <v>0</v>
      </c>
      <c r="Q146" s="32">
        <f>'Surcharges and State Match'!H152</f>
        <v>0</v>
      </c>
    </row>
    <row r="147" spans="1:17" ht="12.75">
      <c r="A147" t="s">
        <v>148</v>
      </c>
      <c r="B147" s="5">
        <v>145</v>
      </c>
      <c r="C147" s="24">
        <v>172173</v>
      </c>
      <c r="D147" s="26">
        <v>137</v>
      </c>
      <c r="E147" s="25">
        <v>12328</v>
      </c>
      <c r="F147" s="26">
        <v>154</v>
      </c>
      <c r="G147" s="27">
        <f t="shared" si="2"/>
        <v>145.5</v>
      </c>
      <c r="H147" s="33">
        <v>124</v>
      </c>
      <c r="I147" s="26">
        <v>7</v>
      </c>
      <c r="J147" s="28">
        <v>0.8</v>
      </c>
      <c r="K147" s="24">
        <v>39264</v>
      </c>
      <c r="L147">
        <v>0.03</v>
      </c>
      <c r="M147" s="9">
        <f>'Surcharges and State Match'!E153</f>
        <v>31411</v>
      </c>
      <c r="N147" s="9">
        <v>22910</v>
      </c>
      <c r="O147" s="9">
        <f>'Surcharges and State Match'!F153</f>
        <v>18328</v>
      </c>
      <c r="P147" s="9">
        <f>'Surcharges and State Match'!G153</f>
        <v>192919</v>
      </c>
      <c r="Q147" s="32">
        <f>'Surcharges and State Match'!H153</f>
        <v>36.65</v>
      </c>
    </row>
    <row r="148" spans="1:17" ht="12.75">
      <c r="A148" t="s">
        <v>149</v>
      </c>
      <c r="B148" s="5">
        <v>146</v>
      </c>
      <c r="C148" s="24">
        <v>169005</v>
      </c>
      <c r="D148" s="26">
        <v>144</v>
      </c>
      <c r="E148" s="25">
        <v>10515</v>
      </c>
      <c r="F148" s="26">
        <v>173</v>
      </c>
      <c r="G148" s="27">
        <f t="shared" si="2"/>
        <v>158.5</v>
      </c>
      <c r="H148" s="33">
        <v>145</v>
      </c>
      <c r="I148" s="26">
        <v>6</v>
      </c>
      <c r="J148" s="28">
        <v>0.9</v>
      </c>
      <c r="K148" s="24">
        <v>39264</v>
      </c>
      <c r="M148" s="9">
        <f>'Surcharges and State Match'!E154</f>
        <v>0</v>
      </c>
      <c r="N148" s="9">
        <v>22910</v>
      </c>
      <c r="O148" s="9">
        <f>'Surcharges and State Match'!F154</f>
        <v>0</v>
      </c>
      <c r="P148" s="9">
        <f>'Surcharges and State Match'!G154</f>
        <v>0</v>
      </c>
      <c r="Q148" s="32">
        <f>'Surcharges and State Match'!H154</f>
        <v>0</v>
      </c>
    </row>
    <row r="149" spans="1:17" ht="12.75">
      <c r="A149" t="s">
        <v>150</v>
      </c>
      <c r="B149" s="5">
        <v>147</v>
      </c>
      <c r="C149" s="24">
        <v>138660</v>
      </c>
      <c r="D149" s="26">
        <v>216</v>
      </c>
      <c r="E149" s="25">
        <v>7015</v>
      </c>
      <c r="F149" s="26">
        <v>216</v>
      </c>
      <c r="G149" s="27">
        <f t="shared" si="2"/>
        <v>216</v>
      </c>
      <c r="H149" s="33">
        <v>254</v>
      </c>
      <c r="I149" s="26">
        <v>3</v>
      </c>
      <c r="J149" s="28">
        <v>1.2</v>
      </c>
      <c r="K149" s="24">
        <v>39264</v>
      </c>
      <c r="M149" s="9">
        <f>'Surcharges and State Match'!E155</f>
        <v>0</v>
      </c>
      <c r="N149" s="9">
        <v>22910</v>
      </c>
      <c r="O149" s="9">
        <f>'Surcharges and State Match'!F155</f>
        <v>0</v>
      </c>
      <c r="P149" s="9">
        <f>'Surcharges and State Match'!G155</f>
        <v>0</v>
      </c>
      <c r="Q149" s="32">
        <f>'Surcharges and State Match'!H155</f>
        <v>0</v>
      </c>
    </row>
    <row r="150" spans="1:17" ht="12.75">
      <c r="A150" t="s">
        <v>151</v>
      </c>
      <c r="B150" s="5">
        <v>148</v>
      </c>
      <c r="C150" s="24">
        <v>158071</v>
      </c>
      <c r="D150" s="26">
        <v>168</v>
      </c>
      <c r="E150" s="25">
        <v>2866</v>
      </c>
      <c r="F150" s="26">
        <v>276</v>
      </c>
      <c r="G150" s="27">
        <f t="shared" si="2"/>
        <v>222</v>
      </c>
      <c r="H150" s="33">
        <v>262</v>
      </c>
      <c r="I150" s="26">
        <v>3</v>
      </c>
      <c r="J150" s="28">
        <v>1.2</v>
      </c>
      <c r="K150" s="24">
        <v>39264</v>
      </c>
      <c r="M150" s="9">
        <f>'Surcharges and State Match'!E156</f>
        <v>0</v>
      </c>
      <c r="N150" s="9">
        <v>22910</v>
      </c>
      <c r="O150" s="9">
        <f>'Surcharges and State Match'!F156</f>
        <v>0</v>
      </c>
      <c r="P150" s="9">
        <f>'Surcharges and State Match'!G156</f>
        <v>0</v>
      </c>
      <c r="Q150" s="32">
        <f>'Surcharges and State Match'!H156</f>
        <v>0</v>
      </c>
    </row>
    <row r="151" spans="1:17" ht="12.75">
      <c r="A151" t="s">
        <v>152</v>
      </c>
      <c r="B151" s="5">
        <v>149</v>
      </c>
      <c r="C151" s="24">
        <v>59535</v>
      </c>
      <c r="D151" s="26">
        <v>348</v>
      </c>
      <c r="E151" s="25">
        <v>70014</v>
      </c>
      <c r="F151" s="26">
        <v>13</v>
      </c>
      <c r="G151" s="27">
        <f t="shared" si="2"/>
        <v>180.5</v>
      </c>
      <c r="H151" s="33">
        <v>202</v>
      </c>
      <c r="I151" s="26">
        <v>5</v>
      </c>
      <c r="J151" s="28">
        <v>1</v>
      </c>
      <c r="K151" s="24">
        <v>39264</v>
      </c>
      <c r="M151" s="9">
        <f>'Surcharges and State Match'!E157</f>
        <v>0</v>
      </c>
      <c r="N151" s="9">
        <v>22910</v>
      </c>
      <c r="O151" s="9">
        <f>'Surcharges and State Match'!F157</f>
        <v>0</v>
      </c>
      <c r="P151" s="9">
        <f>'Surcharges and State Match'!G157</f>
        <v>0</v>
      </c>
      <c r="Q151" s="32">
        <f>'Surcharges and State Match'!H157</f>
        <v>0</v>
      </c>
    </row>
    <row r="152" spans="1:17" ht="12.75">
      <c r="A152" t="s">
        <v>153</v>
      </c>
      <c r="B152" s="5">
        <v>150</v>
      </c>
      <c r="C152" s="24">
        <v>163158</v>
      </c>
      <c r="D152" s="26">
        <v>151</v>
      </c>
      <c r="E152" s="25">
        <v>5763</v>
      </c>
      <c r="F152" s="26">
        <v>234</v>
      </c>
      <c r="G152" s="27">
        <f t="shared" si="2"/>
        <v>192.5</v>
      </c>
      <c r="H152" s="33">
        <v>227</v>
      </c>
      <c r="I152" s="26">
        <v>4</v>
      </c>
      <c r="J152" s="28">
        <v>1.1</v>
      </c>
      <c r="K152" s="24">
        <v>39264</v>
      </c>
      <c r="M152" s="9">
        <f>'Surcharges and State Match'!E158</f>
        <v>0</v>
      </c>
      <c r="N152" s="9">
        <v>22910</v>
      </c>
      <c r="O152" s="9">
        <f>'Surcharges and State Match'!F158</f>
        <v>0</v>
      </c>
      <c r="P152" s="9">
        <f>'Surcharges and State Match'!G158</f>
        <v>0</v>
      </c>
      <c r="Q152" s="32">
        <f>'Surcharges and State Match'!H158</f>
        <v>0</v>
      </c>
    </row>
    <row r="153" spans="1:17" ht="12.75">
      <c r="A153" t="s">
        <v>154</v>
      </c>
      <c r="B153" s="5">
        <v>151</v>
      </c>
      <c r="C153" s="24">
        <v>105223</v>
      </c>
      <c r="D153" s="26">
        <v>299</v>
      </c>
      <c r="E153" s="25">
        <v>10990</v>
      </c>
      <c r="F153" s="26">
        <v>170</v>
      </c>
      <c r="G153" s="27">
        <f t="shared" si="2"/>
        <v>234.5</v>
      </c>
      <c r="H153" s="33">
        <v>272</v>
      </c>
      <c r="I153" s="26">
        <v>3</v>
      </c>
      <c r="J153" s="28">
        <v>1.2</v>
      </c>
      <c r="K153" s="24">
        <v>39264</v>
      </c>
      <c r="M153" s="9">
        <f>'Surcharges and State Match'!E159</f>
        <v>0</v>
      </c>
      <c r="N153" s="9">
        <v>22910</v>
      </c>
      <c r="O153" s="9">
        <f>'Surcharges and State Match'!F159</f>
        <v>0</v>
      </c>
      <c r="P153" s="9">
        <f>'Surcharges and State Match'!G159</f>
        <v>0</v>
      </c>
      <c r="Q153" s="32">
        <f>'Surcharges and State Match'!H159</f>
        <v>0</v>
      </c>
    </row>
    <row r="154" spans="1:17" ht="12.75">
      <c r="A154" t="s">
        <v>155</v>
      </c>
      <c r="B154" s="5">
        <v>152</v>
      </c>
      <c r="C154" s="24">
        <v>263950</v>
      </c>
      <c r="D154" s="26">
        <v>60</v>
      </c>
      <c r="E154" s="25">
        <v>5095</v>
      </c>
      <c r="F154" s="26">
        <v>244</v>
      </c>
      <c r="G154" s="27">
        <f t="shared" si="2"/>
        <v>152</v>
      </c>
      <c r="H154" s="33">
        <v>133</v>
      </c>
      <c r="I154" s="26">
        <v>7</v>
      </c>
      <c r="J154" s="28">
        <v>0.8</v>
      </c>
      <c r="K154" s="24">
        <v>39264</v>
      </c>
      <c r="L154">
        <v>0.03</v>
      </c>
      <c r="M154" s="9">
        <f>'Surcharges and State Match'!E160</f>
        <v>31411</v>
      </c>
      <c r="N154" s="9">
        <v>22910</v>
      </c>
      <c r="O154" s="9">
        <f>'Surcharges and State Match'!F160</f>
        <v>18328</v>
      </c>
      <c r="P154" s="9">
        <f>'Surcharges and State Match'!G160</f>
        <v>128347</v>
      </c>
      <c r="Q154" s="32">
        <f>'Surcharges and State Match'!H160</f>
        <v>44.41</v>
      </c>
    </row>
    <row r="155" spans="1:17" ht="12.75">
      <c r="A155" t="s">
        <v>156</v>
      </c>
      <c r="B155" s="5">
        <v>153</v>
      </c>
      <c r="C155" s="24">
        <v>105685</v>
      </c>
      <c r="D155" s="26">
        <v>298</v>
      </c>
      <c r="E155" s="25">
        <v>41055</v>
      </c>
      <c r="F155" s="26">
        <v>35</v>
      </c>
      <c r="G155" s="27">
        <f t="shared" si="2"/>
        <v>166.5</v>
      </c>
      <c r="H155" s="33">
        <v>159</v>
      </c>
      <c r="I155" s="26">
        <v>6</v>
      </c>
      <c r="J155" s="28">
        <v>0.9</v>
      </c>
      <c r="K155" s="24">
        <v>39264</v>
      </c>
      <c r="M155" s="9">
        <f>'Surcharges and State Match'!E161</f>
        <v>0</v>
      </c>
      <c r="N155" s="9">
        <v>22910</v>
      </c>
      <c r="O155" s="9">
        <f>'Surcharges and State Match'!F161</f>
        <v>0</v>
      </c>
      <c r="P155" s="9">
        <f>'Surcharges and State Match'!G161</f>
        <v>0</v>
      </c>
      <c r="Q155" s="32">
        <f>'Surcharges and State Match'!H161</f>
        <v>0</v>
      </c>
    </row>
    <row r="156" spans="1:17" ht="12.75">
      <c r="A156" t="s">
        <v>157</v>
      </c>
      <c r="B156" s="5">
        <v>154</v>
      </c>
      <c r="C156" s="24">
        <v>160859</v>
      </c>
      <c r="D156" s="26">
        <v>161</v>
      </c>
      <c r="E156" s="25">
        <v>1772</v>
      </c>
      <c r="F156" s="26">
        <v>301</v>
      </c>
      <c r="G156" s="27">
        <f t="shared" si="2"/>
        <v>231</v>
      </c>
      <c r="H156" s="33">
        <v>270</v>
      </c>
      <c r="I156" s="26">
        <v>3</v>
      </c>
      <c r="J156" s="28">
        <v>1.2</v>
      </c>
      <c r="K156" s="24">
        <v>39264</v>
      </c>
      <c r="L156">
        <v>0.03</v>
      </c>
      <c r="M156" s="9">
        <f>'Surcharges and State Match'!E162</f>
        <v>47117</v>
      </c>
      <c r="N156" s="9">
        <v>22910</v>
      </c>
      <c r="O156" s="9">
        <f>'Surcharges and State Match'!F162</f>
        <v>10876</v>
      </c>
      <c r="P156" s="9">
        <f>'Surcharges and State Match'!G162</f>
        <v>79663</v>
      </c>
      <c r="Q156" s="32">
        <f>'Surcharges and State Match'!H162</f>
        <v>100</v>
      </c>
    </row>
    <row r="157" spans="1:17" ht="12.75">
      <c r="A157" t="s">
        <v>158</v>
      </c>
      <c r="B157" s="5">
        <v>155</v>
      </c>
      <c r="C157" s="24">
        <v>283559</v>
      </c>
      <c r="D157" s="26">
        <v>48</v>
      </c>
      <c r="E157" s="25">
        <v>30272</v>
      </c>
      <c r="F157" s="26">
        <v>52</v>
      </c>
      <c r="G157" s="27">
        <f t="shared" si="2"/>
        <v>50</v>
      </c>
      <c r="H157" s="33">
        <v>7</v>
      </c>
      <c r="I157" s="26">
        <v>10</v>
      </c>
      <c r="J157" s="28">
        <v>0.5</v>
      </c>
      <c r="K157" s="24">
        <v>39264</v>
      </c>
      <c r="L157">
        <v>0.03</v>
      </c>
      <c r="M157" s="9">
        <f>'Surcharges and State Match'!E163</f>
        <v>19632</v>
      </c>
      <c r="N157" s="9">
        <v>22910</v>
      </c>
      <c r="O157" s="9">
        <f>'Surcharges and State Match'!F163</f>
        <v>11455</v>
      </c>
      <c r="P157" s="9">
        <f>'Surcharges and State Match'!G163</f>
        <v>858729</v>
      </c>
      <c r="Q157" s="32">
        <f>'Surcharges and State Match'!H163</f>
        <v>28.22</v>
      </c>
    </row>
    <row r="158" spans="1:17" ht="12.75">
      <c r="A158" t="s">
        <v>159</v>
      </c>
      <c r="B158" s="5">
        <v>156</v>
      </c>
      <c r="C158" s="24">
        <v>109925</v>
      </c>
      <c r="D158" s="26">
        <v>290</v>
      </c>
      <c r="E158" s="25">
        <v>801</v>
      </c>
      <c r="F158" s="26">
        <v>333</v>
      </c>
      <c r="G158" s="27">
        <f t="shared" si="2"/>
        <v>311.5</v>
      </c>
      <c r="H158" s="33">
        <v>346</v>
      </c>
      <c r="I158" s="26">
        <v>1</v>
      </c>
      <c r="J158" s="28">
        <v>1.4</v>
      </c>
      <c r="K158" s="24">
        <v>39264</v>
      </c>
      <c r="M158" s="9">
        <f>'Surcharges and State Match'!E164</f>
        <v>0</v>
      </c>
      <c r="N158" s="9">
        <v>22910</v>
      </c>
      <c r="O158" s="9">
        <f>'Surcharges and State Match'!F164</f>
        <v>0</v>
      </c>
      <c r="P158" s="9">
        <f>'Surcharges and State Match'!G164</f>
        <v>0</v>
      </c>
      <c r="Q158" s="32">
        <f>'Surcharges and State Match'!H164</f>
        <v>0</v>
      </c>
    </row>
    <row r="159" spans="1:17" ht="12.75">
      <c r="A159" t="s">
        <v>160</v>
      </c>
      <c r="B159" s="5">
        <v>157</v>
      </c>
      <c r="C159" s="24">
        <v>255586</v>
      </c>
      <c r="D159" s="26">
        <v>65</v>
      </c>
      <c r="E159" s="25">
        <v>8078</v>
      </c>
      <c r="F159" s="26">
        <v>200</v>
      </c>
      <c r="G159" s="27">
        <f t="shared" si="2"/>
        <v>132.5</v>
      </c>
      <c r="H159" s="33">
        <v>101</v>
      </c>
      <c r="I159" s="26">
        <v>8</v>
      </c>
      <c r="J159" s="28">
        <v>0.7</v>
      </c>
      <c r="K159" s="24">
        <v>39264</v>
      </c>
      <c r="L159">
        <v>0.03</v>
      </c>
      <c r="M159" s="9">
        <f>'Surcharges and State Match'!E165</f>
        <v>27485</v>
      </c>
      <c r="N159" s="9">
        <v>22910</v>
      </c>
      <c r="O159" s="9">
        <f>'Surcharges and State Match'!F165</f>
        <v>16037</v>
      </c>
      <c r="P159" s="9">
        <f>'Surcharges and State Match'!G165</f>
        <v>195935</v>
      </c>
      <c r="Q159" s="32">
        <f>'Surcharges and State Match'!H165</f>
        <v>34.97</v>
      </c>
    </row>
    <row r="160" spans="1:17" ht="12.75">
      <c r="A160" t="s">
        <v>161</v>
      </c>
      <c r="B160" s="5">
        <v>158</v>
      </c>
      <c r="C160" s="24">
        <v>182684</v>
      </c>
      <c r="D160" s="26">
        <v>121</v>
      </c>
      <c r="E160" s="25">
        <v>8711</v>
      </c>
      <c r="F160" s="26">
        <v>191</v>
      </c>
      <c r="G160" s="27">
        <f t="shared" si="2"/>
        <v>156</v>
      </c>
      <c r="H160" s="33">
        <v>140</v>
      </c>
      <c r="I160" s="26">
        <v>7</v>
      </c>
      <c r="J160" s="28">
        <v>0.8</v>
      </c>
      <c r="K160" s="24">
        <v>39264</v>
      </c>
      <c r="L160">
        <v>0.01</v>
      </c>
      <c r="M160" s="9">
        <f>'Surcharges and State Match'!E166</f>
        <v>0</v>
      </c>
      <c r="N160" s="9">
        <v>22910</v>
      </c>
      <c r="O160" s="9">
        <f>'Surcharges and State Match'!F166</f>
        <v>0</v>
      </c>
      <c r="P160" s="9">
        <f>'Surcharges and State Match'!G166</f>
        <v>32833</v>
      </c>
      <c r="Q160" s="32">
        <f>'Surcharges and State Match'!H166</f>
        <v>27.2</v>
      </c>
    </row>
    <row r="161" spans="1:17" ht="12.75">
      <c r="A161" t="s">
        <v>162</v>
      </c>
      <c r="B161" s="5">
        <v>159</v>
      </c>
      <c r="C161" s="24">
        <v>149443</v>
      </c>
      <c r="D161" s="26">
        <v>181</v>
      </c>
      <c r="E161" s="25">
        <v>15329</v>
      </c>
      <c r="F161" s="26">
        <v>126</v>
      </c>
      <c r="G161" s="27">
        <f t="shared" si="2"/>
        <v>153.5</v>
      </c>
      <c r="H161" s="33">
        <v>136</v>
      </c>
      <c r="I161" s="26">
        <v>7</v>
      </c>
      <c r="J161" s="28">
        <v>0.8</v>
      </c>
      <c r="K161" s="24">
        <v>39264</v>
      </c>
      <c r="L161">
        <v>0.01</v>
      </c>
      <c r="M161" s="9">
        <f>'Surcharges and State Match'!E167</f>
        <v>0</v>
      </c>
      <c r="N161" s="9">
        <v>22910</v>
      </c>
      <c r="O161" s="9">
        <f>'Surcharges and State Match'!F167</f>
        <v>0</v>
      </c>
      <c r="P161" s="9">
        <f>'Surcharges and State Match'!G167</f>
        <v>73980</v>
      </c>
      <c r="Q161" s="32">
        <f>'Surcharges and State Match'!H167</f>
        <v>27.2</v>
      </c>
    </row>
    <row r="162" spans="1:17" ht="12.75">
      <c r="A162" t="s">
        <v>163</v>
      </c>
      <c r="B162" s="5">
        <v>160</v>
      </c>
      <c r="C162" s="24">
        <v>79008</v>
      </c>
      <c r="D162" s="26">
        <v>335</v>
      </c>
      <c r="E162" s="25">
        <v>103615</v>
      </c>
      <c r="F162" s="26">
        <v>5</v>
      </c>
      <c r="G162" s="27">
        <f t="shared" si="2"/>
        <v>170</v>
      </c>
      <c r="H162" s="33">
        <v>170</v>
      </c>
      <c r="I162" s="26">
        <v>6</v>
      </c>
      <c r="J162" s="28">
        <v>0.9</v>
      </c>
      <c r="K162" s="24">
        <v>39264</v>
      </c>
      <c r="M162" s="9">
        <f>'Surcharges and State Match'!E168</f>
        <v>0</v>
      </c>
      <c r="N162" s="9">
        <v>22910</v>
      </c>
      <c r="O162" s="9">
        <f>'Surcharges and State Match'!F168</f>
        <v>0</v>
      </c>
      <c r="P162" s="9">
        <f>'Surcharges and State Match'!G168</f>
        <v>0</v>
      </c>
      <c r="Q162" s="32">
        <f>'Surcharges and State Match'!H168</f>
        <v>0</v>
      </c>
    </row>
    <row r="163" spans="1:17" ht="12.75">
      <c r="A163" t="s">
        <v>164</v>
      </c>
      <c r="B163" s="5">
        <v>161</v>
      </c>
      <c r="C163" s="24">
        <v>91219</v>
      </c>
      <c r="D163" s="26">
        <v>325</v>
      </c>
      <c r="E163" s="25">
        <v>22410</v>
      </c>
      <c r="F163" s="26">
        <v>83</v>
      </c>
      <c r="G163" s="27">
        <f t="shared" si="2"/>
        <v>204</v>
      </c>
      <c r="H163" s="33">
        <v>238</v>
      </c>
      <c r="I163" s="26">
        <v>4</v>
      </c>
      <c r="J163" s="28">
        <v>1.1</v>
      </c>
      <c r="K163" s="24">
        <v>39264</v>
      </c>
      <c r="M163" s="9">
        <f>'Surcharges and State Match'!E169</f>
        <v>0</v>
      </c>
      <c r="N163" s="9">
        <v>22910</v>
      </c>
      <c r="O163" s="9">
        <f>'Surcharges and State Match'!F169</f>
        <v>0</v>
      </c>
      <c r="P163" s="9">
        <f>'Surcharges and State Match'!G169</f>
        <v>0</v>
      </c>
      <c r="Q163" s="32">
        <f>'Surcharges and State Match'!H169</f>
        <v>0</v>
      </c>
    </row>
    <row r="164" spans="1:17" ht="12.75">
      <c r="A164" t="s">
        <v>165</v>
      </c>
      <c r="B164" s="5">
        <v>162</v>
      </c>
      <c r="C164" s="24">
        <v>145425</v>
      </c>
      <c r="D164" s="26">
        <v>198</v>
      </c>
      <c r="E164" s="25">
        <v>9946</v>
      </c>
      <c r="F164" s="26">
        <v>179</v>
      </c>
      <c r="G164" s="27">
        <f t="shared" si="2"/>
        <v>188.5</v>
      </c>
      <c r="H164" s="33">
        <v>221</v>
      </c>
      <c r="I164" s="26">
        <v>4</v>
      </c>
      <c r="J164" s="28">
        <v>1.1</v>
      </c>
      <c r="K164" s="24">
        <v>39264</v>
      </c>
      <c r="M164" s="9">
        <f>'Surcharges and State Match'!E170</f>
        <v>0</v>
      </c>
      <c r="N164" s="9">
        <v>22910</v>
      </c>
      <c r="O164" s="9">
        <f>'Surcharges and State Match'!F170</f>
        <v>0</v>
      </c>
      <c r="P164" s="9">
        <f>'Surcharges and State Match'!G170</f>
        <v>0</v>
      </c>
      <c r="Q164" s="32">
        <f>'Surcharges and State Match'!H170</f>
        <v>0</v>
      </c>
    </row>
    <row r="165" spans="1:17" ht="12.75">
      <c r="A165" t="s">
        <v>166</v>
      </c>
      <c r="B165" s="5">
        <v>163</v>
      </c>
      <c r="C165" s="24">
        <v>87558</v>
      </c>
      <c r="D165" s="26">
        <v>327</v>
      </c>
      <c r="E165" s="25">
        <v>86957</v>
      </c>
      <c r="F165" s="26">
        <v>10</v>
      </c>
      <c r="G165" s="27">
        <f t="shared" si="2"/>
        <v>168.5</v>
      </c>
      <c r="H165" s="33">
        <v>165</v>
      </c>
      <c r="I165" s="26">
        <v>6</v>
      </c>
      <c r="J165" s="28">
        <v>0.9</v>
      </c>
      <c r="K165" s="24">
        <v>39264</v>
      </c>
      <c r="M165" s="9">
        <f>'Surcharges and State Match'!E171</f>
        <v>0</v>
      </c>
      <c r="N165" s="9">
        <v>22910</v>
      </c>
      <c r="O165" s="9">
        <f>'Surcharges and State Match'!F171</f>
        <v>0</v>
      </c>
      <c r="P165" s="9">
        <f>'Surcharges and State Match'!G171</f>
        <v>0</v>
      </c>
      <c r="Q165" s="32">
        <f>'Surcharges and State Match'!H171</f>
        <v>0</v>
      </c>
    </row>
    <row r="166" spans="1:17" ht="12.75">
      <c r="A166" t="s">
        <v>167</v>
      </c>
      <c r="B166" s="5">
        <v>164</v>
      </c>
      <c r="C166" s="24">
        <v>233548</v>
      </c>
      <c r="D166" s="26">
        <v>74</v>
      </c>
      <c r="E166" s="25">
        <v>11412</v>
      </c>
      <c r="F166" s="26">
        <v>163</v>
      </c>
      <c r="G166" s="27">
        <f t="shared" si="2"/>
        <v>118.5</v>
      </c>
      <c r="H166" s="33">
        <v>76</v>
      </c>
      <c r="I166" s="26">
        <v>8</v>
      </c>
      <c r="J166" s="28">
        <v>0.7</v>
      </c>
      <c r="K166" s="24">
        <v>39264</v>
      </c>
      <c r="M166" s="9">
        <f>'Surcharges and State Match'!E172</f>
        <v>0</v>
      </c>
      <c r="N166" s="9">
        <v>22910</v>
      </c>
      <c r="O166" s="9">
        <f>'Surcharges and State Match'!F172</f>
        <v>0</v>
      </c>
      <c r="P166" s="9">
        <f>'Surcharges and State Match'!G172</f>
        <v>0</v>
      </c>
      <c r="Q166" s="32">
        <f>'Surcharges and State Match'!H172</f>
        <v>0</v>
      </c>
    </row>
    <row r="167" spans="1:17" ht="12.75">
      <c r="A167" t="s">
        <v>168</v>
      </c>
      <c r="B167" s="5">
        <v>165</v>
      </c>
      <c r="C167" s="24">
        <v>109348</v>
      </c>
      <c r="D167" s="26">
        <v>292</v>
      </c>
      <c r="E167" s="25">
        <v>55597</v>
      </c>
      <c r="F167" s="26">
        <v>20</v>
      </c>
      <c r="G167" s="27">
        <f t="shared" si="2"/>
        <v>156</v>
      </c>
      <c r="H167" s="33">
        <v>141</v>
      </c>
      <c r="I167" s="26">
        <v>6</v>
      </c>
      <c r="J167" s="28">
        <v>0.9</v>
      </c>
      <c r="K167" s="24">
        <v>39264</v>
      </c>
      <c r="M167" s="9">
        <f>'Surcharges and State Match'!E173</f>
        <v>0</v>
      </c>
      <c r="N167" s="9">
        <v>22910</v>
      </c>
      <c r="O167" s="9">
        <f>'Surcharges and State Match'!F173</f>
        <v>0</v>
      </c>
      <c r="P167" s="9">
        <f>'Surcharges and State Match'!G173</f>
        <v>0</v>
      </c>
      <c r="Q167" s="32">
        <f>'Surcharges and State Match'!H173</f>
        <v>0</v>
      </c>
    </row>
    <row r="168" spans="1:17" ht="12.75">
      <c r="A168" t="s">
        <v>169</v>
      </c>
      <c r="B168" s="5">
        <v>166</v>
      </c>
      <c r="C168" s="24">
        <v>446112</v>
      </c>
      <c r="D168" s="26">
        <v>23</v>
      </c>
      <c r="E168" s="25">
        <v>5260</v>
      </c>
      <c r="F168" s="26">
        <v>242</v>
      </c>
      <c r="G168" s="27">
        <f t="shared" si="2"/>
        <v>132.5</v>
      </c>
      <c r="H168" s="33">
        <v>100</v>
      </c>
      <c r="I168" s="26">
        <v>8</v>
      </c>
      <c r="J168" s="28">
        <v>0.7</v>
      </c>
      <c r="K168" s="24">
        <v>39264</v>
      </c>
      <c r="L168">
        <v>0.015</v>
      </c>
      <c r="M168" s="9">
        <f>'Surcharges and State Match'!E174</f>
        <v>0</v>
      </c>
      <c r="N168" s="9">
        <v>22910</v>
      </c>
      <c r="O168" s="9">
        <f>'Surcharges and State Match'!F174</f>
        <v>0</v>
      </c>
      <c r="P168" s="9">
        <f>'Surcharges and State Match'!G174</f>
        <v>22596</v>
      </c>
      <c r="Q168" s="32">
        <f>'Surcharges and State Match'!H174</f>
        <v>27.2</v>
      </c>
    </row>
    <row r="169" spans="1:17" ht="12.75">
      <c r="A169" t="s">
        <v>170</v>
      </c>
      <c r="B169" s="5">
        <v>167</v>
      </c>
      <c r="C169" s="24">
        <v>158945</v>
      </c>
      <c r="D169" s="26">
        <v>164</v>
      </c>
      <c r="E169" s="25">
        <v>23969</v>
      </c>
      <c r="F169" s="26">
        <v>76</v>
      </c>
      <c r="G169" s="27">
        <f t="shared" si="2"/>
        <v>120</v>
      </c>
      <c r="H169" s="33">
        <v>80</v>
      </c>
      <c r="I169" s="26">
        <v>8</v>
      </c>
      <c r="J169" s="28">
        <v>0.7</v>
      </c>
      <c r="K169" s="24">
        <v>39264</v>
      </c>
      <c r="M169" s="9">
        <f>'Surcharges and State Match'!E175</f>
        <v>0</v>
      </c>
      <c r="N169" s="9">
        <v>22910</v>
      </c>
      <c r="O169" s="9">
        <f>'Surcharges and State Match'!F175</f>
        <v>0</v>
      </c>
      <c r="P169" s="9">
        <f>'Surcharges and State Match'!G175</f>
        <v>0</v>
      </c>
      <c r="Q169" s="32">
        <f>'Surcharges and State Match'!H175</f>
        <v>0</v>
      </c>
    </row>
    <row r="170" spans="1:17" ht="12.75">
      <c r="A170" t="s">
        <v>171</v>
      </c>
      <c r="B170" s="5">
        <v>168</v>
      </c>
      <c r="C170" s="24">
        <v>299543</v>
      </c>
      <c r="D170" s="26">
        <v>45</v>
      </c>
      <c r="E170" s="25">
        <v>19951</v>
      </c>
      <c r="F170" s="26">
        <v>94</v>
      </c>
      <c r="G170" s="27">
        <f t="shared" si="2"/>
        <v>69.5</v>
      </c>
      <c r="H170" s="33">
        <v>14</v>
      </c>
      <c r="I170" s="26">
        <v>10</v>
      </c>
      <c r="J170" s="28">
        <v>0.5</v>
      </c>
      <c r="K170" s="24">
        <v>39264</v>
      </c>
      <c r="M170" s="9">
        <f>'Surcharges and State Match'!E176</f>
        <v>0</v>
      </c>
      <c r="N170" s="9">
        <v>22910</v>
      </c>
      <c r="O170" s="9">
        <f>'Surcharges and State Match'!F176</f>
        <v>0</v>
      </c>
      <c r="P170" s="9">
        <f>'Surcharges and State Match'!G176</f>
        <v>0</v>
      </c>
      <c r="Q170" s="32">
        <f>'Surcharges and State Match'!H176</f>
        <v>0</v>
      </c>
    </row>
    <row r="171" spans="1:17" ht="12.75">
      <c r="A171" t="s">
        <v>172</v>
      </c>
      <c r="B171" s="5">
        <v>169</v>
      </c>
      <c r="C171" s="24">
        <v>367818</v>
      </c>
      <c r="D171" s="26">
        <v>35</v>
      </c>
      <c r="E171" s="25">
        <v>5148</v>
      </c>
      <c r="F171" s="26">
        <v>243</v>
      </c>
      <c r="G171" s="27">
        <f t="shared" si="2"/>
        <v>139</v>
      </c>
      <c r="H171" s="33">
        <v>110</v>
      </c>
      <c r="I171" s="26">
        <v>7</v>
      </c>
      <c r="J171" s="28">
        <v>0.8</v>
      </c>
      <c r="K171" s="24">
        <v>39264</v>
      </c>
      <c r="L171">
        <v>0.02</v>
      </c>
      <c r="M171" s="9">
        <f>'Surcharges and State Match'!E177</f>
        <v>0</v>
      </c>
      <c r="N171" s="9">
        <v>22910</v>
      </c>
      <c r="O171" s="9">
        <f>'Surcharges and State Match'!F177</f>
        <v>0</v>
      </c>
      <c r="P171" s="9">
        <f>'Surcharges and State Match'!G177</f>
        <v>62849</v>
      </c>
      <c r="Q171" s="32">
        <f>'Surcharges and State Match'!H177</f>
        <v>27.2</v>
      </c>
    </row>
    <row r="172" spans="1:17" ht="12.75">
      <c r="A172" t="s">
        <v>173</v>
      </c>
      <c r="B172" s="5">
        <v>170</v>
      </c>
      <c r="C172" s="24">
        <v>148391</v>
      </c>
      <c r="D172" s="26">
        <v>185</v>
      </c>
      <c r="E172" s="25">
        <v>37932</v>
      </c>
      <c r="F172" s="26">
        <v>39</v>
      </c>
      <c r="G172" s="27">
        <f t="shared" si="2"/>
        <v>112</v>
      </c>
      <c r="H172" s="33">
        <v>69</v>
      </c>
      <c r="I172" s="26">
        <v>9</v>
      </c>
      <c r="J172" s="28">
        <v>0.6</v>
      </c>
      <c r="K172" s="24">
        <v>39264</v>
      </c>
      <c r="M172" s="9">
        <f>'Surcharges and State Match'!E178</f>
        <v>0</v>
      </c>
      <c r="N172" s="9">
        <v>22910</v>
      </c>
      <c r="O172" s="9">
        <f>'Surcharges and State Match'!F178</f>
        <v>0</v>
      </c>
      <c r="P172" s="9">
        <f>'Surcharges and State Match'!G178</f>
        <v>0</v>
      </c>
      <c r="Q172" s="32">
        <f>'Surcharges and State Match'!H178</f>
        <v>0</v>
      </c>
    </row>
    <row r="173" spans="1:17" ht="12.75">
      <c r="A173" t="s">
        <v>174</v>
      </c>
      <c r="B173" s="5">
        <v>171</v>
      </c>
      <c r="C173" s="24">
        <v>208562</v>
      </c>
      <c r="D173" s="26">
        <v>91</v>
      </c>
      <c r="E173" s="25">
        <v>24735</v>
      </c>
      <c r="F173" s="26">
        <v>73</v>
      </c>
      <c r="G173" s="27">
        <f t="shared" si="2"/>
        <v>82</v>
      </c>
      <c r="H173" s="33">
        <v>25</v>
      </c>
      <c r="I173" s="26">
        <v>10</v>
      </c>
      <c r="J173" s="28">
        <v>0.5</v>
      </c>
      <c r="K173" s="24">
        <v>39264</v>
      </c>
      <c r="L173">
        <v>0.03</v>
      </c>
      <c r="M173" s="9">
        <f>'Surcharges and State Match'!E179</f>
        <v>19632</v>
      </c>
      <c r="N173" s="9">
        <v>22910</v>
      </c>
      <c r="O173" s="9">
        <f>'Surcharges and State Match'!F179</f>
        <v>11455</v>
      </c>
      <c r="P173" s="9">
        <f>'Surcharges and State Match'!G179</f>
        <v>300467</v>
      </c>
      <c r="Q173" s="32">
        <f>'Surcharges and State Match'!H179</f>
        <v>30.34</v>
      </c>
    </row>
    <row r="174" spans="1:17" ht="12.75">
      <c r="A174" t="s">
        <v>175</v>
      </c>
      <c r="B174" s="5">
        <v>172</v>
      </c>
      <c r="C174" s="24">
        <v>392140</v>
      </c>
      <c r="D174" s="26">
        <v>31</v>
      </c>
      <c r="E174" s="25">
        <v>14227</v>
      </c>
      <c r="F174" s="26">
        <v>134</v>
      </c>
      <c r="G174" s="27">
        <f t="shared" si="2"/>
        <v>82.5</v>
      </c>
      <c r="H174" s="33">
        <v>27</v>
      </c>
      <c r="I174" s="26">
        <v>10</v>
      </c>
      <c r="J174" s="28">
        <v>0.5</v>
      </c>
      <c r="K174" s="24">
        <v>39264</v>
      </c>
      <c r="L174">
        <v>0.03</v>
      </c>
      <c r="M174" s="9">
        <f>'Surcharges and State Match'!E180</f>
        <v>19632</v>
      </c>
      <c r="N174" s="9">
        <v>22910</v>
      </c>
      <c r="O174" s="9">
        <f>'Surcharges and State Match'!F180</f>
        <v>11455</v>
      </c>
      <c r="P174" s="9">
        <f>'Surcharges and State Match'!G180</f>
        <v>322883</v>
      </c>
      <c r="Q174" s="32">
        <f>'Surcharges and State Match'!H180</f>
        <v>30.1</v>
      </c>
    </row>
    <row r="175" spans="1:17" ht="12.75">
      <c r="A175" t="s">
        <v>176</v>
      </c>
      <c r="B175" s="5">
        <v>173</v>
      </c>
      <c r="C175" s="24">
        <v>278104</v>
      </c>
      <c r="D175" s="26">
        <v>50</v>
      </c>
      <c r="E175" s="25">
        <v>6463</v>
      </c>
      <c r="F175" s="26">
        <v>224</v>
      </c>
      <c r="G175" s="27">
        <f t="shared" si="2"/>
        <v>137</v>
      </c>
      <c r="H175" s="33">
        <v>109</v>
      </c>
      <c r="I175" s="26">
        <v>7</v>
      </c>
      <c r="J175" s="28">
        <v>0.8</v>
      </c>
      <c r="K175" s="24">
        <v>39264</v>
      </c>
      <c r="L175">
        <v>0.01</v>
      </c>
      <c r="M175" s="9">
        <f>'Surcharges and State Match'!E181</f>
        <v>0</v>
      </c>
      <c r="N175" s="9">
        <v>22910</v>
      </c>
      <c r="O175" s="9">
        <f>'Surcharges and State Match'!F181</f>
        <v>0</v>
      </c>
      <c r="P175" s="9">
        <f>'Surcharges and State Match'!G181</f>
        <v>36282</v>
      </c>
      <c r="Q175" s="32">
        <f>'Surcharges and State Match'!H181</f>
        <v>27.2</v>
      </c>
    </row>
    <row r="176" spans="1:17" ht="12.75">
      <c r="A176" t="s">
        <v>177</v>
      </c>
      <c r="B176" s="5">
        <v>174</v>
      </c>
      <c r="C176" s="24">
        <v>140239</v>
      </c>
      <c r="D176" s="26">
        <v>208</v>
      </c>
      <c r="E176" s="25">
        <v>10182</v>
      </c>
      <c r="F176" s="26">
        <v>176</v>
      </c>
      <c r="G176" s="27">
        <f t="shared" si="2"/>
        <v>192</v>
      </c>
      <c r="H176" s="33">
        <v>226</v>
      </c>
      <c r="I176" s="26">
        <v>4</v>
      </c>
      <c r="J176" s="28">
        <v>1.1</v>
      </c>
      <c r="K176" s="24">
        <v>39264</v>
      </c>
      <c r="L176">
        <v>0.015</v>
      </c>
      <c r="M176" s="9">
        <f>'Surcharges and State Match'!E182</f>
        <v>0</v>
      </c>
      <c r="N176" s="9">
        <v>22910</v>
      </c>
      <c r="O176" s="9">
        <f>'Surcharges and State Match'!F182</f>
        <v>0</v>
      </c>
      <c r="P176" s="9">
        <f>'Surcharges and State Match'!G182</f>
        <v>47968</v>
      </c>
      <c r="Q176" s="32">
        <f>'Surcharges and State Match'!H182</f>
        <v>27.2</v>
      </c>
    </row>
    <row r="177" spans="1:17" ht="12.75">
      <c r="A177" t="s">
        <v>178</v>
      </c>
      <c r="B177" s="5">
        <v>175</v>
      </c>
      <c r="C177" s="24">
        <v>207673</v>
      </c>
      <c r="D177" s="26">
        <v>92</v>
      </c>
      <c r="E177" s="25">
        <v>12275</v>
      </c>
      <c r="F177" s="26">
        <v>156</v>
      </c>
      <c r="G177" s="27">
        <f t="shared" si="2"/>
        <v>124</v>
      </c>
      <c r="H177" s="33">
        <v>83</v>
      </c>
      <c r="I177" s="26">
        <v>8</v>
      </c>
      <c r="J177" s="28">
        <v>0.7</v>
      </c>
      <c r="K177" s="24">
        <v>39264</v>
      </c>
      <c r="M177" s="9">
        <f>'Surcharges and State Match'!E183</f>
        <v>0</v>
      </c>
      <c r="N177" s="9">
        <v>22910</v>
      </c>
      <c r="O177" s="9">
        <f>'Surcharges and State Match'!F183</f>
        <v>0</v>
      </c>
      <c r="P177" s="9">
        <f>'Surcharges and State Match'!G183</f>
        <v>0</v>
      </c>
      <c r="Q177" s="32">
        <f>'Surcharges and State Match'!H183</f>
        <v>0</v>
      </c>
    </row>
    <row r="178" spans="1:17" ht="12.75">
      <c r="A178" t="s">
        <v>179</v>
      </c>
      <c r="B178" s="5">
        <v>176</v>
      </c>
      <c r="C178" s="24">
        <v>143163</v>
      </c>
      <c r="D178" s="26">
        <v>202</v>
      </c>
      <c r="E178" s="25">
        <v>55573</v>
      </c>
      <c r="F178" s="26">
        <v>21</v>
      </c>
      <c r="G178" s="27">
        <f t="shared" si="2"/>
        <v>111.5</v>
      </c>
      <c r="H178" s="33">
        <v>68</v>
      </c>
      <c r="I178" s="26">
        <v>9</v>
      </c>
      <c r="J178" s="28">
        <v>0.6</v>
      </c>
      <c r="K178" s="24">
        <v>39264</v>
      </c>
      <c r="M178" s="9">
        <f>'Surcharges and State Match'!E184</f>
        <v>0</v>
      </c>
      <c r="N178" s="9">
        <v>22910</v>
      </c>
      <c r="O178" s="9">
        <f>'Surcharges and State Match'!F184</f>
        <v>0</v>
      </c>
      <c r="P178" s="9">
        <f>'Surcharges and State Match'!G184</f>
        <v>0</v>
      </c>
      <c r="Q178" s="32">
        <f>'Surcharges and State Match'!H184</f>
        <v>0</v>
      </c>
    </row>
    <row r="179" spans="1:17" ht="12.75">
      <c r="A179" t="s">
        <v>180</v>
      </c>
      <c r="B179" s="5">
        <v>177</v>
      </c>
      <c r="C179" s="24">
        <v>149458</v>
      </c>
      <c r="D179" s="26">
        <v>180</v>
      </c>
      <c r="E179" s="25">
        <v>12785</v>
      </c>
      <c r="F179" s="26">
        <v>151</v>
      </c>
      <c r="G179" s="27">
        <f t="shared" si="2"/>
        <v>165.5</v>
      </c>
      <c r="H179" s="33">
        <v>158</v>
      </c>
      <c r="I179" s="26">
        <v>6</v>
      </c>
      <c r="J179" s="28">
        <v>0.9</v>
      </c>
      <c r="K179" s="24">
        <v>39264</v>
      </c>
      <c r="L179">
        <v>0.03</v>
      </c>
      <c r="M179" s="9">
        <f>'Surcharges and State Match'!E185</f>
        <v>35338</v>
      </c>
      <c r="N179" s="9">
        <v>22910</v>
      </c>
      <c r="O179" s="9">
        <f>'Surcharges and State Match'!F185</f>
        <v>20619</v>
      </c>
      <c r="P179" s="9">
        <f>'Surcharges and State Match'!G185</f>
        <v>205826</v>
      </c>
      <c r="Q179" s="32">
        <f>'Surcharges and State Match'!H185</f>
        <v>37.36</v>
      </c>
    </row>
    <row r="180" spans="1:17" ht="12.75">
      <c r="A180" t="s">
        <v>181</v>
      </c>
      <c r="B180" s="5">
        <v>178</v>
      </c>
      <c r="C180" s="24">
        <v>147467</v>
      </c>
      <c r="D180" s="26">
        <v>189</v>
      </c>
      <c r="E180" s="25">
        <v>26708</v>
      </c>
      <c r="F180" s="26">
        <v>70</v>
      </c>
      <c r="G180" s="27">
        <f t="shared" si="2"/>
        <v>129.5</v>
      </c>
      <c r="H180" s="33">
        <v>92</v>
      </c>
      <c r="I180" s="26">
        <v>8</v>
      </c>
      <c r="J180" s="28">
        <v>0.7</v>
      </c>
      <c r="K180" s="24">
        <v>39264</v>
      </c>
      <c r="M180" s="9">
        <f>'Surcharges and State Match'!E186</f>
        <v>0</v>
      </c>
      <c r="N180" s="9">
        <v>22910</v>
      </c>
      <c r="O180" s="9">
        <f>'Surcharges and State Match'!F186</f>
        <v>0</v>
      </c>
      <c r="P180" s="9">
        <f>'Surcharges and State Match'!G186</f>
        <v>0</v>
      </c>
      <c r="Q180" s="32">
        <f>'Surcharges and State Match'!H186</f>
        <v>0</v>
      </c>
    </row>
    <row r="181" spans="1:17" ht="12.75">
      <c r="A181" t="s">
        <v>182</v>
      </c>
      <c r="B181" s="5">
        <v>179</v>
      </c>
      <c r="C181" s="24">
        <v>169408</v>
      </c>
      <c r="D181" s="26">
        <v>143</v>
      </c>
      <c r="E181" s="25">
        <v>5762</v>
      </c>
      <c r="F181" s="26">
        <v>235</v>
      </c>
      <c r="G181" s="27">
        <f t="shared" si="2"/>
        <v>189</v>
      </c>
      <c r="H181" s="33">
        <v>222</v>
      </c>
      <c r="I181" s="26">
        <v>4</v>
      </c>
      <c r="J181" s="28">
        <v>1.1</v>
      </c>
      <c r="K181" s="24">
        <v>39264</v>
      </c>
      <c r="L181">
        <v>0.03</v>
      </c>
      <c r="M181" s="9">
        <f>'Surcharges and State Match'!E187</f>
        <v>43190</v>
      </c>
      <c r="N181" s="9">
        <v>22910</v>
      </c>
      <c r="O181" s="9">
        <f>'Surcharges and State Match'!F187</f>
        <v>25201</v>
      </c>
      <c r="P181" s="9">
        <f>'Surcharges and State Match'!G187</f>
        <v>127418</v>
      </c>
      <c r="Q181" s="32">
        <f>'Surcharges and State Match'!H187</f>
        <v>58.72</v>
      </c>
    </row>
    <row r="182" spans="1:17" ht="12.75">
      <c r="A182" t="s">
        <v>183</v>
      </c>
      <c r="B182" s="5">
        <v>180</v>
      </c>
      <c r="C182" s="24">
        <v>126835</v>
      </c>
      <c r="D182" s="26">
        <v>247</v>
      </c>
      <c r="E182" s="25">
        <v>6504</v>
      </c>
      <c r="F182" s="26">
        <v>223</v>
      </c>
      <c r="G182" s="27">
        <f t="shared" si="2"/>
        <v>235</v>
      </c>
      <c r="H182" s="33">
        <v>273</v>
      </c>
      <c r="I182" s="26">
        <v>3</v>
      </c>
      <c r="J182" s="28">
        <v>1.2</v>
      </c>
      <c r="K182" s="24">
        <v>39264</v>
      </c>
      <c r="M182" s="9">
        <f>'Surcharges and State Match'!E188</f>
        <v>0</v>
      </c>
      <c r="N182" s="9">
        <v>22910</v>
      </c>
      <c r="O182" s="9">
        <f>'Surcharges and State Match'!F188</f>
        <v>0</v>
      </c>
      <c r="P182" s="9">
        <f>'Surcharges and State Match'!G188</f>
        <v>0</v>
      </c>
      <c r="Q182" s="32">
        <f>'Surcharges and State Match'!H188</f>
        <v>0</v>
      </c>
    </row>
    <row r="183" spans="1:17" ht="12.75">
      <c r="A183" t="s">
        <v>184</v>
      </c>
      <c r="B183" s="5">
        <v>181</v>
      </c>
      <c r="C183" s="24">
        <v>127093</v>
      </c>
      <c r="D183" s="26">
        <v>245</v>
      </c>
      <c r="E183" s="25">
        <v>44055</v>
      </c>
      <c r="F183" s="26">
        <v>27</v>
      </c>
      <c r="G183" s="27">
        <f t="shared" si="2"/>
        <v>136</v>
      </c>
      <c r="H183" s="33">
        <v>106</v>
      </c>
      <c r="I183" s="26">
        <v>7</v>
      </c>
      <c r="J183" s="28">
        <v>0.8</v>
      </c>
      <c r="K183" s="24">
        <v>39264</v>
      </c>
      <c r="M183" s="9">
        <f>'Surcharges and State Match'!E189</f>
        <v>0</v>
      </c>
      <c r="N183" s="9">
        <v>22910</v>
      </c>
      <c r="O183" s="9">
        <f>'Surcharges and State Match'!F189</f>
        <v>0</v>
      </c>
      <c r="P183" s="9">
        <f>'Surcharges and State Match'!G189</f>
        <v>0</v>
      </c>
      <c r="Q183" s="32">
        <f>'Surcharges and State Match'!H189</f>
        <v>0</v>
      </c>
    </row>
    <row r="184" spans="1:17" ht="12.75">
      <c r="A184" t="s">
        <v>185</v>
      </c>
      <c r="B184" s="5">
        <v>182</v>
      </c>
      <c r="C184" s="24">
        <v>135694</v>
      </c>
      <c r="D184" s="26">
        <v>224</v>
      </c>
      <c r="E184" s="25">
        <v>21117</v>
      </c>
      <c r="F184" s="26">
        <v>89</v>
      </c>
      <c r="G184" s="27">
        <f t="shared" si="2"/>
        <v>156.5</v>
      </c>
      <c r="H184" s="33">
        <v>142</v>
      </c>
      <c r="I184" s="26">
        <v>6</v>
      </c>
      <c r="J184" s="28">
        <v>0.9</v>
      </c>
      <c r="K184" s="24">
        <v>39264</v>
      </c>
      <c r="M184" s="9">
        <f>'Surcharges and State Match'!E190</f>
        <v>0</v>
      </c>
      <c r="N184" s="9">
        <v>22910</v>
      </c>
      <c r="O184" s="9">
        <f>'Surcharges and State Match'!F190</f>
        <v>0</v>
      </c>
      <c r="P184" s="9">
        <f>'Surcharges and State Match'!G190</f>
        <v>0</v>
      </c>
      <c r="Q184" s="32">
        <f>'Surcharges and State Match'!H190</f>
        <v>0</v>
      </c>
    </row>
    <row r="185" spans="1:17" ht="12.75">
      <c r="A185" t="s">
        <v>186</v>
      </c>
      <c r="B185" s="5">
        <v>183</v>
      </c>
      <c r="C185" s="24">
        <v>117163</v>
      </c>
      <c r="D185" s="26">
        <v>273</v>
      </c>
      <c r="E185" s="25">
        <v>557</v>
      </c>
      <c r="F185" s="26">
        <v>340</v>
      </c>
      <c r="G185" s="27">
        <f t="shared" si="2"/>
        <v>306.5</v>
      </c>
      <c r="H185" s="33">
        <v>343</v>
      </c>
      <c r="I185" s="26">
        <v>1</v>
      </c>
      <c r="J185" s="28">
        <v>1.4</v>
      </c>
      <c r="K185" s="24">
        <v>39264</v>
      </c>
      <c r="M185" s="9">
        <f>'Surcharges and State Match'!E191</f>
        <v>0</v>
      </c>
      <c r="N185" s="9">
        <v>22910</v>
      </c>
      <c r="O185" s="9">
        <f>'Surcharges and State Match'!F191</f>
        <v>0</v>
      </c>
      <c r="P185" s="9">
        <f>'Surcharges and State Match'!G191</f>
        <v>0</v>
      </c>
      <c r="Q185" s="32">
        <f>'Surcharges and State Match'!H191</f>
        <v>0</v>
      </c>
    </row>
    <row r="186" spans="1:17" ht="12.75">
      <c r="A186" t="s">
        <v>187</v>
      </c>
      <c r="B186" s="5">
        <v>184</v>
      </c>
      <c r="C186" s="24">
        <v>197245</v>
      </c>
      <c r="D186" s="26">
        <v>104</v>
      </c>
      <c r="E186" s="25">
        <v>9634</v>
      </c>
      <c r="F186" s="26">
        <v>182</v>
      </c>
      <c r="G186" s="27">
        <f t="shared" si="2"/>
        <v>143</v>
      </c>
      <c r="H186" s="33">
        <v>116</v>
      </c>
      <c r="I186" s="26">
        <v>7</v>
      </c>
      <c r="J186" s="28">
        <v>0.8</v>
      </c>
      <c r="K186" s="24">
        <v>39264</v>
      </c>
      <c r="L186">
        <v>0.01</v>
      </c>
      <c r="M186" s="9">
        <f>'Surcharges and State Match'!E192</f>
        <v>0</v>
      </c>
      <c r="N186" s="9">
        <v>22910</v>
      </c>
      <c r="O186" s="9">
        <f>'Surcharges and State Match'!F192</f>
        <v>0</v>
      </c>
      <c r="P186" s="9">
        <f>'Surcharges and State Match'!G192</f>
        <v>38951</v>
      </c>
      <c r="Q186" s="32">
        <f>'Surcharges and State Match'!H192</f>
        <v>27.2</v>
      </c>
    </row>
    <row r="187" spans="1:17" ht="12.75">
      <c r="A187" t="s">
        <v>188</v>
      </c>
      <c r="B187" s="5">
        <v>185</v>
      </c>
      <c r="C187" s="24">
        <v>139709</v>
      </c>
      <c r="D187" s="26">
        <v>213</v>
      </c>
      <c r="E187" s="25">
        <v>27246</v>
      </c>
      <c r="F187" s="26">
        <v>65</v>
      </c>
      <c r="G187" s="27">
        <f t="shared" si="2"/>
        <v>139</v>
      </c>
      <c r="H187" s="33">
        <v>111</v>
      </c>
      <c r="I187" s="26">
        <v>7</v>
      </c>
      <c r="J187" s="28">
        <v>0.8</v>
      </c>
      <c r="K187" s="24">
        <v>39264</v>
      </c>
      <c r="M187" s="9">
        <f>'Surcharges and State Match'!E193</f>
        <v>0</v>
      </c>
      <c r="N187" s="9">
        <v>22910</v>
      </c>
      <c r="O187" s="9">
        <f>'Surcharges and State Match'!F193</f>
        <v>0</v>
      </c>
      <c r="P187" s="9">
        <f>'Surcharges and State Match'!G193</f>
        <v>0</v>
      </c>
      <c r="Q187" s="32">
        <f>'Surcharges and State Match'!H193</f>
        <v>0</v>
      </c>
    </row>
    <row r="188" spans="1:17" ht="12.75">
      <c r="A188" t="s">
        <v>189</v>
      </c>
      <c r="B188" s="5">
        <v>186</v>
      </c>
      <c r="C188" s="24">
        <v>124605</v>
      </c>
      <c r="D188" s="26">
        <v>251</v>
      </c>
      <c r="E188" s="25">
        <v>13401</v>
      </c>
      <c r="F188" s="26">
        <v>147</v>
      </c>
      <c r="G188" s="27">
        <f t="shared" si="2"/>
        <v>199</v>
      </c>
      <c r="H188" s="33">
        <v>235</v>
      </c>
      <c r="I188" s="26">
        <v>4</v>
      </c>
      <c r="J188" s="28">
        <v>1.1</v>
      </c>
      <c r="K188" s="24">
        <v>39264</v>
      </c>
      <c r="M188" s="9">
        <f>'Surcharges and State Match'!E194</f>
        <v>0</v>
      </c>
      <c r="N188" s="9">
        <v>22910</v>
      </c>
      <c r="O188" s="9">
        <f>'Surcharges and State Match'!F194</f>
        <v>0</v>
      </c>
      <c r="P188" s="9">
        <f>'Surcharges and State Match'!G194</f>
        <v>0</v>
      </c>
      <c r="Q188" s="32">
        <f>'Surcharges and State Match'!H194</f>
        <v>0</v>
      </c>
    </row>
    <row r="189" spans="1:17" ht="12.75">
      <c r="A189" t="s">
        <v>190</v>
      </c>
      <c r="B189" s="5">
        <v>187</v>
      </c>
      <c r="C189" s="24">
        <v>150075</v>
      </c>
      <c r="D189" s="26">
        <v>179</v>
      </c>
      <c r="E189" s="25">
        <v>7957</v>
      </c>
      <c r="F189" s="26">
        <v>202</v>
      </c>
      <c r="G189" s="27">
        <f t="shared" si="2"/>
        <v>190.5</v>
      </c>
      <c r="H189" s="33">
        <v>224</v>
      </c>
      <c r="I189" s="26">
        <v>4</v>
      </c>
      <c r="J189" s="28">
        <v>1.1</v>
      </c>
      <c r="K189" s="24">
        <v>39264</v>
      </c>
      <c r="L189">
        <v>0.01</v>
      </c>
      <c r="M189" s="9">
        <f>'Surcharges and State Match'!E195</f>
        <v>0</v>
      </c>
      <c r="N189" s="9">
        <v>22910</v>
      </c>
      <c r="O189" s="9">
        <f>'Surcharges and State Match'!F195</f>
        <v>0</v>
      </c>
      <c r="P189" s="9">
        <f>'Surcharges and State Match'!G195</f>
        <v>28091</v>
      </c>
      <c r="Q189" s="32">
        <f>'Surcharges and State Match'!H195</f>
        <v>27.2</v>
      </c>
    </row>
    <row r="190" spans="1:17" ht="12.75">
      <c r="A190" t="s">
        <v>191</v>
      </c>
      <c r="B190" s="5">
        <v>188</v>
      </c>
      <c r="C190" s="24">
        <v>124532</v>
      </c>
      <c r="D190" s="26">
        <v>252</v>
      </c>
      <c r="E190" s="25">
        <v>2845</v>
      </c>
      <c r="F190" s="26">
        <v>278</v>
      </c>
      <c r="G190" s="27">
        <f t="shared" si="2"/>
        <v>265</v>
      </c>
      <c r="H190" s="33">
        <v>308</v>
      </c>
      <c r="I190" s="26">
        <v>2</v>
      </c>
      <c r="J190" s="28">
        <v>1.3</v>
      </c>
      <c r="K190" s="24">
        <v>39264</v>
      </c>
      <c r="M190" s="9">
        <f>'Surcharges and State Match'!E196</f>
        <v>0</v>
      </c>
      <c r="N190" s="9">
        <v>22910</v>
      </c>
      <c r="O190" s="9">
        <f>'Surcharges and State Match'!F196</f>
        <v>0</v>
      </c>
      <c r="P190" s="9">
        <f>'Surcharges and State Match'!G196</f>
        <v>0</v>
      </c>
      <c r="Q190" s="32">
        <f>'Surcharges and State Match'!H196</f>
        <v>0</v>
      </c>
    </row>
    <row r="191" spans="1:17" ht="12.75">
      <c r="A191" t="s">
        <v>192</v>
      </c>
      <c r="B191" s="5">
        <v>189</v>
      </c>
      <c r="C191" s="24">
        <v>189016</v>
      </c>
      <c r="D191" s="26">
        <v>112</v>
      </c>
      <c r="E191" s="25">
        <v>26187</v>
      </c>
      <c r="F191" s="26">
        <v>71</v>
      </c>
      <c r="G191" s="27">
        <f t="shared" si="2"/>
        <v>91.5</v>
      </c>
      <c r="H191" s="33">
        <v>39</v>
      </c>
      <c r="I191" s="26">
        <v>9</v>
      </c>
      <c r="J191" s="28">
        <v>0.6</v>
      </c>
      <c r="K191" s="24">
        <v>39264</v>
      </c>
      <c r="M191" s="9">
        <f>'Surcharges and State Match'!E197</f>
        <v>0</v>
      </c>
      <c r="N191" s="9">
        <v>22910</v>
      </c>
      <c r="O191" s="9">
        <f>'Surcharges and State Match'!F197</f>
        <v>0</v>
      </c>
      <c r="P191" s="9">
        <f>'Surcharges and State Match'!G197</f>
        <v>0</v>
      </c>
      <c r="Q191" s="32">
        <f>'Surcharges and State Match'!H197</f>
        <v>0</v>
      </c>
    </row>
    <row r="192" spans="1:17" ht="12.75">
      <c r="A192" t="s">
        <v>193</v>
      </c>
      <c r="B192" s="5">
        <v>190</v>
      </c>
      <c r="C192" s="24">
        <v>221239</v>
      </c>
      <c r="D192" s="26">
        <v>82</v>
      </c>
      <c r="E192" s="25">
        <v>96</v>
      </c>
      <c r="F192" s="26">
        <v>350</v>
      </c>
      <c r="G192" s="27">
        <f t="shared" si="2"/>
        <v>216</v>
      </c>
      <c r="H192" s="33">
        <v>253</v>
      </c>
      <c r="I192" s="26">
        <v>3</v>
      </c>
      <c r="J192" s="28">
        <v>1.2</v>
      </c>
      <c r="K192" s="24">
        <v>39264</v>
      </c>
      <c r="M192" s="9">
        <f>'Surcharges and State Match'!E198</f>
        <v>0</v>
      </c>
      <c r="N192" s="9">
        <v>22910</v>
      </c>
      <c r="O192" s="9">
        <f>'Surcharges and State Match'!F198</f>
        <v>0</v>
      </c>
      <c r="P192" s="9">
        <f>'Surcharges and State Match'!G198</f>
        <v>0</v>
      </c>
      <c r="Q192" s="32">
        <f>'Surcharges and State Match'!H198</f>
        <v>0</v>
      </c>
    </row>
    <row r="193" spans="1:17" ht="12.75">
      <c r="A193" t="s">
        <v>194</v>
      </c>
      <c r="B193" s="5">
        <v>191</v>
      </c>
      <c r="C193" s="24">
        <v>94868</v>
      </c>
      <c r="D193" s="26">
        <v>315</v>
      </c>
      <c r="E193" s="25">
        <v>8952</v>
      </c>
      <c r="F193" s="26">
        <v>190</v>
      </c>
      <c r="G193" s="27">
        <f t="shared" si="2"/>
        <v>252.5</v>
      </c>
      <c r="H193" s="33">
        <v>290</v>
      </c>
      <c r="I193" s="26">
        <v>2</v>
      </c>
      <c r="J193" s="28">
        <v>1.3</v>
      </c>
      <c r="K193" s="24">
        <v>39264</v>
      </c>
      <c r="L193">
        <v>0.03</v>
      </c>
      <c r="M193" s="9">
        <f>'Surcharges and State Match'!E199</f>
        <v>51043</v>
      </c>
      <c r="N193" s="9">
        <v>22910</v>
      </c>
      <c r="O193" s="9">
        <f>'Surcharges and State Match'!F199</f>
        <v>29783</v>
      </c>
      <c r="P193" s="9">
        <f>'Surcharges and State Match'!G199</f>
        <v>125917</v>
      </c>
      <c r="Q193" s="32">
        <f>'Surcharges and State Match'!H199</f>
        <v>75.96</v>
      </c>
    </row>
    <row r="194" spans="1:17" ht="12.75">
      <c r="A194" t="s">
        <v>195</v>
      </c>
      <c r="B194" s="5">
        <v>192</v>
      </c>
      <c r="C194" s="24">
        <v>92030</v>
      </c>
      <c r="D194" s="26">
        <v>321</v>
      </c>
      <c r="E194" s="25">
        <v>8316</v>
      </c>
      <c r="F194" s="26">
        <v>194</v>
      </c>
      <c r="G194" s="27">
        <f t="shared" si="2"/>
        <v>257.5</v>
      </c>
      <c r="H194" s="33">
        <v>295</v>
      </c>
      <c r="I194" s="26">
        <v>2</v>
      </c>
      <c r="J194" s="28">
        <v>1.3</v>
      </c>
      <c r="K194" s="24">
        <v>39264</v>
      </c>
      <c r="M194" s="9">
        <f>'Surcharges and State Match'!E200</f>
        <v>0</v>
      </c>
      <c r="N194" s="9">
        <v>22910</v>
      </c>
      <c r="O194" s="9">
        <f>'Surcharges and State Match'!F200</f>
        <v>0</v>
      </c>
      <c r="P194" s="9">
        <f>'Surcharges and State Match'!G200</f>
        <v>0</v>
      </c>
      <c r="Q194" s="32">
        <f>'Surcharges and State Match'!H200</f>
        <v>0</v>
      </c>
    </row>
    <row r="195" spans="1:17" ht="12.75">
      <c r="A195" t="s">
        <v>196</v>
      </c>
      <c r="B195" s="5">
        <v>193</v>
      </c>
      <c r="C195" s="24">
        <v>540154</v>
      </c>
      <c r="D195" s="26">
        <v>19</v>
      </c>
      <c r="E195" s="25">
        <v>950</v>
      </c>
      <c r="F195" s="26">
        <v>329</v>
      </c>
      <c r="G195" s="27">
        <f aca="true" t="shared" si="3" ref="G195:G258">(D195+F195)/2</f>
        <v>174</v>
      </c>
      <c r="H195" s="33">
        <v>182</v>
      </c>
      <c r="I195" s="26">
        <v>5</v>
      </c>
      <c r="J195" s="28">
        <v>1</v>
      </c>
      <c r="K195" s="24">
        <v>39264</v>
      </c>
      <c r="M195" s="9">
        <f>'Surcharges and State Match'!E201</f>
        <v>0</v>
      </c>
      <c r="N195" s="9">
        <v>22910</v>
      </c>
      <c r="O195" s="9">
        <f>'Surcharges and State Match'!F201</f>
        <v>0</v>
      </c>
      <c r="P195" s="9">
        <f>'Surcharges and State Match'!G201</f>
        <v>0</v>
      </c>
      <c r="Q195" s="32">
        <f>'Surcharges and State Match'!H201</f>
        <v>0</v>
      </c>
    </row>
    <row r="196" spans="1:17" ht="12.75">
      <c r="A196" t="s">
        <v>197</v>
      </c>
      <c r="B196" s="5">
        <v>194</v>
      </c>
      <c r="C196" s="24">
        <v>142781</v>
      </c>
      <c r="D196" s="26">
        <v>204</v>
      </c>
      <c r="E196" s="25">
        <v>720</v>
      </c>
      <c r="F196" s="26">
        <v>337</v>
      </c>
      <c r="G196" s="27">
        <f t="shared" si="3"/>
        <v>270.5</v>
      </c>
      <c r="H196" s="33">
        <v>311</v>
      </c>
      <c r="I196" s="26">
        <v>2</v>
      </c>
      <c r="J196" s="28">
        <v>1.3</v>
      </c>
      <c r="K196" s="24">
        <v>39264</v>
      </c>
      <c r="M196" s="9">
        <f>'Surcharges and State Match'!E202</f>
        <v>0</v>
      </c>
      <c r="N196" s="9">
        <v>22910</v>
      </c>
      <c r="O196" s="9">
        <f>'Surcharges and State Match'!F202</f>
        <v>0</v>
      </c>
      <c r="P196" s="9">
        <f>'Surcharges and State Match'!G202</f>
        <v>0</v>
      </c>
      <c r="Q196" s="32">
        <f>'Surcharges and State Match'!H202</f>
        <v>0</v>
      </c>
    </row>
    <row r="197" spans="1:17" ht="12.75">
      <c r="A197" t="s">
        <v>198</v>
      </c>
      <c r="B197" s="5">
        <v>195</v>
      </c>
      <c r="C197" s="24">
        <v>582480</v>
      </c>
      <c r="D197" s="26">
        <v>17</v>
      </c>
      <c r="E197" s="25">
        <v>136</v>
      </c>
      <c r="F197" s="26">
        <v>349</v>
      </c>
      <c r="G197" s="27">
        <f t="shared" si="3"/>
        <v>183</v>
      </c>
      <c r="H197" s="33">
        <v>211</v>
      </c>
      <c r="I197" s="26">
        <v>4</v>
      </c>
      <c r="J197" s="28">
        <v>1.1</v>
      </c>
      <c r="K197" s="24">
        <v>39264</v>
      </c>
      <c r="M197" s="9">
        <f>'Surcharges and State Match'!E203</f>
        <v>0</v>
      </c>
      <c r="N197" s="9">
        <v>22910</v>
      </c>
      <c r="O197" s="9">
        <f>'Surcharges and State Match'!F203</f>
        <v>0</v>
      </c>
      <c r="P197" s="9">
        <f>'Surcharges and State Match'!G203</f>
        <v>0</v>
      </c>
      <c r="Q197" s="32">
        <f>'Surcharges and State Match'!H203</f>
        <v>0</v>
      </c>
    </row>
    <row r="198" spans="1:17" ht="12.75">
      <c r="A198" t="s">
        <v>199</v>
      </c>
      <c r="B198" s="5">
        <v>196</v>
      </c>
      <c r="C198" s="24">
        <v>258834</v>
      </c>
      <c r="D198" s="26">
        <v>62</v>
      </c>
      <c r="E198" s="25">
        <v>3498</v>
      </c>
      <c r="F198" s="26">
        <v>265</v>
      </c>
      <c r="G198" s="27">
        <f t="shared" si="3"/>
        <v>163.5</v>
      </c>
      <c r="H198" s="33">
        <v>154</v>
      </c>
      <c r="I198" s="26">
        <v>6</v>
      </c>
      <c r="J198" s="28">
        <v>0.9</v>
      </c>
      <c r="K198" s="24">
        <v>39264</v>
      </c>
      <c r="L198">
        <v>0.03</v>
      </c>
      <c r="M198" s="9">
        <f>'Surcharges and State Match'!E204</f>
        <v>35338</v>
      </c>
      <c r="N198" s="9">
        <v>22910</v>
      </c>
      <c r="O198" s="9">
        <f>'Surcharges and State Match'!F204</f>
        <v>20619</v>
      </c>
      <c r="P198" s="9">
        <f>'Surcharges and State Match'!G204</f>
        <v>101543</v>
      </c>
      <c r="Q198" s="32">
        <f>'Surcharges and State Match'!H204</f>
        <v>60.59</v>
      </c>
    </row>
    <row r="199" spans="1:17" ht="12.75">
      <c r="A199" t="s">
        <v>200</v>
      </c>
      <c r="B199" s="5">
        <v>197</v>
      </c>
      <c r="C199" s="24">
        <v>2006067</v>
      </c>
      <c r="D199" s="26">
        <v>4</v>
      </c>
      <c r="E199" s="25">
        <v>11215</v>
      </c>
      <c r="F199" s="26">
        <v>165</v>
      </c>
      <c r="G199" s="27">
        <f t="shared" si="3"/>
        <v>84.5</v>
      </c>
      <c r="H199" s="33">
        <v>31</v>
      </c>
      <c r="I199" s="26">
        <v>10</v>
      </c>
      <c r="J199" s="28">
        <v>0.5</v>
      </c>
      <c r="K199" s="24">
        <v>39264</v>
      </c>
      <c r="L199">
        <v>0.03</v>
      </c>
      <c r="M199" s="9">
        <f>'Surcharges and State Match'!E205</f>
        <v>19632</v>
      </c>
      <c r="N199" s="9">
        <v>22910</v>
      </c>
      <c r="O199" s="9">
        <f>'Surcharges and State Match'!F205</f>
        <v>11455</v>
      </c>
      <c r="P199" s="9">
        <f>'Surcharges and State Match'!G205</f>
        <v>494281</v>
      </c>
      <c r="Q199" s="32">
        <f>'Surcharges and State Match'!H205</f>
        <v>29.03</v>
      </c>
    </row>
    <row r="200" spans="1:17" ht="12.75">
      <c r="A200" t="s">
        <v>201</v>
      </c>
      <c r="B200" s="5">
        <v>198</v>
      </c>
      <c r="C200" s="24">
        <v>216700</v>
      </c>
      <c r="D200" s="26">
        <v>87</v>
      </c>
      <c r="E200" s="25">
        <v>31880</v>
      </c>
      <c r="F200" s="26">
        <v>51</v>
      </c>
      <c r="G200" s="27">
        <f t="shared" si="3"/>
        <v>69</v>
      </c>
      <c r="H200" s="33">
        <v>13</v>
      </c>
      <c r="I200" s="26">
        <v>10</v>
      </c>
      <c r="J200" s="28">
        <v>0.5</v>
      </c>
      <c r="K200" s="24">
        <v>39264</v>
      </c>
      <c r="M200" s="9">
        <f>'Surcharges and State Match'!E206</f>
        <v>0</v>
      </c>
      <c r="N200" s="9">
        <v>22910</v>
      </c>
      <c r="O200" s="9">
        <f>'Surcharges and State Match'!F206</f>
        <v>0</v>
      </c>
      <c r="P200" s="9">
        <f>'Surcharges and State Match'!G206</f>
        <v>0</v>
      </c>
      <c r="Q200" s="32">
        <f>'Surcharges and State Match'!H206</f>
        <v>0</v>
      </c>
    </row>
    <row r="201" spans="1:17" ht="12.75">
      <c r="A201" t="s">
        <v>202</v>
      </c>
      <c r="B201" s="5">
        <v>199</v>
      </c>
      <c r="C201" s="24">
        <v>267424</v>
      </c>
      <c r="D201" s="26">
        <v>58</v>
      </c>
      <c r="E201" s="25">
        <v>28560</v>
      </c>
      <c r="F201" s="26">
        <v>57</v>
      </c>
      <c r="G201" s="27">
        <f t="shared" si="3"/>
        <v>57.5</v>
      </c>
      <c r="H201" s="33">
        <v>8</v>
      </c>
      <c r="I201" s="26">
        <v>10</v>
      </c>
      <c r="J201" s="28">
        <v>0.5</v>
      </c>
      <c r="K201" s="24">
        <v>39264</v>
      </c>
      <c r="L201">
        <v>0.02</v>
      </c>
      <c r="M201" s="9">
        <f>'Surcharges and State Match'!E207</f>
        <v>0</v>
      </c>
      <c r="N201" s="9">
        <v>22910</v>
      </c>
      <c r="O201" s="9">
        <f>'Surcharges and State Match'!F207</f>
        <v>0</v>
      </c>
      <c r="P201" s="9">
        <f>'Surcharges and State Match'!G207</f>
        <v>401199</v>
      </c>
      <c r="Q201" s="32">
        <f>'Surcharges and State Match'!H207</f>
        <v>27.2</v>
      </c>
    </row>
    <row r="202" spans="1:17" ht="12.75">
      <c r="A202" t="s">
        <v>203</v>
      </c>
      <c r="B202" s="5">
        <v>200</v>
      </c>
      <c r="C202" s="24">
        <v>152321</v>
      </c>
      <c r="D202" s="26">
        <v>175</v>
      </c>
      <c r="E202" s="25">
        <v>247</v>
      </c>
      <c r="F202" s="26">
        <v>348</v>
      </c>
      <c r="G202" s="27">
        <f t="shared" si="3"/>
        <v>261.5</v>
      </c>
      <c r="H202" s="33">
        <v>301</v>
      </c>
      <c r="I202" s="26">
        <v>2</v>
      </c>
      <c r="J202" s="28">
        <v>1.3</v>
      </c>
      <c r="K202" s="24">
        <v>39264</v>
      </c>
      <c r="M202" s="9">
        <f>'Surcharges and State Match'!E208</f>
        <v>0</v>
      </c>
      <c r="N202" s="9">
        <v>22910</v>
      </c>
      <c r="O202" s="9">
        <f>'Surcharges and State Match'!F208</f>
        <v>0</v>
      </c>
      <c r="P202" s="9">
        <f>'Surcharges and State Match'!G208</f>
        <v>0</v>
      </c>
      <c r="Q202" s="32">
        <f>'Surcharges and State Match'!H208</f>
        <v>0</v>
      </c>
    </row>
    <row r="203" spans="1:17" ht="12.75">
      <c r="A203" t="s">
        <v>204</v>
      </c>
      <c r="B203" s="5">
        <v>201</v>
      </c>
      <c r="C203" s="24">
        <v>78149</v>
      </c>
      <c r="D203" s="26">
        <v>336</v>
      </c>
      <c r="E203" s="25">
        <v>91365</v>
      </c>
      <c r="F203" s="26">
        <v>8</v>
      </c>
      <c r="G203" s="27">
        <f t="shared" si="3"/>
        <v>172</v>
      </c>
      <c r="H203" s="33">
        <v>177</v>
      </c>
      <c r="I203" s="26">
        <v>5</v>
      </c>
      <c r="J203" s="28">
        <v>1</v>
      </c>
      <c r="K203" s="24">
        <v>39264</v>
      </c>
      <c r="M203" s="9">
        <f>'Surcharges and State Match'!E209</f>
        <v>0</v>
      </c>
      <c r="N203" s="9">
        <v>22910</v>
      </c>
      <c r="O203" s="9">
        <f>'Surcharges and State Match'!F209</f>
        <v>0</v>
      </c>
      <c r="P203" s="9">
        <f>'Surcharges and State Match'!G209</f>
        <v>0</v>
      </c>
      <c r="Q203" s="32">
        <f>'Surcharges and State Match'!H209</f>
        <v>0</v>
      </c>
    </row>
    <row r="204" spans="1:17" ht="12.75">
      <c r="A204" t="s">
        <v>205</v>
      </c>
      <c r="B204" s="5">
        <v>202</v>
      </c>
      <c r="C204" s="24">
        <v>112494</v>
      </c>
      <c r="D204" s="26">
        <v>284</v>
      </c>
      <c r="E204" s="25">
        <v>1116</v>
      </c>
      <c r="F204" s="26">
        <v>322</v>
      </c>
      <c r="G204" s="27">
        <f t="shared" si="3"/>
        <v>303</v>
      </c>
      <c r="H204" s="33">
        <v>338</v>
      </c>
      <c r="I204" s="26">
        <v>1</v>
      </c>
      <c r="J204" s="28">
        <v>1.4</v>
      </c>
      <c r="K204" s="24">
        <v>39264</v>
      </c>
      <c r="M204" s="9">
        <f>'Surcharges and State Match'!E210</f>
        <v>0</v>
      </c>
      <c r="N204" s="9">
        <v>22910</v>
      </c>
      <c r="O204" s="9">
        <f>'Surcharges and State Match'!F210</f>
        <v>0</v>
      </c>
      <c r="P204" s="9">
        <f>'Surcharges and State Match'!G210</f>
        <v>0</v>
      </c>
      <c r="Q204" s="32">
        <f>'Surcharges and State Match'!H210</f>
        <v>0</v>
      </c>
    </row>
    <row r="205" spans="1:17" ht="12.75">
      <c r="A205" t="s">
        <v>206</v>
      </c>
      <c r="B205" s="5">
        <v>203</v>
      </c>
      <c r="C205" s="24">
        <v>374138</v>
      </c>
      <c r="D205" s="26">
        <v>33</v>
      </c>
      <c r="E205" s="25">
        <v>1508</v>
      </c>
      <c r="F205" s="26">
        <v>309</v>
      </c>
      <c r="G205" s="27">
        <f t="shared" si="3"/>
        <v>171</v>
      </c>
      <c r="H205" s="33">
        <v>171</v>
      </c>
      <c r="I205" s="26">
        <v>6</v>
      </c>
      <c r="J205" s="28">
        <v>0.9</v>
      </c>
      <c r="K205" s="24">
        <v>39264</v>
      </c>
      <c r="M205" s="9">
        <f>'Surcharges and State Match'!E211</f>
        <v>0</v>
      </c>
      <c r="N205" s="9">
        <v>22910</v>
      </c>
      <c r="O205" s="9">
        <f>'Surcharges and State Match'!F211</f>
        <v>0</v>
      </c>
      <c r="P205" s="9">
        <f>'Surcharges and State Match'!G211</f>
        <v>0</v>
      </c>
      <c r="Q205" s="32">
        <f>'Surcharges and State Match'!H211</f>
        <v>0</v>
      </c>
    </row>
    <row r="206" spans="1:17" ht="12.75">
      <c r="A206" t="s">
        <v>207</v>
      </c>
      <c r="B206" s="5">
        <v>204</v>
      </c>
      <c r="C206" s="24">
        <v>119048</v>
      </c>
      <c r="D206" s="26">
        <v>268</v>
      </c>
      <c r="E206" s="25">
        <v>990</v>
      </c>
      <c r="F206" s="26">
        <v>325</v>
      </c>
      <c r="G206" s="27">
        <f t="shared" si="3"/>
        <v>296.5</v>
      </c>
      <c r="H206" s="33">
        <v>335</v>
      </c>
      <c r="I206" s="26">
        <v>1</v>
      </c>
      <c r="J206" s="28">
        <v>1.4</v>
      </c>
      <c r="K206" s="24">
        <v>39264</v>
      </c>
      <c r="M206" s="9">
        <f>'Surcharges and State Match'!E212</f>
        <v>0</v>
      </c>
      <c r="N206" s="9">
        <v>22910</v>
      </c>
      <c r="O206" s="9">
        <f>'Surcharges and State Match'!F212</f>
        <v>0</v>
      </c>
      <c r="P206" s="9">
        <f>'Surcharges and State Match'!G212</f>
        <v>0</v>
      </c>
      <c r="Q206" s="32">
        <f>'Surcharges and State Match'!H212</f>
        <v>0</v>
      </c>
    </row>
    <row r="207" spans="1:17" ht="12.75">
      <c r="A207" t="s">
        <v>208</v>
      </c>
      <c r="B207" s="5">
        <v>205</v>
      </c>
      <c r="C207" s="24">
        <v>221884</v>
      </c>
      <c r="D207" s="26">
        <v>81</v>
      </c>
      <c r="E207" s="25">
        <v>6934</v>
      </c>
      <c r="F207" s="26">
        <v>217</v>
      </c>
      <c r="G207" s="27">
        <f t="shared" si="3"/>
        <v>149</v>
      </c>
      <c r="H207" s="33">
        <v>128</v>
      </c>
      <c r="I207" s="26">
        <v>7</v>
      </c>
      <c r="J207" s="28">
        <v>0.8</v>
      </c>
      <c r="K207" s="24">
        <v>39264</v>
      </c>
      <c r="M207" s="9">
        <f>'Surcharges and State Match'!E213</f>
        <v>0</v>
      </c>
      <c r="N207" s="9">
        <v>22910</v>
      </c>
      <c r="O207" s="9">
        <f>'Surcharges and State Match'!F213</f>
        <v>0</v>
      </c>
      <c r="P207" s="9">
        <f>'Surcharges and State Match'!G213</f>
        <v>0</v>
      </c>
      <c r="Q207" s="32">
        <f>'Surcharges and State Match'!H213</f>
        <v>0</v>
      </c>
    </row>
    <row r="208" spans="1:17" ht="12.75">
      <c r="A208" t="s">
        <v>209</v>
      </c>
      <c r="B208" s="5">
        <v>206</v>
      </c>
      <c r="C208" s="24">
        <v>219824</v>
      </c>
      <c r="D208" s="26">
        <v>83</v>
      </c>
      <c r="E208" s="25">
        <v>17542</v>
      </c>
      <c r="F208" s="26">
        <v>106</v>
      </c>
      <c r="G208" s="27">
        <f t="shared" si="3"/>
        <v>94.5</v>
      </c>
      <c r="H208" s="33">
        <v>42</v>
      </c>
      <c r="I208" s="26">
        <v>9</v>
      </c>
      <c r="J208" s="28">
        <v>0.6</v>
      </c>
      <c r="K208" s="24">
        <v>39264</v>
      </c>
      <c r="L208">
        <v>0.02</v>
      </c>
      <c r="M208" s="9">
        <f>'Surcharges and State Match'!E214</f>
        <v>0</v>
      </c>
      <c r="N208" s="9">
        <v>22910</v>
      </c>
      <c r="O208" s="9">
        <f>'Surcharges and State Match'!F214</f>
        <v>0</v>
      </c>
      <c r="P208" s="9">
        <f>'Surcharges and State Match'!G214</f>
        <v>162332</v>
      </c>
      <c r="Q208" s="32">
        <f>'Surcharges and State Match'!H214</f>
        <v>27.2</v>
      </c>
    </row>
    <row r="209" spans="1:17" ht="12.75">
      <c r="A209" t="s">
        <v>210</v>
      </c>
      <c r="B209" s="5">
        <v>207</v>
      </c>
      <c r="C209" s="24">
        <v>270534</v>
      </c>
      <c r="D209" s="26">
        <v>56</v>
      </c>
      <c r="E209" s="25">
        <v>82139</v>
      </c>
      <c r="F209" s="26">
        <v>11</v>
      </c>
      <c r="G209" s="27">
        <f t="shared" si="3"/>
        <v>33.5</v>
      </c>
      <c r="H209" s="33">
        <v>2</v>
      </c>
      <c r="I209" s="26">
        <v>10</v>
      </c>
      <c r="J209" s="28">
        <v>0.5</v>
      </c>
      <c r="K209" s="24">
        <v>39264</v>
      </c>
      <c r="L209">
        <v>0.01</v>
      </c>
      <c r="M209" s="9">
        <f>'Surcharges and State Match'!E215</f>
        <v>0</v>
      </c>
      <c r="N209" s="9">
        <v>22910</v>
      </c>
      <c r="O209" s="9">
        <f>'Surcharges and State Match'!F215</f>
        <v>0</v>
      </c>
      <c r="P209" s="9">
        <f>'Surcharges and State Match'!G215</f>
        <v>616589</v>
      </c>
      <c r="Q209" s="32">
        <f>'Surcharges and State Match'!H215</f>
        <v>27.2</v>
      </c>
    </row>
    <row r="210" spans="1:17" ht="12.75">
      <c r="A210" t="s">
        <v>211</v>
      </c>
      <c r="B210" s="5">
        <v>208</v>
      </c>
      <c r="C210" s="24">
        <v>145995</v>
      </c>
      <c r="D210" s="26">
        <v>195</v>
      </c>
      <c r="E210" s="25">
        <v>11029</v>
      </c>
      <c r="F210" s="26">
        <v>169</v>
      </c>
      <c r="G210" s="27">
        <f t="shared" si="3"/>
        <v>182</v>
      </c>
      <c r="H210" s="33">
        <v>207</v>
      </c>
      <c r="I210" s="26">
        <v>5</v>
      </c>
      <c r="J210" s="28">
        <v>1</v>
      </c>
      <c r="K210" s="24">
        <v>39264</v>
      </c>
      <c r="L210">
        <v>0.03</v>
      </c>
      <c r="M210" s="9">
        <f>'Surcharges and State Match'!E216</f>
        <v>39264</v>
      </c>
      <c r="N210" s="9">
        <v>22910</v>
      </c>
      <c r="O210" s="9">
        <f>'Surcharges and State Match'!F216</f>
        <v>22910</v>
      </c>
      <c r="P210" s="9">
        <f>'Surcharges and State Match'!G216</f>
        <v>191007</v>
      </c>
      <c r="Q210" s="32">
        <f>'Surcharges and State Match'!H216</f>
        <v>40.33</v>
      </c>
    </row>
    <row r="211" spans="1:17" ht="12.75">
      <c r="A211" t="s">
        <v>212</v>
      </c>
      <c r="B211" s="5">
        <v>209</v>
      </c>
      <c r="C211" s="24">
        <v>57156</v>
      </c>
      <c r="D211" s="26">
        <v>350</v>
      </c>
      <c r="E211" s="25">
        <v>13711</v>
      </c>
      <c r="F211" s="26">
        <v>142</v>
      </c>
      <c r="G211" s="27">
        <f t="shared" si="3"/>
        <v>246</v>
      </c>
      <c r="H211" s="33">
        <v>285</v>
      </c>
      <c r="I211" s="26">
        <v>2</v>
      </c>
      <c r="J211" s="28">
        <v>1.3</v>
      </c>
      <c r="K211" s="24">
        <v>39264</v>
      </c>
      <c r="M211" s="9">
        <f>'Surcharges and State Match'!E217</f>
        <v>0</v>
      </c>
      <c r="N211" s="9">
        <v>22910</v>
      </c>
      <c r="O211" s="9">
        <f>'Surcharges and State Match'!F217</f>
        <v>0</v>
      </c>
      <c r="P211" s="9">
        <f>'Surcharges and State Match'!G217</f>
        <v>0</v>
      </c>
      <c r="Q211" s="32">
        <f>'Surcharges and State Match'!H217</f>
        <v>0</v>
      </c>
    </row>
    <row r="212" spans="1:17" ht="12.75">
      <c r="A212" t="s">
        <v>213</v>
      </c>
      <c r="B212" s="5">
        <v>210</v>
      </c>
      <c r="C212" s="24">
        <v>178513</v>
      </c>
      <c r="D212" s="26">
        <v>129</v>
      </c>
      <c r="E212" s="25">
        <v>27522</v>
      </c>
      <c r="F212" s="26">
        <v>62</v>
      </c>
      <c r="G212" s="27">
        <f t="shared" si="3"/>
        <v>95.5</v>
      </c>
      <c r="H212" s="33">
        <v>44</v>
      </c>
      <c r="I212" s="26">
        <v>9</v>
      </c>
      <c r="J212" s="28">
        <v>0.6</v>
      </c>
      <c r="K212" s="24">
        <v>39264</v>
      </c>
      <c r="L212">
        <v>0.03</v>
      </c>
      <c r="M212" s="9">
        <f>'Surcharges and State Match'!E218</f>
        <v>23558</v>
      </c>
      <c r="N212" s="9">
        <v>22910</v>
      </c>
      <c r="O212" s="9">
        <f>'Surcharges and State Match'!F218</f>
        <v>13746</v>
      </c>
      <c r="P212" s="9">
        <f>'Surcharges and State Match'!G218</f>
        <v>386099</v>
      </c>
      <c r="Q212" s="32">
        <f>'Surcharges and State Match'!H218</f>
        <v>30.11</v>
      </c>
    </row>
    <row r="213" spans="1:17" ht="12.75">
      <c r="A213" t="s">
        <v>214</v>
      </c>
      <c r="B213" s="5">
        <v>211</v>
      </c>
      <c r="C213" s="24">
        <v>161189</v>
      </c>
      <c r="D213" s="26">
        <v>157</v>
      </c>
      <c r="E213" s="25">
        <v>27794</v>
      </c>
      <c r="F213" s="26">
        <v>61</v>
      </c>
      <c r="G213" s="27">
        <f t="shared" si="3"/>
        <v>109</v>
      </c>
      <c r="H213" s="33">
        <v>66</v>
      </c>
      <c r="I213" s="26">
        <v>9</v>
      </c>
      <c r="J213" s="28">
        <v>0.6</v>
      </c>
      <c r="K213" s="24">
        <v>39264</v>
      </c>
      <c r="M213" s="9">
        <f>'Surcharges and State Match'!E219</f>
        <v>0</v>
      </c>
      <c r="N213" s="9">
        <v>22910</v>
      </c>
      <c r="O213" s="9">
        <f>'Surcharges and State Match'!F219</f>
        <v>0</v>
      </c>
      <c r="P213" s="9">
        <f>'Surcharges and State Match'!G219</f>
        <v>0</v>
      </c>
      <c r="Q213" s="32">
        <f>'Surcharges and State Match'!H219</f>
        <v>0</v>
      </c>
    </row>
    <row r="214" spans="1:17" ht="12.75">
      <c r="A214" t="s">
        <v>215</v>
      </c>
      <c r="B214" s="5">
        <v>212</v>
      </c>
      <c r="C214" s="24">
        <v>99073</v>
      </c>
      <c r="D214" s="26">
        <v>309</v>
      </c>
      <c r="E214" s="25">
        <v>4833</v>
      </c>
      <c r="F214" s="26">
        <v>248</v>
      </c>
      <c r="G214" s="27">
        <f t="shared" si="3"/>
        <v>278.5</v>
      </c>
      <c r="H214" s="33">
        <v>323</v>
      </c>
      <c r="I214" s="26">
        <v>1</v>
      </c>
      <c r="J214" s="28">
        <v>1.4</v>
      </c>
      <c r="K214" s="24">
        <v>39264</v>
      </c>
      <c r="M214" s="9">
        <f>'Surcharges and State Match'!E220</f>
        <v>0</v>
      </c>
      <c r="N214" s="9">
        <v>22910</v>
      </c>
      <c r="O214" s="9">
        <f>'Surcharges and State Match'!F220</f>
        <v>0</v>
      </c>
      <c r="P214" s="9">
        <f>'Surcharges and State Match'!G220</f>
        <v>0</v>
      </c>
      <c r="Q214" s="32">
        <f>'Surcharges and State Match'!H220</f>
        <v>0</v>
      </c>
    </row>
    <row r="215" spans="1:17" ht="12.75">
      <c r="A215" t="s">
        <v>216</v>
      </c>
      <c r="B215" s="5">
        <v>213</v>
      </c>
      <c r="C215" s="24">
        <v>196502</v>
      </c>
      <c r="D215" s="26">
        <v>106</v>
      </c>
      <c r="E215" s="25">
        <v>14444</v>
      </c>
      <c r="F215" s="26">
        <v>130</v>
      </c>
      <c r="G215" s="27">
        <f t="shared" si="3"/>
        <v>118</v>
      </c>
      <c r="H215" s="33">
        <v>75</v>
      </c>
      <c r="I215" s="26">
        <v>8</v>
      </c>
      <c r="J215" s="28">
        <v>0.7</v>
      </c>
      <c r="K215" s="24">
        <v>39264</v>
      </c>
      <c r="M215" s="9">
        <f>'Surcharges and State Match'!E221</f>
        <v>0</v>
      </c>
      <c r="N215" s="9">
        <v>22910</v>
      </c>
      <c r="O215" s="9">
        <f>'Surcharges and State Match'!F221</f>
        <v>0</v>
      </c>
      <c r="P215" s="9">
        <f>'Surcharges and State Match'!G221</f>
        <v>0</v>
      </c>
      <c r="Q215" s="32">
        <f>'Surcharges and State Match'!H221</f>
        <v>0</v>
      </c>
    </row>
    <row r="216" spans="1:17" ht="12.75">
      <c r="A216" t="s">
        <v>217</v>
      </c>
      <c r="B216" s="5">
        <v>214</v>
      </c>
      <c r="C216" s="24">
        <v>119149</v>
      </c>
      <c r="D216" s="26">
        <v>267</v>
      </c>
      <c r="E216" s="25">
        <v>28379</v>
      </c>
      <c r="F216" s="26">
        <v>58</v>
      </c>
      <c r="G216" s="27">
        <f t="shared" si="3"/>
        <v>162.5</v>
      </c>
      <c r="H216" s="33">
        <v>150</v>
      </c>
      <c r="I216" s="26">
        <v>6</v>
      </c>
      <c r="J216" s="28">
        <v>0.9</v>
      </c>
      <c r="K216" s="24">
        <v>39264</v>
      </c>
      <c r="L216">
        <v>0.03</v>
      </c>
      <c r="M216" s="9">
        <f>'Surcharges and State Match'!E222</f>
        <v>35338</v>
      </c>
      <c r="N216" s="9">
        <v>22910</v>
      </c>
      <c r="O216" s="9">
        <f>'Surcharges and State Match'!F222</f>
        <v>20619</v>
      </c>
      <c r="P216" s="9">
        <f>'Surcharges and State Match'!G222</f>
        <v>281519</v>
      </c>
      <c r="Q216" s="32">
        <f>'Surcharges and State Match'!H222</f>
        <v>33.95</v>
      </c>
    </row>
    <row r="217" spans="1:17" ht="12.75">
      <c r="A217" t="s">
        <v>218</v>
      </c>
      <c r="B217" s="5">
        <v>215</v>
      </c>
      <c r="C217" s="24">
        <v>180891</v>
      </c>
      <c r="D217" s="26">
        <v>126</v>
      </c>
      <c r="E217" s="25">
        <v>14646</v>
      </c>
      <c r="F217" s="26">
        <v>127</v>
      </c>
      <c r="G217" s="27">
        <f t="shared" si="3"/>
        <v>126.5</v>
      </c>
      <c r="H217" s="33">
        <v>88</v>
      </c>
      <c r="I217" s="26">
        <v>8</v>
      </c>
      <c r="J217" s="28">
        <v>0.7</v>
      </c>
      <c r="K217" s="24">
        <v>39264</v>
      </c>
      <c r="L217">
        <v>0.015</v>
      </c>
      <c r="M217" s="9">
        <f>'Surcharges and State Match'!E223</f>
        <v>0</v>
      </c>
      <c r="N217" s="9">
        <v>22910</v>
      </c>
      <c r="O217" s="9">
        <f>'Surcharges and State Match'!F223</f>
        <v>0</v>
      </c>
      <c r="P217" s="9">
        <f>'Surcharges and State Match'!G223</f>
        <v>109959</v>
      </c>
      <c r="Q217" s="32">
        <f>'Surcharges and State Match'!H223</f>
        <v>27.2</v>
      </c>
    </row>
    <row r="218" spans="1:17" ht="12.75">
      <c r="A218" t="s">
        <v>219</v>
      </c>
      <c r="B218" s="5">
        <v>216</v>
      </c>
      <c r="C218" s="24">
        <v>131484</v>
      </c>
      <c r="D218" s="26">
        <v>232</v>
      </c>
      <c r="E218" s="25">
        <v>14383</v>
      </c>
      <c r="F218" s="26">
        <v>131</v>
      </c>
      <c r="G218" s="27">
        <f t="shared" si="3"/>
        <v>181.5</v>
      </c>
      <c r="H218" s="33">
        <v>205</v>
      </c>
      <c r="I218" s="26">
        <v>5</v>
      </c>
      <c r="J218" s="28">
        <v>1</v>
      </c>
      <c r="K218" s="24">
        <v>39264</v>
      </c>
      <c r="M218" s="9">
        <f>'Surcharges and State Match'!E224</f>
        <v>0</v>
      </c>
      <c r="N218" s="9">
        <v>22910</v>
      </c>
      <c r="O218" s="9">
        <f>'Surcharges and State Match'!F224</f>
        <v>0</v>
      </c>
      <c r="P218" s="9">
        <f>'Surcharges and State Match'!G224</f>
        <v>0</v>
      </c>
      <c r="Q218" s="32">
        <f>'Surcharges and State Match'!H224</f>
        <v>0</v>
      </c>
    </row>
    <row r="219" spans="1:17" ht="12.75">
      <c r="A219" t="s">
        <v>220</v>
      </c>
      <c r="B219" s="5">
        <v>217</v>
      </c>
      <c r="C219" s="24">
        <v>138565</v>
      </c>
      <c r="D219" s="26">
        <v>217</v>
      </c>
      <c r="E219" s="25">
        <v>3026</v>
      </c>
      <c r="F219" s="26">
        <v>273</v>
      </c>
      <c r="G219" s="27">
        <f t="shared" si="3"/>
        <v>245</v>
      </c>
      <c r="H219" s="33">
        <v>282</v>
      </c>
      <c r="I219" s="26">
        <v>2</v>
      </c>
      <c r="J219" s="28">
        <v>1.3</v>
      </c>
      <c r="K219" s="24">
        <v>39264</v>
      </c>
      <c r="L219">
        <v>0.005</v>
      </c>
      <c r="M219" s="9">
        <f>'Surcharges and State Match'!E225</f>
        <v>0</v>
      </c>
      <c r="N219" s="9">
        <v>22910</v>
      </c>
      <c r="O219" s="9">
        <f>'Surcharges and State Match'!F225</f>
        <v>0</v>
      </c>
      <c r="P219" s="9">
        <f>'Surcharges and State Match'!G225</f>
        <v>4415</v>
      </c>
      <c r="Q219" s="32">
        <f>'Surcharges and State Match'!H225</f>
        <v>27.2</v>
      </c>
    </row>
    <row r="220" spans="1:17" ht="12.75">
      <c r="A220" t="s">
        <v>221</v>
      </c>
      <c r="B220" s="5">
        <v>218</v>
      </c>
      <c r="C220" s="24">
        <v>129709</v>
      </c>
      <c r="D220" s="26">
        <v>239</v>
      </c>
      <c r="E220" s="25">
        <v>19186</v>
      </c>
      <c r="F220" s="26">
        <v>97</v>
      </c>
      <c r="G220" s="27">
        <f t="shared" si="3"/>
        <v>168</v>
      </c>
      <c r="H220" s="33">
        <v>163</v>
      </c>
      <c r="I220" s="26">
        <v>6</v>
      </c>
      <c r="J220" s="28">
        <v>0.9</v>
      </c>
      <c r="K220" s="24">
        <v>39264</v>
      </c>
      <c r="M220" s="9">
        <f>'Surcharges and State Match'!E226</f>
        <v>0</v>
      </c>
      <c r="N220" s="9">
        <v>22910</v>
      </c>
      <c r="O220" s="9">
        <f>'Surcharges and State Match'!F226</f>
        <v>0</v>
      </c>
      <c r="P220" s="9">
        <f>'Surcharges and State Match'!G226</f>
        <v>0</v>
      </c>
      <c r="Q220" s="32">
        <f>'Surcharges and State Match'!H226</f>
        <v>0</v>
      </c>
    </row>
    <row r="221" spans="1:17" ht="12.75">
      <c r="A221" t="s">
        <v>222</v>
      </c>
      <c r="B221" s="5">
        <v>219</v>
      </c>
      <c r="C221" s="24">
        <v>255939</v>
      </c>
      <c r="D221" s="26">
        <v>64</v>
      </c>
      <c r="E221" s="25">
        <v>10293</v>
      </c>
      <c r="F221" s="26">
        <v>175</v>
      </c>
      <c r="G221" s="27">
        <f t="shared" si="3"/>
        <v>119.5</v>
      </c>
      <c r="H221" s="33">
        <v>77</v>
      </c>
      <c r="I221" s="26">
        <v>8</v>
      </c>
      <c r="J221" s="28">
        <v>0.7</v>
      </c>
      <c r="K221" s="24">
        <v>39264</v>
      </c>
      <c r="L221">
        <v>0.03</v>
      </c>
      <c r="M221" s="9">
        <f>'Surcharges and State Match'!E227</f>
        <v>27485</v>
      </c>
      <c r="N221" s="9">
        <v>22910</v>
      </c>
      <c r="O221" s="9">
        <f>'Surcharges and State Match'!F227</f>
        <v>16037</v>
      </c>
      <c r="P221" s="9">
        <f>'Surcharges and State Match'!G227</f>
        <v>247788</v>
      </c>
      <c r="Q221" s="32">
        <f>'Surcharges and State Match'!H227</f>
        <v>33</v>
      </c>
    </row>
    <row r="222" spans="1:17" ht="12.75">
      <c r="A222" t="s">
        <v>223</v>
      </c>
      <c r="B222" s="5">
        <v>220</v>
      </c>
      <c r="C222" s="24">
        <v>174070</v>
      </c>
      <c r="D222" s="26">
        <v>135</v>
      </c>
      <c r="E222" s="25">
        <v>28211</v>
      </c>
      <c r="F222" s="26">
        <v>59</v>
      </c>
      <c r="G222" s="27">
        <f t="shared" si="3"/>
        <v>97</v>
      </c>
      <c r="H222" s="33">
        <v>49</v>
      </c>
      <c r="I222" s="26">
        <v>9</v>
      </c>
      <c r="J222" s="28">
        <v>0.6</v>
      </c>
      <c r="K222" s="24">
        <v>39264</v>
      </c>
      <c r="M222" s="9">
        <f>'Surcharges and State Match'!E228</f>
        <v>0</v>
      </c>
      <c r="N222" s="9">
        <v>22910</v>
      </c>
      <c r="O222" s="9">
        <f>'Surcharges and State Match'!F228</f>
        <v>0</v>
      </c>
      <c r="P222" s="9">
        <f>'Surcharges and State Match'!G228</f>
        <v>0</v>
      </c>
      <c r="Q222" s="32">
        <f>'Surcharges and State Match'!H228</f>
        <v>0</v>
      </c>
    </row>
    <row r="223" spans="1:17" ht="12.75">
      <c r="A223" t="s">
        <v>224</v>
      </c>
      <c r="B223" s="5">
        <v>221</v>
      </c>
      <c r="C223" s="24">
        <v>837927</v>
      </c>
      <c r="D223" s="26">
        <v>11</v>
      </c>
      <c r="E223" s="25">
        <v>3735</v>
      </c>
      <c r="F223" s="26">
        <v>262</v>
      </c>
      <c r="G223" s="27">
        <f t="shared" si="3"/>
        <v>136.5</v>
      </c>
      <c r="H223" s="33">
        <v>107</v>
      </c>
      <c r="I223" s="26">
        <v>7</v>
      </c>
      <c r="J223" s="28">
        <v>0.8</v>
      </c>
      <c r="K223" s="24">
        <v>39264</v>
      </c>
      <c r="L223">
        <v>0.03</v>
      </c>
      <c r="M223" s="9">
        <f>'Surcharges and State Match'!E229</f>
        <v>31411</v>
      </c>
      <c r="N223" s="9">
        <v>22910</v>
      </c>
      <c r="O223" s="9">
        <f>'Surcharges and State Match'!F229</f>
        <v>18328</v>
      </c>
      <c r="P223" s="9">
        <f>'Surcharges and State Match'!G229</f>
        <v>170600</v>
      </c>
      <c r="Q223" s="32">
        <f>'Surcharges and State Match'!H229</f>
        <v>38.4</v>
      </c>
    </row>
    <row r="224" spans="1:17" ht="12.75">
      <c r="A224" t="s">
        <v>225</v>
      </c>
      <c r="B224" s="5">
        <v>222</v>
      </c>
      <c r="C224" s="24">
        <v>123226</v>
      </c>
      <c r="D224" s="26">
        <v>256</v>
      </c>
      <c r="E224" s="25">
        <v>1914</v>
      </c>
      <c r="F224" s="26">
        <v>292</v>
      </c>
      <c r="G224" s="27">
        <f t="shared" si="3"/>
        <v>274</v>
      </c>
      <c r="H224" s="33">
        <v>317</v>
      </c>
      <c r="I224" s="26">
        <v>1</v>
      </c>
      <c r="J224" s="28">
        <v>1.4</v>
      </c>
      <c r="K224" s="24">
        <v>39264</v>
      </c>
      <c r="M224" s="9">
        <f>'Surcharges and State Match'!E230</f>
        <v>0</v>
      </c>
      <c r="N224" s="9">
        <v>22910</v>
      </c>
      <c r="O224" s="9">
        <f>'Surcharges and State Match'!F230</f>
        <v>0</v>
      </c>
      <c r="P224" s="9">
        <f>'Surcharges and State Match'!G230</f>
        <v>0</v>
      </c>
      <c r="Q224" s="32">
        <f>'Surcharges and State Match'!H230</f>
        <v>0</v>
      </c>
    </row>
    <row r="225" spans="1:17" ht="12.75">
      <c r="A225" t="s">
        <v>226</v>
      </c>
      <c r="B225" s="5">
        <v>223</v>
      </c>
      <c r="C225" s="24">
        <v>76108</v>
      </c>
      <c r="D225" s="26">
        <v>339</v>
      </c>
      <c r="E225" s="25">
        <v>7688</v>
      </c>
      <c r="F225" s="26">
        <v>209</v>
      </c>
      <c r="G225" s="27">
        <f t="shared" si="3"/>
        <v>274</v>
      </c>
      <c r="H225" s="33">
        <v>318</v>
      </c>
      <c r="I225" s="26">
        <v>1</v>
      </c>
      <c r="J225" s="28">
        <v>1.4</v>
      </c>
      <c r="K225" s="24">
        <v>39264</v>
      </c>
      <c r="M225" s="9">
        <f>'Surcharges and State Match'!E231</f>
        <v>0</v>
      </c>
      <c r="N225" s="9">
        <v>22910</v>
      </c>
      <c r="O225" s="9">
        <f>'Surcharges and State Match'!F231</f>
        <v>0</v>
      </c>
      <c r="P225" s="9">
        <f>'Surcharges and State Match'!G231</f>
        <v>0</v>
      </c>
      <c r="Q225" s="32">
        <f>'Surcharges and State Match'!H231</f>
        <v>0</v>
      </c>
    </row>
    <row r="226" spans="1:17" ht="12.75">
      <c r="A226" t="s">
        <v>227</v>
      </c>
      <c r="B226" s="5">
        <v>224</v>
      </c>
      <c r="C226" s="24">
        <v>682830</v>
      </c>
      <c r="D226" s="26">
        <v>15</v>
      </c>
      <c r="E226" s="25">
        <v>6269</v>
      </c>
      <c r="F226" s="26">
        <v>228</v>
      </c>
      <c r="G226" s="27">
        <f t="shared" si="3"/>
        <v>121.5</v>
      </c>
      <c r="H226" s="33">
        <v>81</v>
      </c>
      <c r="I226" s="26">
        <v>8</v>
      </c>
      <c r="J226" s="28">
        <v>0.7</v>
      </c>
      <c r="K226" s="24">
        <v>39264</v>
      </c>
      <c r="L226">
        <v>0.03</v>
      </c>
      <c r="M226" s="9">
        <f>'Surcharges and State Match'!E232</f>
        <v>27485</v>
      </c>
      <c r="N226" s="9">
        <v>22910</v>
      </c>
      <c r="O226" s="9">
        <f>'Surcharges and State Match'!F232</f>
        <v>16037</v>
      </c>
      <c r="P226" s="9">
        <f>'Surcharges and State Match'!G232</f>
        <v>199820</v>
      </c>
      <c r="Q226" s="32">
        <f>'Surcharges and State Match'!H232</f>
        <v>34.78</v>
      </c>
    </row>
    <row r="227" spans="1:17" ht="12.75">
      <c r="A227" t="s">
        <v>228</v>
      </c>
      <c r="B227" s="5">
        <v>225</v>
      </c>
      <c r="C227" s="24">
        <v>441517</v>
      </c>
      <c r="D227" s="26">
        <v>25</v>
      </c>
      <c r="E227" s="25">
        <v>1396</v>
      </c>
      <c r="F227" s="26">
        <v>311</v>
      </c>
      <c r="G227" s="27">
        <f t="shared" si="3"/>
        <v>168</v>
      </c>
      <c r="H227" s="33">
        <v>162</v>
      </c>
      <c r="I227" s="26">
        <v>6</v>
      </c>
      <c r="J227" s="28">
        <v>0.9</v>
      </c>
      <c r="K227" s="24">
        <v>39264</v>
      </c>
      <c r="M227" s="9">
        <f>'Surcharges and State Match'!E233</f>
        <v>0</v>
      </c>
      <c r="N227" s="9">
        <v>22910</v>
      </c>
      <c r="O227" s="9">
        <f>'Surcharges and State Match'!F233</f>
        <v>0</v>
      </c>
      <c r="P227" s="9">
        <f>'Surcharges and State Match'!G233</f>
        <v>0</v>
      </c>
      <c r="Q227" s="32">
        <f>'Surcharges and State Match'!H233</f>
        <v>0</v>
      </c>
    </row>
    <row r="228" spans="1:17" ht="12.75">
      <c r="A228" t="s">
        <v>229</v>
      </c>
      <c r="B228" s="5">
        <v>226</v>
      </c>
      <c r="C228" s="24">
        <v>111563</v>
      </c>
      <c r="D228" s="26">
        <v>287</v>
      </c>
      <c r="E228" s="25">
        <v>13615</v>
      </c>
      <c r="F228" s="26">
        <v>143</v>
      </c>
      <c r="G228" s="27">
        <f t="shared" si="3"/>
        <v>215</v>
      </c>
      <c r="H228" s="33">
        <v>252</v>
      </c>
      <c r="I228" s="26">
        <v>3</v>
      </c>
      <c r="J228" s="28">
        <v>1.2</v>
      </c>
      <c r="K228" s="24">
        <v>39264</v>
      </c>
      <c r="M228" s="9">
        <f>'Surcharges and State Match'!E234</f>
        <v>0</v>
      </c>
      <c r="N228" s="9">
        <v>22910</v>
      </c>
      <c r="O228" s="9">
        <f>'Surcharges and State Match'!F234</f>
        <v>0</v>
      </c>
      <c r="P228" s="9">
        <f>'Surcharges and State Match'!G234</f>
        <v>0</v>
      </c>
      <c r="Q228" s="32">
        <f>'Surcharges and State Match'!H234</f>
        <v>0</v>
      </c>
    </row>
    <row r="229" spans="1:17" ht="12.75">
      <c r="A229" t="s">
        <v>230</v>
      </c>
      <c r="B229" s="5">
        <v>227</v>
      </c>
      <c r="C229" s="24">
        <v>85666</v>
      </c>
      <c r="D229" s="26">
        <v>328</v>
      </c>
      <c r="E229" s="25">
        <v>12933</v>
      </c>
      <c r="F229" s="26">
        <v>150</v>
      </c>
      <c r="G229" s="27">
        <f t="shared" si="3"/>
        <v>239</v>
      </c>
      <c r="H229" s="33">
        <v>277</v>
      </c>
      <c r="I229" s="26">
        <v>3</v>
      </c>
      <c r="J229" s="28">
        <v>1.2</v>
      </c>
      <c r="K229" s="24">
        <v>39264</v>
      </c>
      <c r="M229" s="9">
        <f>'Surcharges and State Match'!E235</f>
        <v>0</v>
      </c>
      <c r="N229" s="9">
        <v>22910</v>
      </c>
      <c r="O229" s="9">
        <f>'Surcharges and State Match'!F235</f>
        <v>0</v>
      </c>
      <c r="P229" s="9">
        <f>'Surcharges and State Match'!G235</f>
        <v>0</v>
      </c>
      <c r="Q229" s="32">
        <f>'Surcharges and State Match'!H235</f>
        <v>0</v>
      </c>
    </row>
    <row r="230" spans="1:17" ht="12.75">
      <c r="A230" t="s">
        <v>231</v>
      </c>
      <c r="B230" s="5">
        <v>228</v>
      </c>
      <c r="C230" s="24">
        <v>130584</v>
      </c>
      <c r="D230" s="26">
        <v>236</v>
      </c>
      <c r="E230" s="25">
        <v>4632</v>
      </c>
      <c r="F230" s="26">
        <v>252</v>
      </c>
      <c r="G230" s="27">
        <f t="shared" si="3"/>
        <v>244</v>
      </c>
      <c r="H230" s="33">
        <v>280</v>
      </c>
      <c r="I230" s="26">
        <v>3</v>
      </c>
      <c r="J230" s="28">
        <v>1.2</v>
      </c>
      <c r="K230" s="24">
        <v>39264</v>
      </c>
      <c r="M230" s="9">
        <f>'Surcharges and State Match'!E236</f>
        <v>0</v>
      </c>
      <c r="N230" s="9">
        <v>22910</v>
      </c>
      <c r="O230" s="9">
        <f>'Surcharges and State Match'!F236</f>
        <v>0</v>
      </c>
      <c r="P230" s="9">
        <f>'Surcharges and State Match'!G236</f>
        <v>0</v>
      </c>
      <c r="Q230" s="32">
        <f>'Surcharges and State Match'!H236</f>
        <v>0</v>
      </c>
    </row>
    <row r="231" spans="1:17" ht="12.75">
      <c r="A231" t="s">
        <v>232</v>
      </c>
      <c r="B231" s="5">
        <v>229</v>
      </c>
      <c r="C231" s="24">
        <v>154197</v>
      </c>
      <c r="D231" s="26">
        <v>171</v>
      </c>
      <c r="E231" s="25">
        <v>51331</v>
      </c>
      <c r="F231" s="26">
        <v>25</v>
      </c>
      <c r="G231" s="27">
        <f t="shared" si="3"/>
        <v>98</v>
      </c>
      <c r="H231" s="33">
        <v>53</v>
      </c>
      <c r="I231" s="26">
        <v>9</v>
      </c>
      <c r="J231" s="28">
        <v>0.6</v>
      </c>
      <c r="K231" s="24">
        <v>39264</v>
      </c>
      <c r="L231">
        <v>0.01</v>
      </c>
      <c r="M231" s="9">
        <f>'Surcharges and State Match'!E237</f>
        <v>0</v>
      </c>
      <c r="N231" s="9">
        <v>22910</v>
      </c>
      <c r="O231" s="9">
        <f>'Surcharges and State Match'!F237</f>
        <v>0</v>
      </c>
      <c r="P231" s="9">
        <f>'Surcharges and State Match'!G237</f>
        <v>173471</v>
      </c>
      <c r="Q231" s="32">
        <f>'Surcharges and State Match'!H237</f>
        <v>27.2</v>
      </c>
    </row>
    <row r="232" spans="1:17" ht="12.75">
      <c r="A232" t="s">
        <v>233</v>
      </c>
      <c r="B232" s="5">
        <v>230</v>
      </c>
      <c r="C232" s="24">
        <v>130706</v>
      </c>
      <c r="D232" s="26">
        <v>235</v>
      </c>
      <c r="E232" s="25">
        <v>1386</v>
      </c>
      <c r="F232" s="26">
        <v>313</v>
      </c>
      <c r="G232" s="27">
        <f t="shared" si="3"/>
        <v>274</v>
      </c>
      <c r="H232" s="33">
        <v>316</v>
      </c>
      <c r="I232" s="26">
        <v>1</v>
      </c>
      <c r="J232" s="28">
        <v>1.4</v>
      </c>
      <c r="K232" s="24">
        <v>39264</v>
      </c>
      <c r="M232" s="9">
        <f>'Surcharges and State Match'!E238</f>
        <v>0</v>
      </c>
      <c r="N232" s="9">
        <v>22910</v>
      </c>
      <c r="O232" s="9">
        <f>'Surcharges and State Match'!F238</f>
        <v>0</v>
      </c>
      <c r="P232" s="9">
        <f>'Surcharges and State Match'!G238</f>
        <v>0</v>
      </c>
      <c r="Q232" s="32">
        <f>'Surcharges and State Match'!H238</f>
        <v>0</v>
      </c>
    </row>
    <row r="233" spans="1:17" ht="12.75">
      <c r="A233" t="s">
        <v>234</v>
      </c>
      <c r="B233" s="5">
        <v>231</v>
      </c>
      <c r="C233" s="24">
        <v>146924</v>
      </c>
      <c r="D233" s="26">
        <v>191</v>
      </c>
      <c r="E233" s="25">
        <v>18714</v>
      </c>
      <c r="F233" s="26">
        <v>98</v>
      </c>
      <c r="G233" s="27">
        <f t="shared" si="3"/>
        <v>144.5</v>
      </c>
      <c r="H233" s="33">
        <v>122</v>
      </c>
      <c r="I233" s="26">
        <v>7</v>
      </c>
      <c r="J233" s="28">
        <v>0.8</v>
      </c>
      <c r="K233" s="24">
        <v>39264</v>
      </c>
      <c r="L233">
        <v>0.01</v>
      </c>
      <c r="M233" s="9">
        <f>'Surcharges and State Match'!E239</f>
        <v>0</v>
      </c>
      <c r="N233" s="9">
        <v>22910</v>
      </c>
      <c r="O233" s="9">
        <f>'Surcharges and State Match'!F239</f>
        <v>0</v>
      </c>
      <c r="P233" s="9">
        <f>'Surcharges and State Match'!G239</f>
        <v>58366</v>
      </c>
      <c r="Q233" s="32">
        <f>'Surcharges and State Match'!H239</f>
        <v>27.2</v>
      </c>
    </row>
    <row r="234" spans="1:17" ht="12.75">
      <c r="A234" t="s">
        <v>235</v>
      </c>
      <c r="B234" s="5">
        <v>232</v>
      </c>
      <c r="C234" s="24">
        <v>123750</v>
      </c>
      <c r="D234" s="26">
        <v>253</v>
      </c>
      <c r="E234" s="25">
        <v>11382</v>
      </c>
      <c r="F234" s="26">
        <v>164</v>
      </c>
      <c r="G234" s="27">
        <f t="shared" si="3"/>
        <v>208.5</v>
      </c>
      <c r="H234" s="33">
        <v>245</v>
      </c>
      <c r="I234" s="26">
        <v>4</v>
      </c>
      <c r="J234" s="28">
        <v>1.1</v>
      </c>
      <c r="K234" s="24">
        <v>39264</v>
      </c>
      <c r="M234" s="9">
        <f>'Surcharges and State Match'!E240</f>
        <v>0</v>
      </c>
      <c r="N234" s="9">
        <v>22910</v>
      </c>
      <c r="O234" s="9">
        <f>'Surcharges and State Match'!F240</f>
        <v>0</v>
      </c>
      <c r="P234" s="9">
        <f>'Surcharges and State Match'!G240</f>
        <v>0</v>
      </c>
      <c r="Q234" s="32">
        <f>'Surcharges and State Match'!H240</f>
        <v>0</v>
      </c>
    </row>
    <row r="235" spans="1:17" ht="12.75">
      <c r="A235" t="s">
        <v>236</v>
      </c>
      <c r="B235" s="5">
        <v>233</v>
      </c>
      <c r="C235" s="24">
        <v>113546</v>
      </c>
      <c r="D235" s="26">
        <v>282</v>
      </c>
      <c r="E235" s="25">
        <v>832</v>
      </c>
      <c r="F235" s="26">
        <v>332</v>
      </c>
      <c r="G235" s="27">
        <f t="shared" si="3"/>
        <v>307</v>
      </c>
      <c r="H235" s="33">
        <v>344</v>
      </c>
      <c r="I235" s="26">
        <v>1</v>
      </c>
      <c r="J235" s="28">
        <v>1.4</v>
      </c>
      <c r="K235" s="24">
        <v>39264</v>
      </c>
      <c r="M235" s="9">
        <f>'Surcharges and State Match'!E241</f>
        <v>0</v>
      </c>
      <c r="N235" s="9">
        <v>22910</v>
      </c>
      <c r="O235" s="9">
        <f>'Surcharges and State Match'!F241</f>
        <v>0</v>
      </c>
      <c r="P235" s="9">
        <f>'Surcharges and State Match'!G241</f>
        <v>0</v>
      </c>
      <c r="Q235" s="32">
        <f>'Surcharges and State Match'!H241</f>
        <v>0</v>
      </c>
    </row>
    <row r="236" spans="1:17" ht="12.75">
      <c r="A236" t="s">
        <v>237</v>
      </c>
      <c r="B236" s="5">
        <v>234</v>
      </c>
      <c r="C236" s="24">
        <v>132380</v>
      </c>
      <c r="D236" s="26">
        <v>228</v>
      </c>
      <c r="E236" s="25">
        <v>1288</v>
      </c>
      <c r="F236" s="26">
        <v>317</v>
      </c>
      <c r="G236" s="27">
        <f t="shared" si="3"/>
        <v>272.5</v>
      </c>
      <c r="H236" s="33">
        <v>314</v>
      </c>
      <c r="I236" s="26">
        <v>2</v>
      </c>
      <c r="J236" s="28">
        <v>1.3</v>
      </c>
      <c r="K236" s="24">
        <v>39264</v>
      </c>
      <c r="M236" s="9">
        <f>'Surcharges and State Match'!E242</f>
        <v>0</v>
      </c>
      <c r="N236" s="9">
        <v>22910</v>
      </c>
      <c r="O236" s="9">
        <f>'Surcharges and State Match'!F242</f>
        <v>0</v>
      </c>
      <c r="P236" s="9">
        <f>'Surcharges and State Match'!G242</f>
        <v>0</v>
      </c>
      <c r="Q236" s="32">
        <f>'Surcharges and State Match'!H242</f>
        <v>0</v>
      </c>
    </row>
    <row r="237" spans="1:17" ht="12.75">
      <c r="A237" t="s">
        <v>238</v>
      </c>
      <c r="B237" s="5">
        <v>235</v>
      </c>
      <c r="C237" s="24">
        <v>127359</v>
      </c>
      <c r="D237" s="26">
        <v>244</v>
      </c>
      <c r="E237" s="25">
        <v>1787</v>
      </c>
      <c r="F237" s="26">
        <v>300</v>
      </c>
      <c r="G237" s="27">
        <f t="shared" si="3"/>
        <v>272</v>
      </c>
      <c r="H237" s="33">
        <v>313</v>
      </c>
      <c r="I237" s="26">
        <v>2</v>
      </c>
      <c r="J237" s="28">
        <v>1.3</v>
      </c>
      <c r="K237" s="24">
        <v>39264</v>
      </c>
      <c r="L237">
        <v>0.03</v>
      </c>
      <c r="M237" s="9">
        <f>'Surcharges and State Match'!E243</f>
        <v>28215</v>
      </c>
      <c r="N237" s="9">
        <v>22910</v>
      </c>
      <c r="O237" s="9">
        <f>'Surcharges and State Match'!F243</f>
        <v>0</v>
      </c>
      <c r="P237" s="9">
        <f>'Surcharges and State Match'!G243</f>
        <v>38758</v>
      </c>
      <c r="Q237" s="32">
        <f>'Surcharges and State Match'!H243</f>
        <v>100</v>
      </c>
    </row>
    <row r="238" spans="1:17" ht="12.75">
      <c r="A238" t="s">
        <v>239</v>
      </c>
      <c r="B238" s="5">
        <v>236</v>
      </c>
      <c r="C238" s="24">
        <v>88457</v>
      </c>
      <c r="D238" s="26">
        <v>326</v>
      </c>
      <c r="E238" s="25">
        <v>42652</v>
      </c>
      <c r="F238" s="26">
        <v>29</v>
      </c>
      <c r="G238" s="27">
        <f t="shared" si="3"/>
        <v>177.5</v>
      </c>
      <c r="H238" s="33">
        <v>195</v>
      </c>
      <c r="I238" s="26">
        <v>5</v>
      </c>
      <c r="J238" s="28">
        <v>1</v>
      </c>
      <c r="K238" s="24">
        <v>39264</v>
      </c>
      <c r="M238" s="9">
        <f>'Surcharges and State Match'!E244</f>
        <v>0</v>
      </c>
      <c r="N238" s="9">
        <v>22910</v>
      </c>
      <c r="O238" s="9">
        <f>'Surcharges and State Match'!F244</f>
        <v>0</v>
      </c>
      <c r="P238" s="9">
        <f>'Surcharges and State Match'!G244</f>
        <v>0</v>
      </c>
      <c r="Q238" s="32">
        <f>'Surcharges and State Match'!H244</f>
        <v>0</v>
      </c>
    </row>
    <row r="239" spans="1:17" ht="12.75">
      <c r="A239" t="s">
        <v>240</v>
      </c>
      <c r="B239" s="5">
        <v>237</v>
      </c>
      <c r="C239" s="24">
        <v>150434</v>
      </c>
      <c r="D239" s="26">
        <v>178</v>
      </c>
      <c r="E239" s="25">
        <v>591</v>
      </c>
      <c r="F239" s="26">
        <v>339</v>
      </c>
      <c r="G239" s="27">
        <f t="shared" si="3"/>
        <v>258.5</v>
      </c>
      <c r="H239" s="33">
        <v>299</v>
      </c>
      <c r="I239" s="26">
        <v>2</v>
      </c>
      <c r="J239" s="28">
        <v>1.3</v>
      </c>
      <c r="K239" s="24">
        <v>39264</v>
      </c>
      <c r="M239" s="9">
        <f>'Surcharges and State Match'!E245</f>
        <v>0</v>
      </c>
      <c r="N239" s="9">
        <v>22910</v>
      </c>
      <c r="O239" s="9">
        <f>'Surcharges and State Match'!F245</f>
        <v>0</v>
      </c>
      <c r="P239" s="9">
        <f>'Surcharges and State Match'!G245</f>
        <v>0</v>
      </c>
      <c r="Q239" s="32">
        <f>'Surcharges and State Match'!H245</f>
        <v>0</v>
      </c>
    </row>
    <row r="240" spans="1:17" ht="12.75">
      <c r="A240" t="s">
        <v>241</v>
      </c>
      <c r="B240" s="5">
        <v>238</v>
      </c>
      <c r="C240" s="24">
        <v>158421</v>
      </c>
      <c r="D240" s="26">
        <v>166</v>
      </c>
      <c r="E240" s="25">
        <v>8204</v>
      </c>
      <c r="F240" s="26">
        <v>197</v>
      </c>
      <c r="G240" s="27">
        <f t="shared" si="3"/>
        <v>181.5</v>
      </c>
      <c r="H240" s="33">
        <v>204</v>
      </c>
      <c r="I240" s="26">
        <v>5</v>
      </c>
      <c r="J240" s="28">
        <v>1</v>
      </c>
      <c r="K240" s="24">
        <v>39264</v>
      </c>
      <c r="M240" s="9">
        <f>'Surcharges and State Match'!E246</f>
        <v>0</v>
      </c>
      <c r="N240" s="9">
        <v>22910</v>
      </c>
      <c r="O240" s="9">
        <f>'Surcharges and State Match'!F246</f>
        <v>0</v>
      </c>
      <c r="P240" s="9">
        <f>'Surcharges and State Match'!G246</f>
        <v>0</v>
      </c>
      <c r="Q240" s="32">
        <f>'Surcharges and State Match'!H246</f>
        <v>0</v>
      </c>
    </row>
    <row r="241" spans="1:17" ht="12.75">
      <c r="A241" t="s">
        <v>242</v>
      </c>
      <c r="B241" s="5">
        <v>239</v>
      </c>
      <c r="C241" s="24">
        <v>190075</v>
      </c>
      <c r="D241" s="26">
        <v>108</v>
      </c>
      <c r="E241" s="25">
        <v>55705</v>
      </c>
      <c r="F241" s="26">
        <v>18</v>
      </c>
      <c r="G241" s="27">
        <f t="shared" si="3"/>
        <v>63</v>
      </c>
      <c r="H241" s="33">
        <v>11</v>
      </c>
      <c r="I241" s="26">
        <v>10</v>
      </c>
      <c r="J241" s="28">
        <v>0.5</v>
      </c>
      <c r="K241" s="24">
        <v>39264</v>
      </c>
      <c r="L241">
        <v>0.015</v>
      </c>
      <c r="M241" s="9">
        <f>'Surcharges and State Match'!E247</f>
        <v>0</v>
      </c>
      <c r="N241" s="9">
        <v>22910</v>
      </c>
      <c r="O241" s="9">
        <f>'Surcharges and State Match'!F247</f>
        <v>0</v>
      </c>
      <c r="P241" s="9">
        <f>'Surcharges and State Match'!G247</f>
        <v>439750</v>
      </c>
      <c r="Q241" s="32">
        <f>'Surcharges and State Match'!H247</f>
        <v>27.2</v>
      </c>
    </row>
    <row r="242" spans="1:17" ht="12.75">
      <c r="A242" t="s">
        <v>243</v>
      </c>
      <c r="B242" s="5">
        <v>240</v>
      </c>
      <c r="C242" s="24">
        <v>175038</v>
      </c>
      <c r="D242" s="26">
        <v>134</v>
      </c>
      <c r="E242" s="25">
        <v>2785</v>
      </c>
      <c r="F242" s="26">
        <v>279</v>
      </c>
      <c r="G242" s="27">
        <f t="shared" si="3"/>
        <v>206.5</v>
      </c>
      <c r="H242" s="33">
        <v>242</v>
      </c>
      <c r="I242" s="26">
        <v>4</v>
      </c>
      <c r="J242" s="28">
        <v>1.1</v>
      </c>
      <c r="K242" s="24">
        <v>39264</v>
      </c>
      <c r="L242">
        <v>0.015</v>
      </c>
      <c r="M242" s="9">
        <f>'Surcharges and State Match'!E248</f>
        <v>0</v>
      </c>
      <c r="N242" s="9">
        <v>22910</v>
      </c>
      <c r="O242" s="9">
        <f>'Surcharges and State Match'!F248</f>
        <v>0</v>
      </c>
      <c r="P242" s="9">
        <f>'Surcharges and State Match'!G248</f>
        <v>15562</v>
      </c>
      <c r="Q242" s="32">
        <f>'Surcharges and State Match'!H248</f>
        <v>27.2</v>
      </c>
    </row>
    <row r="243" spans="1:17" ht="12.75">
      <c r="A243" t="s">
        <v>244</v>
      </c>
      <c r="B243" s="5">
        <v>241</v>
      </c>
      <c r="C243" s="24">
        <v>161113</v>
      </c>
      <c r="D243" s="26">
        <v>158</v>
      </c>
      <c r="E243" s="25">
        <v>3475</v>
      </c>
      <c r="F243" s="26">
        <v>266</v>
      </c>
      <c r="G243" s="27">
        <f t="shared" si="3"/>
        <v>212</v>
      </c>
      <c r="H243" s="33">
        <v>248</v>
      </c>
      <c r="I243" s="26">
        <v>3</v>
      </c>
      <c r="J243" s="28">
        <v>1.2</v>
      </c>
      <c r="K243" s="24">
        <v>39264</v>
      </c>
      <c r="M243" s="9">
        <f>'Surcharges and State Match'!E249</f>
        <v>0</v>
      </c>
      <c r="N243" s="9">
        <v>22910</v>
      </c>
      <c r="O243" s="9">
        <f>'Surcharges and State Match'!F249</f>
        <v>0</v>
      </c>
      <c r="P243" s="9">
        <f>'Surcharges and State Match'!G249</f>
        <v>0</v>
      </c>
      <c r="Q243" s="32">
        <f>'Surcharges and State Match'!H249</f>
        <v>0</v>
      </c>
    </row>
    <row r="244" spans="1:17" ht="12.75">
      <c r="A244" t="s">
        <v>245</v>
      </c>
      <c r="B244" s="5">
        <v>242</v>
      </c>
      <c r="C244" s="24">
        <v>824077</v>
      </c>
      <c r="D244" s="26">
        <v>12</v>
      </c>
      <c r="E244" s="25">
        <v>3376</v>
      </c>
      <c r="F244" s="26">
        <v>267</v>
      </c>
      <c r="G244" s="27">
        <f t="shared" si="3"/>
        <v>139.5</v>
      </c>
      <c r="H244" s="33">
        <v>112</v>
      </c>
      <c r="I244" s="26">
        <v>7</v>
      </c>
      <c r="J244" s="28">
        <v>0.8</v>
      </c>
      <c r="K244" s="24">
        <v>39264</v>
      </c>
      <c r="L244">
        <v>0.03</v>
      </c>
      <c r="M244" s="9">
        <f>'Surcharges and State Match'!E250</f>
        <v>31411</v>
      </c>
      <c r="N244" s="9">
        <v>22910</v>
      </c>
      <c r="O244" s="9">
        <f>'Surcharges and State Match'!F250</f>
        <v>18328</v>
      </c>
      <c r="P244" s="9">
        <f>'Surcharges and State Match'!G250</f>
        <v>148909</v>
      </c>
      <c r="Q244" s="32">
        <f>'Surcharges and State Match'!H250</f>
        <v>40.85</v>
      </c>
    </row>
    <row r="245" spans="1:17" ht="12.75">
      <c r="A245" t="s">
        <v>246</v>
      </c>
      <c r="B245" s="5">
        <v>243</v>
      </c>
      <c r="C245" s="24">
        <v>140220</v>
      </c>
      <c r="D245" s="26">
        <v>209</v>
      </c>
      <c r="E245" s="25">
        <v>92339</v>
      </c>
      <c r="F245" s="26">
        <v>7</v>
      </c>
      <c r="G245" s="27">
        <f t="shared" si="3"/>
        <v>108</v>
      </c>
      <c r="H245" s="33">
        <v>65</v>
      </c>
      <c r="I245" s="26">
        <v>9</v>
      </c>
      <c r="J245" s="28">
        <v>0.6</v>
      </c>
      <c r="K245" s="24">
        <v>39264</v>
      </c>
      <c r="L245">
        <v>0.01</v>
      </c>
      <c r="M245" s="9">
        <f>'Surcharges and State Match'!E251</f>
        <v>0</v>
      </c>
      <c r="N245" s="9">
        <v>22910</v>
      </c>
      <c r="O245" s="9">
        <f>'Surcharges and State Match'!F251</f>
        <v>0</v>
      </c>
      <c r="P245" s="9">
        <f>'Surcharges and State Match'!G251</f>
        <v>336836</v>
      </c>
      <c r="Q245" s="32">
        <f>'Surcharges and State Match'!H251</f>
        <v>27.2</v>
      </c>
    </row>
    <row r="246" spans="1:17" ht="12.75">
      <c r="A246" t="s">
        <v>247</v>
      </c>
      <c r="B246" s="5">
        <v>244</v>
      </c>
      <c r="C246" s="24">
        <v>123335</v>
      </c>
      <c r="D246" s="26">
        <v>255</v>
      </c>
      <c r="E246" s="25">
        <v>30082</v>
      </c>
      <c r="F246" s="26">
        <v>54</v>
      </c>
      <c r="G246" s="27">
        <f t="shared" si="3"/>
        <v>154.5</v>
      </c>
      <c r="H246" s="33">
        <v>139</v>
      </c>
      <c r="I246" s="26">
        <v>7</v>
      </c>
      <c r="J246" s="28">
        <v>0.8</v>
      </c>
      <c r="K246" s="24">
        <v>39264</v>
      </c>
      <c r="L246">
        <v>0.02</v>
      </c>
      <c r="M246" s="9">
        <f>'Surcharges and State Match'!E252</f>
        <v>0</v>
      </c>
      <c r="N246" s="9">
        <v>22910</v>
      </c>
      <c r="O246" s="9">
        <f>'Surcharges and State Match'!F252</f>
        <v>0</v>
      </c>
      <c r="P246" s="9">
        <f>'Surcharges and State Match'!G252</f>
        <v>170140</v>
      </c>
      <c r="Q246" s="32">
        <f>'Surcharges and State Match'!H252</f>
        <v>27.2</v>
      </c>
    </row>
    <row r="247" spans="1:17" ht="12.75">
      <c r="A247" t="s">
        <v>248</v>
      </c>
      <c r="B247" s="5">
        <v>245</v>
      </c>
      <c r="C247" s="24">
        <v>171300</v>
      </c>
      <c r="D247" s="26">
        <v>139</v>
      </c>
      <c r="E247" s="25">
        <v>13566</v>
      </c>
      <c r="F247" s="26">
        <v>145</v>
      </c>
      <c r="G247" s="27">
        <f t="shared" si="3"/>
        <v>142</v>
      </c>
      <c r="H247" s="33">
        <v>113</v>
      </c>
      <c r="I247" s="26">
        <v>7</v>
      </c>
      <c r="J247" s="28">
        <v>0.8</v>
      </c>
      <c r="K247" s="24">
        <v>39264</v>
      </c>
      <c r="M247" s="9">
        <f>'Surcharges and State Match'!E253</f>
        <v>0</v>
      </c>
      <c r="N247" s="9">
        <v>22910</v>
      </c>
      <c r="O247" s="9">
        <f>'Surcharges and State Match'!F253</f>
        <v>0</v>
      </c>
      <c r="P247" s="9">
        <f>'Surcharges and State Match'!G253</f>
        <v>0</v>
      </c>
      <c r="Q247" s="32">
        <f>'Surcharges and State Match'!H253</f>
        <v>0</v>
      </c>
    </row>
    <row r="248" spans="1:17" ht="12.75">
      <c r="A248" t="s">
        <v>249</v>
      </c>
      <c r="B248" s="5">
        <v>246</v>
      </c>
      <c r="C248" s="24">
        <v>176506</v>
      </c>
      <c r="D248" s="26">
        <v>132</v>
      </c>
      <c r="E248" s="25">
        <v>23052</v>
      </c>
      <c r="F248" s="26">
        <v>81</v>
      </c>
      <c r="G248" s="27">
        <f t="shared" si="3"/>
        <v>106.5</v>
      </c>
      <c r="H248" s="33">
        <v>63</v>
      </c>
      <c r="I248" s="26">
        <v>9</v>
      </c>
      <c r="J248" s="28">
        <v>0.6</v>
      </c>
      <c r="K248" s="24">
        <v>39264</v>
      </c>
      <c r="M248" s="9">
        <f>'Surcharges and State Match'!E254</f>
        <v>0</v>
      </c>
      <c r="N248" s="9">
        <v>22910</v>
      </c>
      <c r="O248" s="9">
        <f>'Surcharges and State Match'!F254</f>
        <v>0</v>
      </c>
      <c r="P248" s="9">
        <f>'Surcharges and State Match'!G254</f>
        <v>0</v>
      </c>
      <c r="Q248" s="32">
        <f>'Surcharges and State Match'!H254</f>
        <v>0</v>
      </c>
    </row>
    <row r="249" spans="1:17" ht="12.75">
      <c r="A249" t="s">
        <v>250</v>
      </c>
      <c r="B249" s="5">
        <v>247</v>
      </c>
      <c r="C249" s="24">
        <v>178665</v>
      </c>
      <c r="D249" s="26">
        <v>128</v>
      </c>
      <c r="E249" s="25">
        <v>11474</v>
      </c>
      <c r="F249" s="26">
        <v>162</v>
      </c>
      <c r="G249" s="27">
        <f t="shared" si="3"/>
        <v>145</v>
      </c>
      <c r="H249" s="33">
        <v>123</v>
      </c>
      <c r="I249" s="26">
        <v>7</v>
      </c>
      <c r="J249" s="28">
        <v>0.8</v>
      </c>
      <c r="K249" s="24">
        <v>39264</v>
      </c>
      <c r="L249">
        <v>0.01</v>
      </c>
      <c r="M249" s="9">
        <f>'Surcharges and State Match'!E255</f>
        <v>0</v>
      </c>
      <c r="N249" s="9">
        <v>22910</v>
      </c>
      <c r="O249" s="9">
        <f>'Surcharges and State Match'!F255</f>
        <v>0</v>
      </c>
      <c r="P249" s="9">
        <f>'Surcharges and State Match'!G255</f>
        <v>43123</v>
      </c>
      <c r="Q249" s="32">
        <f>'Surcharges and State Match'!H255</f>
        <v>27.2</v>
      </c>
    </row>
    <row r="250" spans="1:17" ht="12.75">
      <c r="A250" t="s">
        <v>251</v>
      </c>
      <c r="B250" s="5">
        <v>248</v>
      </c>
      <c r="C250" s="24">
        <v>92545</v>
      </c>
      <c r="D250" s="26">
        <v>320</v>
      </c>
      <c r="E250" s="25">
        <v>60204</v>
      </c>
      <c r="F250" s="26">
        <v>17</v>
      </c>
      <c r="G250" s="27">
        <f t="shared" si="3"/>
        <v>168.5</v>
      </c>
      <c r="H250" s="33">
        <v>164</v>
      </c>
      <c r="I250" s="26">
        <v>6</v>
      </c>
      <c r="J250" s="28">
        <v>0.9</v>
      </c>
      <c r="K250" s="24">
        <v>39264</v>
      </c>
      <c r="M250" s="9">
        <f>'Surcharges and State Match'!E256</f>
        <v>0</v>
      </c>
      <c r="N250" s="9">
        <v>22910</v>
      </c>
      <c r="O250" s="9">
        <f>'Surcharges and State Match'!F256</f>
        <v>0</v>
      </c>
      <c r="P250" s="9">
        <f>'Surcharges and State Match'!G256</f>
        <v>0</v>
      </c>
      <c r="Q250" s="32">
        <f>'Surcharges and State Match'!H256</f>
        <v>0</v>
      </c>
    </row>
    <row r="251" spans="1:17" ht="12.75">
      <c r="A251" t="s">
        <v>252</v>
      </c>
      <c r="B251" s="5">
        <v>249</v>
      </c>
      <c r="C251" s="24">
        <v>286090</v>
      </c>
      <c r="D251" s="26">
        <v>47</v>
      </c>
      <c r="E251" s="25">
        <v>1572</v>
      </c>
      <c r="F251" s="26">
        <v>306</v>
      </c>
      <c r="G251" s="27">
        <f t="shared" si="3"/>
        <v>176.5</v>
      </c>
      <c r="H251" s="33">
        <v>191</v>
      </c>
      <c r="I251" s="26">
        <v>5</v>
      </c>
      <c r="J251" s="28">
        <v>1</v>
      </c>
      <c r="K251" s="24">
        <v>39264</v>
      </c>
      <c r="M251" s="9">
        <f>'Surcharges and State Match'!E257</f>
        <v>0</v>
      </c>
      <c r="N251" s="9">
        <v>22910</v>
      </c>
      <c r="O251" s="9">
        <f>'Surcharges and State Match'!F257</f>
        <v>0</v>
      </c>
      <c r="P251" s="9">
        <f>'Surcharges and State Match'!G257</f>
        <v>0</v>
      </c>
      <c r="Q251" s="32">
        <f>'Surcharges and State Match'!H257</f>
        <v>0</v>
      </c>
    </row>
    <row r="252" spans="1:17" ht="12.75">
      <c r="A252" t="s">
        <v>253</v>
      </c>
      <c r="B252" s="5">
        <v>250</v>
      </c>
      <c r="C252" s="24">
        <v>189621</v>
      </c>
      <c r="D252" s="26">
        <v>109</v>
      </c>
      <c r="E252" s="25">
        <v>5268</v>
      </c>
      <c r="F252" s="26">
        <v>241</v>
      </c>
      <c r="G252" s="27">
        <f t="shared" si="3"/>
        <v>175</v>
      </c>
      <c r="H252" s="33">
        <v>186</v>
      </c>
      <c r="I252" s="26">
        <v>5</v>
      </c>
      <c r="J252" s="28">
        <v>1</v>
      </c>
      <c r="K252" s="24">
        <v>39264</v>
      </c>
      <c r="M252" s="9">
        <f>'Surcharges and State Match'!E258</f>
        <v>0</v>
      </c>
      <c r="N252" s="9">
        <v>22910</v>
      </c>
      <c r="O252" s="9">
        <f>'Surcharges and State Match'!F258</f>
        <v>0</v>
      </c>
      <c r="P252" s="9">
        <f>'Surcharges and State Match'!G258</f>
        <v>0</v>
      </c>
      <c r="Q252" s="32">
        <f>'Surcharges and State Match'!H258</f>
        <v>0</v>
      </c>
    </row>
    <row r="253" spans="1:17" ht="12.75">
      <c r="A253" t="s">
        <v>254</v>
      </c>
      <c r="B253" s="5">
        <v>251</v>
      </c>
      <c r="C253" s="24">
        <v>121524</v>
      </c>
      <c r="D253" s="26">
        <v>262</v>
      </c>
      <c r="E253" s="25">
        <v>17883</v>
      </c>
      <c r="F253" s="26">
        <v>103</v>
      </c>
      <c r="G253" s="27">
        <f t="shared" si="3"/>
        <v>182.5</v>
      </c>
      <c r="H253" s="33">
        <v>210</v>
      </c>
      <c r="I253" s="26">
        <v>5</v>
      </c>
      <c r="J253" s="28">
        <v>1</v>
      </c>
      <c r="K253" s="24">
        <v>39264</v>
      </c>
      <c r="M253" s="9">
        <f>'Surcharges and State Match'!E259</f>
        <v>0</v>
      </c>
      <c r="N253" s="9">
        <v>22910</v>
      </c>
      <c r="O253" s="9">
        <f>'Surcharges and State Match'!F259</f>
        <v>0</v>
      </c>
      <c r="P253" s="9">
        <f>'Surcharges and State Match'!G259</f>
        <v>0</v>
      </c>
      <c r="Q253" s="32">
        <f>'Surcharges and State Match'!H259</f>
        <v>0</v>
      </c>
    </row>
    <row r="254" spans="1:17" ht="12.75">
      <c r="A254" t="s">
        <v>255</v>
      </c>
      <c r="B254" s="5">
        <v>252</v>
      </c>
      <c r="C254" s="24">
        <v>274452</v>
      </c>
      <c r="D254" s="26">
        <v>53</v>
      </c>
      <c r="E254" s="25">
        <v>7612</v>
      </c>
      <c r="F254" s="26">
        <v>210</v>
      </c>
      <c r="G254" s="27">
        <f t="shared" si="3"/>
        <v>131.5</v>
      </c>
      <c r="H254" s="33">
        <v>96</v>
      </c>
      <c r="I254" s="26">
        <v>8</v>
      </c>
      <c r="J254" s="28">
        <v>0.7</v>
      </c>
      <c r="K254" s="24">
        <v>39264</v>
      </c>
      <c r="L254">
        <v>0.03</v>
      </c>
      <c r="M254" s="9">
        <f>'Surcharges and State Match'!E260</f>
        <v>27485</v>
      </c>
      <c r="N254" s="9">
        <v>22910</v>
      </c>
      <c r="O254" s="9">
        <f>'Surcharges and State Match'!F260</f>
        <v>16037</v>
      </c>
      <c r="P254" s="9">
        <f>'Surcharges and State Match'!G260</f>
        <v>149668</v>
      </c>
      <c r="Q254" s="32">
        <f>'Surcharges and State Match'!H260</f>
        <v>38.36</v>
      </c>
    </row>
    <row r="255" spans="1:17" ht="12.75">
      <c r="A255" t="s">
        <v>256</v>
      </c>
      <c r="B255" s="5">
        <v>253</v>
      </c>
      <c r="C255" s="24">
        <v>908177</v>
      </c>
      <c r="D255" s="26">
        <v>10</v>
      </c>
      <c r="E255" s="25">
        <v>348</v>
      </c>
      <c r="F255" s="26">
        <v>345</v>
      </c>
      <c r="G255" s="27">
        <f t="shared" si="3"/>
        <v>177.5</v>
      </c>
      <c r="H255" s="33">
        <v>193</v>
      </c>
      <c r="I255" s="26">
        <v>5</v>
      </c>
      <c r="J255" s="28">
        <v>1</v>
      </c>
      <c r="K255" s="24">
        <v>39264</v>
      </c>
      <c r="M255" s="9">
        <f>'Surcharges and State Match'!E261</f>
        <v>0</v>
      </c>
      <c r="N255" s="9">
        <v>22910</v>
      </c>
      <c r="O255" s="9">
        <f>'Surcharges and State Match'!F261</f>
        <v>0</v>
      </c>
      <c r="P255" s="9">
        <f>'Surcharges and State Match'!G261</f>
        <v>0</v>
      </c>
      <c r="Q255" s="32">
        <f>'Surcharges and State Match'!H261</f>
        <v>0</v>
      </c>
    </row>
    <row r="256" spans="1:17" ht="12.75">
      <c r="A256" t="s">
        <v>257</v>
      </c>
      <c r="B256" s="5">
        <v>254</v>
      </c>
      <c r="C256" s="24">
        <v>185743</v>
      </c>
      <c r="D256" s="26">
        <v>116</v>
      </c>
      <c r="E256" s="25">
        <v>5738</v>
      </c>
      <c r="F256" s="26">
        <v>236</v>
      </c>
      <c r="G256" s="27">
        <f t="shared" si="3"/>
        <v>176</v>
      </c>
      <c r="H256" s="33">
        <v>190</v>
      </c>
      <c r="I256" s="26">
        <v>5</v>
      </c>
      <c r="J256" s="28">
        <v>1</v>
      </c>
      <c r="K256" s="24">
        <v>39264</v>
      </c>
      <c r="L256">
        <v>0.03</v>
      </c>
      <c r="M256" s="9">
        <f>'Surcharges and State Match'!E262</f>
        <v>39264</v>
      </c>
      <c r="N256" s="9">
        <v>22910</v>
      </c>
      <c r="O256" s="9">
        <f>'Surcharges and State Match'!F262</f>
        <v>22910</v>
      </c>
      <c r="P256" s="9">
        <f>'Surcharges and State Match'!G262</f>
        <v>148279</v>
      </c>
      <c r="Q256" s="32">
        <f>'Surcharges and State Match'!H262</f>
        <v>46.84</v>
      </c>
    </row>
    <row r="257" spans="1:17" ht="12.75">
      <c r="A257" t="s">
        <v>258</v>
      </c>
      <c r="B257" s="5">
        <v>255</v>
      </c>
      <c r="C257" s="24">
        <v>110699</v>
      </c>
      <c r="D257" s="26">
        <v>289</v>
      </c>
      <c r="E257" s="25">
        <v>1376</v>
      </c>
      <c r="F257" s="26">
        <v>315</v>
      </c>
      <c r="G257" s="27">
        <f t="shared" si="3"/>
        <v>302</v>
      </c>
      <c r="H257" s="33">
        <v>337</v>
      </c>
      <c r="I257" s="26">
        <v>1</v>
      </c>
      <c r="J257" s="28">
        <v>1.4</v>
      </c>
      <c r="K257" s="24">
        <v>39264</v>
      </c>
      <c r="L257">
        <v>0.03</v>
      </c>
      <c r="M257" s="9">
        <f>'Surcharges and State Match'!E263</f>
        <v>13530</v>
      </c>
      <c r="N257" s="9">
        <v>22910</v>
      </c>
      <c r="O257" s="9">
        <f>'Surcharges and State Match'!F263</f>
        <v>0</v>
      </c>
      <c r="P257" s="9">
        <f>'Surcharges and State Match'!G263</f>
        <v>18586</v>
      </c>
      <c r="Q257" s="32">
        <f>'Surcharges and State Match'!H263</f>
        <v>100</v>
      </c>
    </row>
    <row r="258" spans="1:17" ht="12.75">
      <c r="A258" t="s">
        <v>259</v>
      </c>
      <c r="B258" s="5">
        <v>256</v>
      </c>
      <c r="C258" s="24">
        <v>82492</v>
      </c>
      <c r="D258" s="26">
        <v>332</v>
      </c>
      <c r="E258" s="25">
        <v>1719</v>
      </c>
      <c r="F258" s="26">
        <v>302</v>
      </c>
      <c r="G258" s="27">
        <f t="shared" si="3"/>
        <v>317</v>
      </c>
      <c r="H258" s="33">
        <v>349</v>
      </c>
      <c r="I258" s="26">
        <v>1</v>
      </c>
      <c r="J258" s="28">
        <v>1.4</v>
      </c>
      <c r="K258" s="24">
        <v>39264</v>
      </c>
      <c r="M258" s="9">
        <f>'Surcharges and State Match'!E264</f>
        <v>0</v>
      </c>
      <c r="N258" s="9">
        <v>22910</v>
      </c>
      <c r="O258" s="9">
        <f>'Surcharges and State Match'!F264</f>
        <v>0</v>
      </c>
      <c r="P258" s="9">
        <f>'Surcharges and State Match'!G264</f>
        <v>0</v>
      </c>
      <c r="Q258" s="32">
        <f>'Surcharges and State Match'!H264</f>
        <v>0</v>
      </c>
    </row>
    <row r="259" spans="1:17" ht="12.75">
      <c r="A259" t="s">
        <v>260</v>
      </c>
      <c r="B259" s="5">
        <v>257</v>
      </c>
      <c r="C259" s="24">
        <v>115034</v>
      </c>
      <c r="D259" s="26">
        <v>278</v>
      </c>
      <c r="E259" s="25">
        <v>7899</v>
      </c>
      <c r="F259" s="26">
        <v>205</v>
      </c>
      <c r="G259" s="27">
        <f aca="true" t="shared" si="4" ref="G259:G322">(D259+F259)/2</f>
        <v>241.5</v>
      </c>
      <c r="H259" s="33">
        <v>278</v>
      </c>
      <c r="I259" s="26">
        <v>3</v>
      </c>
      <c r="J259" s="28">
        <v>1.2</v>
      </c>
      <c r="K259" s="24">
        <v>39264</v>
      </c>
      <c r="M259" s="9">
        <f>'Surcharges and State Match'!E265</f>
        <v>0</v>
      </c>
      <c r="N259" s="9">
        <v>22910</v>
      </c>
      <c r="O259" s="9">
        <f>'Surcharges and State Match'!F265</f>
        <v>0</v>
      </c>
      <c r="P259" s="9">
        <f>'Surcharges and State Match'!G265</f>
        <v>0</v>
      </c>
      <c r="Q259" s="32">
        <f>'Surcharges and State Match'!H265</f>
        <v>0</v>
      </c>
    </row>
    <row r="260" spans="1:17" ht="12.75">
      <c r="A260" t="s">
        <v>261</v>
      </c>
      <c r="B260" s="5">
        <v>258</v>
      </c>
      <c r="C260" s="24">
        <v>125268</v>
      </c>
      <c r="D260" s="26">
        <v>250</v>
      </c>
      <c r="E260" s="25">
        <v>41256</v>
      </c>
      <c r="F260" s="26">
        <v>34</v>
      </c>
      <c r="G260" s="27">
        <f t="shared" si="4"/>
        <v>142</v>
      </c>
      <c r="H260" s="33">
        <v>114</v>
      </c>
      <c r="I260" s="26">
        <v>7</v>
      </c>
      <c r="J260" s="28">
        <v>0.8</v>
      </c>
      <c r="K260" s="24">
        <v>39264</v>
      </c>
      <c r="M260" s="9">
        <f>'Surcharges and State Match'!E266</f>
        <v>0</v>
      </c>
      <c r="N260" s="9">
        <v>22910</v>
      </c>
      <c r="O260" s="9">
        <f>'Surcharges and State Match'!F266</f>
        <v>0</v>
      </c>
      <c r="P260" s="9">
        <f>'Surcharges and State Match'!G266</f>
        <v>0</v>
      </c>
      <c r="Q260" s="32">
        <f>'Surcharges and State Match'!H266</f>
        <v>0</v>
      </c>
    </row>
    <row r="261" spans="1:17" ht="12.75">
      <c r="A261" t="s">
        <v>262</v>
      </c>
      <c r="B261" s="5">
        <v>259</v>
      </c>
      <c r="C261" s="24">
        <v>202249</v>
      </c>
      <c r="D261" s="26">
        <v>100</v>
      </c>
      <c r="E261" s="25">
        <v>8417</v>
      </c>
      <c r="F261" s="26">
        <v>193</v>
      </c>
      <c r="G261" s="27">
        <f t="shared" si="4"/>
        <v>146.5</v>
      </c>
      <c r="H261" s="33">
        <v>125</v>
      </c>
      <c r="I261" s="26">
        <v>7</v>
      </c>
      <c r="J261" s="28">
        <v>0.8</v>
      </c>
      <c r="K261" s="24">
        <v>39264</v>
      </c>
      <c r="M261" s="9">
        <f>'Surcharges and State Match'!E267</f>
        <v>0</v>
      </c>
      <c r="N261" s="9">
        <v>22910</v>
      </c>
      <c r="O261" s="9">
        <f>'Surcharges and State Match'!F267</f>
        <v>0</v>
      </c>
      <c r="P261" s="9">
        <f>'Surcharges and State Match'!G267</f>
        <v>0</v>
      </c>
      <c r="Q261" s="32">
        <f>'Surcharges and State Match'!H267</f>
        <v>0</v>
      </c>
    </row>
    <row r="262" spans="1:17" ht="12.75">
      <c r="A262" t="s">
        <v>263</v>
      </c>
      <c r="B262" s="5">
        <v>260</v>
      </c>
      <c r="C262" s="24">
        <v>305889</v>
      </c>
      <c r="D262" s="26">
        <v>42</v>
      </c>
      <c r="E262" s="25">
        <v>848</v>
      </c>
      <c r="F262" s="26">
        <v>330</v>
      </c>
      <c r="G262" s="27">
        <f t="shared" si="4"/>
        <v>186</v>
      </c>
      <c r="H262" s="33">
        <v>217</v>
      </c>
      <c r="I262" s="26">
        <v>4</v>
      </c>
      <c r="J262" s="28">
        <v>1.1</v>
      </c>
      <c r="K262" s="24">
        <v>39264</v>
      </c>
      <c r="M262" s="9">
        <f>'Surcharges and State Match'!E268</f>
        <v>0</v>
      </c>
      <c r="N262" s="9">
        <v>22910</v>
      </c>
      <c r="O262" s="9">
        <f>'Surcharges and State Match'!F268</f>
        <v>0</v>
      </c>
      <c r="P262" s="9">
        <f>'Surcharges and State Match'!G268</f>
        <v>0</v>
      </c>
      <c r="Q262" s="32">
        <f>'Surcharges and State Match'!H268</f>
        <v>0</v>
      </c>
    </row>
    <row r="263" spans="1:17" ht="12.75">
      <c r="A263" t="s">
        <v>264</v>
      </c>
      <c r="B263" s="5">
        <v>261</v>
      </c>
      <c r="C263" s="24">
        <v>237544</v>
      </c>
      <c r="D263" s="26">
        <v>71</v>
      </c>
      <c r="E263" s="25">
        <v>20129</v>
      </c>
      <c r="F263" s="26">
        <v>93</v>
      </c>
      <c r="G263" s="27">
        <f t="shared" si="4"/>
        <v>82</v>
      </c>
      <c r="H263" s="33">
        <v>24</v>
      </c>
      <c r="I263" s="26">
        <v>10</v>
      </c>
      <c r="J263" s="28">
        <v>0.5</v>
      </c>
      <c r="K263" s="24">
        <v>39264</v>
      </c>
      <c r="L263">
        <v>0.03</v>
      </c>
      <c r="M263" s="9">
        <f>'Surcharges and State Match'!E269</f>
        <v>19632</v>
      </c>
      <c r="N263" s="9">
        <v>22910</v>
      </c>
      <c r="O263" s="9">
        <f>'Surcharges and State Match'!F269</f>
        <v>11455</v>
      </c>
      <c r="P263" s="9">
        <f>'Surcharges and State Match'!G269</f>
        <v>373572</v>
      </c>
      <c r="Q263" s="32">
        <f>'Surcharges and State Match'!H269</f>
        <v>29.67</v>
      </c>
    </row>
    <row r="264" spans="1:17" ht="12.75">
      <c r="A264" t="s">
        <v>265</v>
      </c>
      <c r="B264" s="5">
        <v>262</v>
      </c>
      <c r="C264" s="24">
        <v>163371</v>
      </c>
      <c r="D264" s="26">
        <v>149</v>
      </c>
      <c r="E264" s="25">
        <v>27478</v>
      </c>
      <c r="F264" s="26">
        <v>63</v>
      </c>
      <c r="G264" s="27">
        <f t="shared" si="4"/>
        <v>106</v>
      </c>
      <c r="H264" s="33">
        <v>62</v>
      </c>
      <c r="I264" s="26">
        <v>9</v>
      </c>
      <c r="J264" s="28">
        <v>0.6</v>
      </c>
      <c r="K264" s="24">
        <v>39264</v>
      </c>
      <c r="M264" s="9">
        <f>'Surcharges and State Match'!E270</f>
        <v>0</v>
      </c>
      <c r="N264" s="9">
        <v>22910</v>
      </c>
      <c r="O264" s="9">
        <f>'Surcharges and State Match'!F270</f>
        <v>0</v>
      </c>
      <c r="P264" s="9">
        <f>'Surcharges and State Match'!G270</f>
        <v>0</v>
      </c>
      <c r="Q264" s="32">
        <f>'Surcharges and State Match'!H270</f>
        <v>0</v>
      </c>
    </row>
    <row r="265" spans="1:17" ht="12.75">
      <c r="A265" t="s">
        <v>266</v>
      </c>
      <c r="B265" s="5">
        <v>263</v>
      </c>
      <c r="C265" s="24">
        <v>108451</v>
      </c>
      <c r="D265" s="26">
        <v>295</v>
      </c>
      <c r="E265" s="25">
        <v>722</v>
      </c>
      <c r="F265" s="26">
        <v>336</v>
      </c>
      <c r="G265" s="27">
        <f t="shared" si="4"/>
        <v>315.5</v>
      </c>
      <c r="H265" s="33">
        <v>348</v>
      </c>
      <c r="I265" s="26">
        <v>1</v>
      </c>
      <c r="J265" s="28">
        <v>1.4</v>
      </c>
      <c r="K265" s="24">
        <v>39264</v>
      </c>
      <c r="M265" s="9">
        <f>'Surcharges and State Match'!E271</f>
        <v>0</v>
      </c>
      <c r="N265" s="9">
        <v>22910</v>
      </c>
      <c r="O265" s="9">
        <f>'Surcharges and State Match'!F271</f>
        <v>0</v>
      </c>
      <c r="P265" s="9">
        <f>'Surcharges and State Match'!G271</f>
        <v>0</v>
      </c>
      <c r="Q265" s="32">
        <f>'Surcharges and State Match'!H271</f>
        <v>0</v>
      </c>
    </row>
    <row r="266" spans="1:17" ht="12.75">
      <c r="A266" t="s">
        <v>267</v>
      </c>
      <c r="B266" s="5">
        <v>264</v>
      </c>
      <c r="C266" s="24">
        <v>255218</v>
      </c>
      <c r="D266" s="26">
        <v>66</v>
      </c>
      <c r="E266" s="25">
        <v>17926</v>
      </c>
      <c r="F266" s="26">
        <v>102</v>
      </c>
      <c r="G266" s="27">
        <f t="shared" si="4"/>
        <v>84</v>
      </c>
      <c r="H266" s="33">
        <v>29</v>
      </c>
      <c r="I266" s="26">
        <v>10</v>
      </c>
      <c r="J266" s="28">
        <v>0.5</v>
      </c>
      <c r="K266" s="24">
        <v>39264</v>
      </c>
      <c r="L266">
        <v>0.03</v>
      </c>
      <c r="M266" s="9">
        <f>'Surcharges and State Match'!E272</f>
        <v>19632</v>
      </c>
      <c r="N266" s="9">
        <v>22910</v>
      </c>
      <c r="O266" s="9">
        <f>'Surcharges and State Match'!F272</f>
        <v>11455</v>
      </c>
      <c r="P266" s="9">
        <f>'Surcharges and State Match'!G272</f>
        <v>299907</v>
      </c>
      <c r="Q266" s="32">
        <f>'Surcharges and State Match'!H272</f>
        <v>30.35</v>
      </c>
    </row>
    <row r="267" spans="1:17" ht="12.75">
      <c r="A267" t="s">
        <v>268</v>
      </c>
      <c r="B267" s="5">
        <v>265</v>
      </c>
      <c r="C267" s="24">
        <v>183527</v>
      </c>
      <c r="D267" s="26">
        <v>120</v>
      </c>
      <c r="E267" s="25">
        <v>13575</v>
      </c>
      <c r="F267" s="26">
        <v>144</v>
      </c>
      <c r="G267" s="27">
        <f t="shared" si="4"/>
        <v>132</v>
      </c>
      <c r="H267" s="33">
        <v>99</v>
      </c>
      <c r="I267" s="26">
        <v>8</v>
      </c>
      <c r="J267" s="28">
        <v>0.7</v>
      </c>
      <c r="K267" s="24">
        <v>39264</v>
      </c>
      <c r="L267">
        <v>0.0125</v>
      </c>
      <c r="M267" s="9">
        <f>'Surcharges and State Match'!E273</f>
        <v>0</v>
      </c>
      <c r="N267" s="9">
        <v>22910</v>
      </c>
      <c r="O267" s="9">
        <f>'Surcharges and State Match'!F273</f>
        <v>0</v>
      </c>
      <c r="P267" s="9">
        <f>'Surcharges and State Match'!G273</f>
        <v>73559</v>
      </c>
      <c r="Q267" s="32">
        <f>'Surcharges and State Match'!H273</f>
        <v>27.2</v>
      </c>
    </row>
    <row r="268" spans="1:17" ht="12.75">
      <c r="A268" t="s">
        <v>269</v>
      </c>
      <c r="B268" s="5">
        <v>266</v>
      </c>
      <c r="C268" s="24">
        <v>178081</v>
      </c>
      <c r="D268" s="26">
        <v>131</v>
      </c>
      <c r="E268" s="25">
        <v>17373</v>
      </c>
      <c r="F268" s="26">
        <v>108</v>
      </c>
      <c r="G268" s="27">
        <f t="shared" si="4"/>
        <v>119.5</v>
      </c>
      <c r="H268" s="33">
        <v>78</v>
      </c>
      <c r="I268" s="26">
        <v>8</v>
      </c>
      <c r="J268" s="28">
        <v>0.7</v>
      </c>
      <c r="K268" s="24">
        <v>39264</v>
      </c>
      <c r="L268">
        <v>0.01</v>
      </c>
      <c r="M268" s="9">
        <f>'Surcharges and State Match'!E274</f>
        <v>0</v>
      </c>
      <c r="N268" s="9">
        <v>22910</v>
      </c>
      <c r="O268" s="9">
        <f>'Surcharges and State Match'!F274</f>
        <v>0</v>
      </c>
      <c r="P268" s="9">
        <f>'Surcharges and State Match'!G274</f>
        <v>98535</v>
      </c>
      <c r="Q268" s="32">
        <f>'Surcharges and State Match'!H274</f>
        <v>27.2</v>
      </c>
    </row>
    <row r="269" spans="1:17" ht="12.75">
      <c r="A269" t="s">
        <v>270</v>
      </c>
      <c r="B269" s="5">
        <v>267</v>
      </c>
      <c r="C269" s="24">
        <v>189317</v>
      </c>
      <c r="D269" s="26">
        <v>111</v>
      </c>
      <c r="E269" s="25">
        <v>3309</v>
      </c>
      <c r="F269" s="26">
        <v>271</v>
      </c>
      <c r="G269" s="27">
        <f t="shared" si="4"/>
        <v>191</v>
      </c>
      <c r="H269" s="33">
        <v>225</v>
      </c>
      <c r="I269" s="26">
        <v>4</v>
      </c>
      <c r="J269" s="28">
        <v>1.1</v>
      </c>
      <c r="K269" s="24">
        <v>39264</v>
      </c>
      <c r="M269" s="9">
        <f>'Surcharges and State Match'!E275</f>
        <v>0</v>
      </c>
      <c r="N269" s="9">
        <v>22910</v>
      </c>
      <c r="O269" s="9">
        <f>'Surcharges and State Match'!F275</f>
        <v>0</v>
      </c>
      <c r="P269" s="9">
        <f>'Surcharges and State Match'!G275</f>
        <v>0</v>
      </c>
      <c r="Q269" s="32">
        <f>'Surcharges and State Match'!H275</f>
        <v>0</v>
      </c>
    </row>
    <row r="270" spans="1:17" ht="12.75">
      <c r="A270" t="s">
        <v>271</v>
      </c>
      <c r="B270" s="5">
        <v>268</v>
      </c>
      <c r="C270" s="24">
        <v>111881</v>
      </c>
      <c r="D270" s="26">
        <v>285</v>
      </c>
      <c r="E270" s="25">
        <v>2035</v>
      </c>
      <c r="F270" s="26">
        <v>290</v>
      </c>
      <c r="G270" s="27">
        <f t="shared" si="4"/>
        <v>287.5</v>
      </c>
      <c r="H270" s="33">
        <v>328</v>
      </c>
      <c r="I270" s="26">
        <v>1</v>
      </c>
      <c r="J270" s="28">
        <v>1.4</v>
      </c>
      <c r="K270" s="24">
        <v>39264</v>
      </c>
      <c r="M270" s="9">
        <f>'Surcharges and State Match'!E276</f>
        <v>0</v>
      </c>
      <c r="N270" s="9">
        <v>22910</v>
      </c>
      <c r="O270" s="9">
        <f>'Surcharges and State Match'!F276</f>
        <v>0</v>
      </c>
      <c r="P270" s="9">
        <f>'Surcharges and State Match'!G276</f>
        <v>0</v>
      </c>
      <c r="Q270" s="32">
        <f>'Surcharges and State Match'!H276</f>
        <v>0</v>
      </c>
    </row>
    <row r="271" spans="1:17" ht="12.75">
      <c r="A271" t="s">
        <v>272</v>
      </c>
      <c r="B271" s="5">
        <v>269</v>
      </c>
      <c r="C271" s="24">
        <v>310526</v>
      </c>
      <c r="D271" s="26">
        <v>41</v>
      </c>
      <c r="E271" s="25">
        <v>4204</v>
      </c>
      <c r="F271" s="26">
        <v>258</v>
      </c>
      <c r="G271" s="27">
        <f t="shared" si="4"/>
        <v>149.5</v>
      </c>
      <c r="H271" s="33">
        <v>129</v>
      </c>
      <c r="I271" s="26">
        <v>7</v>
      </c>
      <c r="J271" s="28">
        <v>0.8</v>
      </c>
      <c r="K271" s="24">
        <v>39264</v>
      </c>
      <c r="M271" s="9">
        <f>'Surcharges and State Match'!E277</f>
        <v>0</v>
      </c>
      <c r="N271" s="9">
        <v>22910</v>
      </c>
      <c r="O271" s="9">
        <f>'Surcharges and State Match'!F277</f>
        <v>0</v>
      </c>
      <c r="P271" s="9">
        <f>'Surcharges and State Match'!G277</f>
        <v>0</v>
      </c>
      <c r="Q271" s="32">
        <f>'Surcharges and State Match'!H277</f>
        <v>0</v>
      </c>
    </row>
    <row r="272" spans="1:17" ht="12.75">
      <c r="A272" t="s">
        <v>273</v>
      </c>
      <c r="B272" s="5">
        <v>270</v>
      </c>
      <c r="C272" s="24">
        <v>91778</v>
      </c>
      <c r="D272" s="26">
        <v>323</v>
      </c>
      <c r="E272" s="25">
        <v>7904</v>
      </c>
      <c r="F272" s="26">
        <v>204</v>
      </c>
      <c r="G272" s="27">
        <f t="shared" si="4"/>
        <v>263.5</v>
      </c>
      <c r="H272" s="33">
        <v>304</v>
      </c>
      <c r="I272" s="26">
        <v>2</v>
      </c>
      <c r="J272" s="28">
        <v>1.3</v>
      </c>
      <c r="K272" s="24">
        <v>39264</v>
      </c>
      <c r="M272" s="9">
        <f>'Surcharges and State Match'!E278</f>
        <v>0</v>
      </c>
      <c r="N272" s="9">
        <v>22910</v>
      </c>
      <c r="O272" s="9">
        <f>'Surcharges and State Match'!F278</f>
        <v>0</v>
      </c>
      <c r="P272" s="9">
        <f>'Surcharges and State Match'!G278</f>
        <v>0</v>
      </c>
      <c r="Q272" s="32">
        <f>'Surcharges and State Match'!H278</f>
        <v>0</v>
      </c>
    </row>
    <row r="273" spans="1:17" ht="12.75">
      <c r="A273" t="s">
        <v>274</v>
      </c>
      <c r="B273" s="5">
        <v>271</v>
      </c>
      <c r="C273" s="24">
        <v>162172</v>
      </c>
      <c r="D273" s="26">
        <v>152</v>
      </c>
      <c r="E273" s="25">
        <v>33435</v>
      </c>
      <c r="F273" s="26">
        <v>46</v>
      </c>
      <c r="G273" s="27">
        <f t="shared" si="4"/>
        <v>99</v>
      </c>
      <c r="H273" s="33">
        <v>55</v>
      </c>
      <c r="I273" s="26">
        <v>9</v>
      </c>
      <c r="J273" s="28">
        <v>0.6</v>
      </c>
      <c r="K273" s="24">
        <v>39264</v>
      </c>
      <c r="M273" s="9">
        <f>'Surcharges and State Match'!E279</f>
        <v>0</v>
      </c>
      <c r="N273" s="9">
        <v>22910</v>
      </c>
      <c r="O273" s="9">
        <f>'Surcharges and State Match'!F279</f>
        <v>0</v>
      </c>
      <c r="P273" s="9">
        <f>'Surcharges and State Match'!G279</f>
        <v>0</v>
      </c>
      <c r="Q273" s="32">
        <f>'Surcharges and State Match'!H279</f>
        <v>0</v>
      </c>
    </row>
    <row r="274" spans="1:17" ht="12.75">
      <c r="A274" t="s">
        <v>275</v>
      </c>
      <c r="B274" s="5">
        <v>272</v>
      </c>
      <c r="C274" s="24">
        <v>131510</v>
      </c>
      <c r="D274" s="26">
        <v>231</v>
      </c>
      <c r="E274" s="25">
        <v>1847</v>
      </c>
      <c r="F274" s="26">
        <v>297</v>
      </c>
      <c r="G274" s="27">
        <f t="shared" si="4"/>
        <v>264</v>
      </c>
      <c r="H274" s="33">
        <v>306</v>
      </c>
      <c r="I274" s="26">
        <v>2</v>
      </c>
      <c r="J274" s="28">
        <v>1.3</v>
      </c>
      <c r="K274" s="24">
        <v>39264</v>
      </c>
      <c r="L274">
        <v>0.015</v>
      </c>
      <c r="M274" s="9">
        <f>'Surcharges and State Match'!E280</f>
        <v>0</v>
      </c>
      <c r="N274" s="9">
        <v>22910</v>
      </c>
      <c r="O274" s="9">
        <f>'Surcharges and State Match'!F280</f>
        <v>0</v>
      </c>
      <c r="P274" s="9">
        <f>'Surcharges and State Match'!G280</f>
        <v>9157</v>
      </c>
      <c r="Q274" s="32">
        <f>'Surcharges and State Match'!H280</f>
        <v>27.2</v>
      </c>
    </row>
    <row r="275" spans="1:17" ht="12.75">
      <c r="A275" t="s">
        <v>276</v>
      </c>
      <c r="B275" s="5">
        <v>273</v>
      </c>
      <c r="C275" s="24">
        <v>160541</v>
      </c>
      <c r="D275" s="26">
        <v>163</v>
      </c>
      <c r="E275" s="25">
        <v>18055</v>
      </c>
      <c r="F275" s="26">
        <v>100</v>
      </c>
      <c r="G275" s="27">
        <f t="shared" si="4"/>
        <v>131.5</v>
      </c>
      <c r="H275" s="33">
        <v>97</v>
      </c>
      <c r="I275" s="26">
        <v>8</v>
      </c>
      <c r="J275" s="28">
        <v>0.7</v>
      </c>
      <c r="K275" s="24">
        <v>39264</v>
      </c>
      <c r="M275" s="9">
        <f>'Surcharges and State Match'!E281</f>
        <v>0</v>
      </c>
      <c r="N275" s="9">
        <v>22910</v>
      </c>
      <c r="O275" s="9">
        <f>'Surcharges and State Match'!F281</f>
        <v>0</v>
      </c>
      <c r="P275" s="9">
        <f>'Surcharges and State Match'!G281</f>
        <v>0</v>
      </c>
      <c r="Q275" s="32">
        <f>'Surcharges and State Match'!H281</f>
        <v>0</v>
      </c>
    </row>
    <row r="276" spans="1:17" ht="12.75">
      <c r="A276" t="s">
        <v>277</v>
      </c>
      <c r="B276" s="5">
        <v>274</v>
      </c>
      <c r="C276" s="24">
        <v>127042</v>
      </c>
      <c r="D276" s="26">
        <v>246</v>
      </c>
      <c r="E276" s="25">
        <v>75662</v>
      </c>
      <c r="F276" s="26">
        <v>12</v>
      </c>
      <c r="G276" s="27">
        <f t="shared" si="4"/>
        <v>129</v>
      </c>
      <c r="H276" s="33">
        <v>91</v>
      </c>
      <c r="I276" s="26">
        <v>8</v>
      </c>
      <c r="J276" s="28">
        <v>0.7</v>
      </c>
      <c r="K276" s="24">
        <v>39264</v>
      </c>
      <c r="M276" s="9">
        <f>'Surcharges and State Match'!E282</f>
        <v>0</v>
      </c>
      <c r="N276" s="9">
        <v>22910</v>
      </c>
      <c r="O276" s="9">
        <f>'Surcharges and State Match'!F282</f>
        <v>0</v>
      </c>
      <c r="P276" s="9">
        <f>'Surcharges and State Match'!G282</f>
        <v>0</v>
      </c>
      <c r="Q276" s="32">
        <f>'Surcharges and State Match'!H282</f>
        <v>0</v>
      </c>
    </row>
    <row r="277" spans="1:17" ht="12.75">
      <c r="A277" t="s">
        <v>278</v>
      </c>
      <c r="B277" s="5">
        <v>275</v>
      </c>
      <c r="C277" s="24">
        <v>94902</v>
      </c>
      <c r="D277" s="26">
        <v>313</v>
      </c>
      <c r="E277" s="25">
        <v>17241</v>
      </c>
      <c r="F277" s="26">
        <v>109</v>
      </c>
      <c r="G277" s="27">
        <f t="shared" si="4"/>
        <v>211</v>
      </c>
      <c r="H277" s="33">
        <v>247</v>
      </c>
      <c r="I277" s="26">
        <v>3</v>
      </c>
      <c r="J277" s="28">
        <v>1.2</v>
      </c>
      <c r="K277" s="24">
        <v>39264</v>
      </c>
      <c r="M277" s="9">
        <f>'Surcharges and State Match'!E283</f>
        <v>0</v>
      </c>
      <c r="N277" s="9">
        <v>22910</v>
      </c>
      <c r="O277" s="9">
        <f>'Surcharges and State Match'!F283</f>
        <v>0</v>
      </c>
      <c r="P277" s="9">
        <f>'Surcharges and State Match'!G283</f>
        <v>0</v>
      </c>
      <c r="Q277" s="32">
        <f>'Surcharges and State Match'!H283</f>
        <v>0</v>
      </c>
    </row>
    <row r="278" spans="1:17" ht="12.75">
      <c r="A278" t="s">
        <v>279</v>
      </c>
      <c r="B278" s="5">
        <v>276</v>
      </c>
      <c r="C278" s="24">
        <v>113457</v>
      </c>
      <c r="D278" s="26">
        <v>283</v>
      </c>
      <c r="E278" s="25">
        <v>5970</v>
      </c>
      <c r="F278" s="26">
        <v>233</v>
      </c>
      <c r="G278" s="27">
        <f t="shared" si="4"/>
        <v>258</v>
      </c>
      <c r="H278" s="33">
        <v>298</v>
      </c>
      <c r="I278" s="26">
        <v>2</v>
      </c>
      <c r="J278" s="28">
        <v>1.3</v>
      </c>
      <c r="K278" s="24">
        <v>39264</v>
      </c>
      <c r="L278">
        <v>0.03</v>
      </c>
      <c r="M278" s="9">
        <f>'Surcharges and State Match'!E284</f>
        <v>51043</v>
      </c>
      <c r="N278" s="9">
        <v>22910</v>
      </c>
      <c r="O278" s="9">
        <f>'Surcharges and State Match'!F284</f>
        <v>29783</v>
      </c>
      <c r="P278" s="9">
        <f>'Surcharges and State Match'!G284</f>
        <v>122592</v>
      </c>
      <c r="Q278" s="32">
        <f>'Surcharges and State Match'!H284</f>
        <v>79.84</v>
      </c>
    </row>
    <row r="279" spans="1:17" ht="12.75">
      <c r="A279" t="s">
        <v>280</v>
      </c>
      <c r="B279" s="5">
        <v>277</v>
      </c>
      <c r="C279" s="24">
        <v>254880</v>
      </c>
      <c r="D279" s="26">
        <v>67</v>
      </c>
      <c r="E279" s="25">
        <v>9583</v>
      </c>
      <c r="F279" s="26">
        <v>183</v>
      </c>
      <c r="G279" s="27">
        <f t="shared" si="4"/>
        <v>125</v>
      </c>
      <c r="H279" s="33">
        <v>85</v>
      </c>
      <c r="I279" s="26">
        <v>8</v>
      </c>
      <c r="J279" s="28">
        <v>0.7</v>
      </c>
      <c r="K279" s="24">
        <v>39264</v>
      </c>
      <c r="L279">
        <v>0.01</v>
      </c>
      <c r="M279" s="9">
        <f>'Surcharges and State Match'!E285</f>
        <v>0</v>
      </c>
      <c r="N279" s="9">
        <v>22910</v>
      </c>
      <c r="O279" s="9">
        <f>'Surcharges and State Match'!F285</f>
        <v>0</v>
      </c>
      <c r="P279" s="9">
        <f>'Surcharges and State Match'!G285</f>
        <v>67354</v>
      </c>
      <c r="Q279" s="32">
        <f>'Surcharges and State Match'!H285</f>
        <v>27.2</v>
      </c>
    </row>
    <row r="280" spans="1:17" ht="12.75">
      <c r="A280" t="s">
        <v>281</v>
      </c>
      <c r="B280" s="5">
        <v>278</v>
      </c>
      <c r="C280" s="24">
        <v>74254</v>
      </c>
      <c r="D280" s="26">
        <v>341</v>
      </c>
      <c r="E280" s="25">
        <v>16852</v>
      </c>
      <c r="F280" s="26">
        <v>111</v>
      </c>
      <c r="G280" s="27">
        <f t="shared" si="4"/>
        <v>226</v>
      </c>
      <c r="H280" s="33">
        <v>265</v>
      </c>
      <c r="I280" s="26">
        <v>3</v>
      </c>
      <c r="J280" s="28">
        <v>1.2</v>
      </c>
      <c r="K280" s="24">
        <v>39264</v>
      </c>
      <c r="M280" s="9">
        <f>'Surcharges and State Match'!E286</f>
        <v>0</v>
      </c>
      <c r="N280" s="9">
        <v>22910</v>
      </c>
      <c r="O280" s="9">
        <f>'Surcharges and State Match'!F286</f>
        <v>0</v>
      </c>
      <c r="P280" s="9">
        <f>'Surcharges and State Match'!G286</f>
        <v>0</v>
      </c>
      <c r="Q280" s="32">
        <f>'Surcharges and State Match'!H286</f>
        <v>0</v>
      </c>
    </row>
    <row r="281" spans="1:17" ht="12.75">
      <c r="A281" t="s">
        <v>282</v>
      </c>
      <c r="B281" s="5">
        <v>279</v>
      </c>
      <c r="C281" s="24">
        <v>118618</v>
      </c>
      <c r="D281" s="26">
        <v>271</v>
      </c>
      <c r="E281" s="25">
        <v>9571</v>
      </c>
      <c r="F281" s="26">
        <v>184</v>
      </c>
      <c r="G281" s="27">
        <f t="shared" si="4"/>
        <v>227.5</v>
      </c>
      <c r="H281" s="33">
        <v>267</v>
      </c>
      <c r="I281" s="26">
        <v>3</v>
      </c>
      <c r="J281" s="28">
        <v>1.2</v>
      </c>
      <c r="K281" s="24">
        <v>39264</v>
      </c>
      <c r="L281">
        <v>0.03</v>
      </c>
      <c r="M281" s="9">
        <f>'Surcharges and State Match'!E287</f>
        <v>47117</v>
      </c>
      <c r="N281" s="9">
        <v>22910</v>
      </c>
      <c r="O281" s="9">
        <f>'Surcharges and State Match'!F287</f>
        <v>27492</v>
      </c>
      <c r="P281" s="9">
        <f>'Surcharges and State Match'!G287</f>
        <v>139600</v>
      </c>
      <c r="Q281" s="32">
        <f>'Surcharges and State Match'!H287</f>
        <v>58.43</v>
      </c>
    </row>
    <row r="282" spans="1:17" ht="12.75">
      <c r="A282" t="s">
        <v>283</v>
      </c>
      <c r="B282" s="5">
        <v>280</v>
      </c>
      <c r="C282" s="24">
        <v>105774</v>
      </c>
      <c r="D282" s="26">
        <v>297</v>
      </c>
      <c r="E282" s="25">
        <v>11922</v>
      </c>
      <c r="F282" s="26">
        <v>158</v>
      </c>
      <c r="G282" s="27">
        <f t="shared" si="4"/>
        <v>227.5</v>
      </c>
      <c r="H282" s="33">
        <v>268</v>
      </c>
      <c r="I282" s="26">
        <v>3</v>
      </c>
      <c r="J282" s="28">
        <v>1.2</v>
      </c>
      <c r="K282" s="24">
        <v>39264</v>
      </c>
      <c r="M282" s="9">
        <f>'Surcharges and State Match'!E288</f>
        <v>0</v>
      </c>
      <c r="N282" s="9">
        <v>22910</v>
      </c>
      <c r="O282" s="9">
        <f>'Surcharges and State Match'!F288</f>
        <v>0</v>
      </c>
      <c r="P282" s="9">
        <f>'Surcharges and State Match'!G288</f>
        <v>0</v>
      </c>
      <c r="Q282" s="32">
        <f>'Surcharges and State Match'!H288</f>
        <v>0</v>
      </c>
    </row>
    <row r="283" spans="1:17" ht="12.75">
      <c r="A283" t="s">
        <v>284</v>
      </c>
      <c r="B283" s="5">
        <v>281</v>
      </c>
      <c r="C283" s="24">
        <v>54525</v>
      </c>
      <c r="D283" s="26">
        <v>351</v>
      </c>
      <c r="E283" s="25">
        <v>155521</v>
      </c>
      <c r="F283" s="26">
        <v>3</v>
      </c>
      <c r="G283" s="27">
        <f t="shared" si="4"/>
        <v>177</v>
      </c>
      <c r="H283" s="33">
        <v>192</v>
      </c>
      <c r="I283" s="26">
        <v>5</v>
      </c>
      <c r="J283" s="28">
        <v>1</v>
      </c>
      <c r="K283" s="24">
        <v>39264</v>
      </c>
      <c r="M283" s="9">
        <f>'Surcharges and State Match'!E289</f>
        <v>0</v>
      </c>
      <c r="N283" s="9">
        <v>22910</v>
      </c>
      <c r="O283" s="9">
        <f>'Surcharges and State Match'!F289</f>
        <v>0</v>
      </c>
      <c r="P283" s="9">
        <f>'Surcharges and State Match'!G289</f>
        <v>0</v>
      </c>
      <c r="Q283" s="32">
        <f>'Surcharges and State Match'!H289</f>
        <v>0</v>
      </c>
    </row>
    <row r="284" spans="1:17" ht="12.75">
      <c r="A284" t="s">
        <v>285</v>
      </c>
      <c r="B284" s="5">
        <v>282</v>
      </c>
      <c r="C284" s="24">
        <v>154825</v>
      </c>
      <c r="D284" s="26">
        <v>170</v>
      </c>
      <c r="E284" s="25">
        <v>7865</v>
      </c>
      <c r="F284" s="26">
        <v>206</v>
      </c>
      <c r="G284" s="27">
        <f t="shared" si="4"/>
        <v>188</v>
      </c>
      <c r="H284" s="33">
        <v>220</v>
      </c>
      <c r="I284" s="26">
        <v>4</v>
      </c>
      <c r="J284" s="28">
        <v>1.1</v>
      </c>
      <c r="K284" s="24">
        <v>39264</v>
      </c>
      <c r="M284" s="9">
        <f>'Surcharges and State Match'!E290</f>
        <v>0</v>
      </c>
      <c r="N284" s="9">
        <v>22910</v>
      </c>
      <c r="O284" s="9">
        <f>'Surcharges and State Match'!F290</f>
        <v>0</v>
      </c>
      <c r="P284" s="9">
        <f>'Surcharges and State Match'!G290</f>
        <v>0</v>
      </c>
      <c r="Q284" s="32">
        <f>'Surcharges and State Match'!H290</f>
        <v>0</v>
      </c>
    </row>
    <row r="285" spans="1:17" ht="12.75">
      <c r="A285" t="s">
        <v>286</v>
      </c>
      <c r="B285" s="5">
        <v>283</v>
      </c>
      <c r="C285" s="24">
        <v>408014</v>
      </c>
      <c r="D285" s="26">
        <v>28</v>
      </c>
      <c r="E285" s="25">
        <v>2217</v>
      </c>
      <c r="F285" s="26">
        <v>287</v>
      </c>
      <c r="G285" s="27">
        <f t="shared" si="4"/>
        <v>157.5</v>
      </c>
      <c r="H285" s="33">
        <v>144</v>
      </c>
      <c r="I285" s="26">
        <v>6</v>
      </c>
      <c r="J285" s="28">
        <v>0.9</v>
      </c>
      <c r="K285" s="24">
        <v>39264</v>
      </c>
      <c r="L285">
        <v>0.03</v>
      </c>
      <c r="M285" s="9">
        <f>'Surcharges and State Match'!E291</f>
        <v>35338</v>
      </c>
      <c r="N285" s="9">
        <v>22910</v>
      </c>
      <c r="O285" s="9">
        <f>'Surcharges and State Match'!F291</f>
        <v>20619</v>
      </c>
      <c r="P285" s="9">
        <f>'Surcharges and State Match'!G291</f>
        <v>93683</v>
      </c>
      <c r="Q285" s="32">
        <f>'Surcharges and State Match'!H291</f>
        <v>67.55</v>
      </c>
    </row>
    <row r="286" spans="1:17" ht="12.75">
      <c r="A286" t="s">
        <v>287</v>
      </c>
      <c r="B286" s="5">
        <v>284</v>
      </c>
      <c r="C286" s="24">
        <v>158852</v>
      </c>
      <c r="D286" s="26">
        <v>165</v>
      </c>
      <c r="E286" s="25">
        <v>21471</v>
      </c>
      <c r="F286" s="26">
        <v>87</v>
      </c>
      <c r="G286" s="27">
        <f t="shared" si="4"/>
        <v>126</v>
      </c>
      <c r="H286" s="33">
        <v>87</v>
      </c>
      <c r="I286" s="26">
        <v>8</v>
      </c>
      <c r="J286" s="28">
        <v>0.7</v>
      </c>
      <c r="K286" s="24">
        <v>39264</v>
      </c>
      <c r="M286" s="9">
        <f>'Surcharges and State Match'!E292</f>
        <v>0</v>
      </c>
      <c r="N286" s="9">
        <v>22910</v>
      </c>
      <c r="O286" s="9">
        <f>'Surcharges and State Match'!F292</f>
        <v>0</v>
      </c>
      <c r="P286" s="9">
        <f>'Surcharges and State Match'!G292</f>
        <v>0</v>
      </c>
      <c r="Q286" s="32">
        <f>'Surcharges and State Match'!H292</f>
        <v>0</v>
      </c>
    </row>
    <row r="287" spans="1:17" ht="12.75">
      <c r="A287" t="s">
        <v>288</v>
      </c>
      <c r="B287" s="5">
        <v>285</v>
      </c>
      <c r="C287" s="24">
        <v>146137</v>
      </c>
      <c r="D287" s="26">
        <v>194</v>
      </c>
      <c r="E287" s="25">
        <v>26927</v>
      </c>
      <c r="F287" s="26">
        <v>68</v>
      </c>
      <c r="G287" s="27">
        <f t="shared" si="4"/>
        <v>131</v>
      </c>
      <c r="H287" s="33">
        <v>95</v>
      </c>
      <c r="I287" s="26">
        <v>8</v>
      </c>
      <c r="J287" s="28">
        <v>0.7</v>
      </c>
      <c r="K287" s="24">
        <v>39264</v>
      </c>
      <c r="L287">
        <v>0.015</v>
      </c>
      <c r="M287" s="9">
        <f>'Surcharges and State Match'!E293</f>
        <v>0</v>
      </c>
      <c r="N287" s="9">
        <v>22910</v>
      </c>
      <c r="O287" s="9">
        <f>'Surcharges and State Match'!F293</f>
        <v>0</v>
      </c>
      <c r="P287" s="9">
        <f>'Surcharges and State Match'!G293</f>
        <v>137764</v>
      </c>
      <c r="Q287" s="32">
        <f>'Surcharges and State Match'!H293</f>
        <v>27.2</v>
      </c>
    </row>
    <row r="288" spans="1:17" ht="12.75">
      <c r="A288" t="s">
        <v>289</v>
      </c>
      <c r="B288" s="5">
        <v>286</v>
      </c>
      <c r="C288" s="24">
        <v>203306</v>
      </c>
      <c r="D288" s="26">
        <v>97</v>
      </c>
      <c r="E288" s="25">
        <v>6446</v>
      </c>
      <c r="F288" s="26">
        <v>226</v>
      </c>
      <c r="G288" s="27">
        <f t="shared" si="4"/>
        <v>161.5</v>
      </c>
      <c r="H288" s="33">
        <v>148</v>
      </c>
      <c r="I288" s="26">
        <v>6</v>
      </c>
      <c r="J288" s="28">
        <v>0.9</v>
      </c>
      <c r="K288" s="24">
        <v>39264</v>
      </c>
      <c r="L288">
        <v>0.03</v>
      </c>
      <c r="M288" s="9">
        <f>'Surcharges and State Match'!E294</f>
        <v>35338</v>
      </c>
      <c r="N288" s="9">
        <v>22910</v>
      </c>
      <c r="O288" s="9">
        <f>'Surcharges and State Match'!F294</f>
        <v>20619</v>
      </c>
      <c r="P288" s="9">
        <f>'Surcharges and State Match'!G294</f>
        <v>176222</v>
      </c>
      <c r="Q288" s="32">
        <f>'Surcharges and State Match'!H294</f>
        <v>39.86</v>
      </c>
    </row>
    <row r="289" spans="1:17" ht="12.75">
      <c r="A289" t="s">
        <v>290</v>
      </c>
      <c r="B289" s="5">
        <v>287</v>
      </c>
      <c r="C289" s="24">
        <v>160867</v>
      </c>
      <c r="D289" s="26">
        <v>160</v>
      </c>
      <c r="E289" s="25">
        <v>9103</v>
      </c>
      <c r="F289" s="26">
        <v>186</v>
      </c>
      <c r="G289" s="27">
        <f t="shared" si="4"/>
        <v>173</v>
      </c>
      <c r="H289" s="33">
        <v>180</v>
      </c>
      <c r="I289" s="26">
        <v>5</v>
      </c>
      <c r="J289" s="28">
        <v>1</v>
      </c>
      <c r="K289" s="24">
        <v>39264</v>
      </c>
      <c r="L289">
        <v>0.03</v>
      </c>
      <c r="M289" s="9">
        <f>'Surcharges and State Match'!E295</f>
        <v>39264</v>
      </c>
      <c r="N289" s="9">
        <v>22910</v>
      </c>
      <c r="O289" s="9">
        <f>'Surcharges and State Match'!F295</f>
        <v>22910</v>
      </c>
      <c r="P289" s="9">
        <f>'Surcharges and State Match'!G295</f>
        <v>153260</v>
      </c>
      <c r="Q289" s="32">
        <f>'Surcharges and State Match'!H295</f>
        <v>45.77</v>
      </c>
    </row>
    <row r="290" spans="1:17" ht="12.75">
      <c r="A290" t="s">
        <v>291</v>
      </c>
      <c r="B290" s="5">
        <v>288</v>
      </c>
      <c r="C290" s="24">
        <v>262857</v>
      </c>
      <c r="D290" s="26">
        <v>61</v>
      </c>
      <c r="E290" s="25">
        <v>17207</v>
      </c>
      <c r="F290" s="26">
        <v>110</v>
      </c>
      <c r="G290" s="27">
        <f t="shared" si="4"/>
        <v>85.5</v>
      </c>
      <c r="H290" s="33">
        <v>32</v>
      </c>
      <c r="I290" s="26">
        <v>10</v>
      </c>
      <c r="J290" s="28">
        <v>0.5</v>
      </c>
      <c r="K290" s="24">
        <v>39264</v>
      </c>
      <c r="L290">
        <v>0.03</v>
      </c>
      <c r="M290" s="9">
        <f>'Surcharges and State Match'!E296</f>
        <v>19632</v>
      </c>
      <c r="N290" s="9">
        <v>22910</v>
      </c>
      <c r="O290" s="9">
        <f>'Surcharges and State Match'!F296</f>
        <v>11455</v>
      </c>
      <c r="P290" s="9">
        <f>'Surcharges and State Match'!G296</f>
        <v>431234</v>
      </c>
      <c r="Q290" s="32">
        <f>'Surcharges and State Match'!H296</f>
        <v>29.32</v>
      </c>
    </row>
    <row r="291" spans="1:17" ht="12.75">
      <c r="A291" t="s">
        <v>292</v>
      </c>
      <c r="B291" s="5">
        <v>289</v>
      </c>
      <c r="C291" s="24">
        <v>101522</v>
      </c>
      <c r="D291" s="26">
        <v>306</v>
      </c>
      <c r="E291" s="25">
        <v>3710</v>
      </c>
      <c r="F291" s="26">
        <v>263</v>
      </c>
      <c r="G291" s="27">
        <f t="shared" si="4"/>
        <v>284.5</v>
      </c>
      <c r="H291" s="33">
        <v>326</v>
      </c>
      <c r="I291" s="26">
        <v>1</v>
      </c>
      <c r="J291" s="28">
        <v>1.4</v>
      </c>
      <c r="K291" s="24">
        <v>39264</v>
      </c>
      <c r="M291" s="9">
        <f>'Surcharges and State Match'!E297</f>
        <v>0</v>
      </c>
      <c r="N291" s="9">
        <v>22910</v>
      </c>
      <c r="O291" s="9">
        <f>'Surcharges and State Match'!F297</f>
        <v>0</v>
      </c>
      <c r="P291" s="9">
        <f>'Surcharges and State Match'!G297</f>
        <v>0</v>
      </c>
      <c r="Q291" s="32">
        <f>'Surcharges and State Match'!H297</f>
        <v>0</v>
      </c>
    </row>
    <row r="292" spans="1:17" ht="12.75">
      <c r="A292" t="s">
        <v>293</v>
      </c>
      <c r="B292" s="5">
        <v>290</v>
      </c>
      <c r="C292" s="24">
        <v>161862</v>
      </c>
      <c r="D292" s="26">
        <v>155</v>
      </c>
      <c r="E292" s="25">
        <v>9028</v>
      </c>
      <c r="F292" s="26">
        <v>187</v>
      </c>
      <c r="G292" s="27">
        <f t="shared" si="4"/>
        <v>171</v>
      </c>
      <c r="H292" s="33">
        <v>174</v>
      </c>
      <c r="I292" s="26">
        <v>6</v>
      </c>
      <c r="J292" s="28">
        <v>0.9</v>
      </c>
      <c r="K292" s="24">
        <v>39264</v>
      </c>
      <c r="M292" s="9">
        <f>'Surcharges and State Match'!E298</f>
        <v>0</v>
      </c>
      <c r="N292" s="9">
        <v>22910</v>
      </c>
      <c r="O292" s="9">
        <f>'Surcharges and State Match'!F298</f>
        <v>0</v>
      </c>
      <c r="P292" s="9">
        <f>'Surcharges and State Match'!G298</f>
        <v>0</v>
      </c>
      <c r="Q292" s="32">
        <f>'Surcharges and State Match'!H298</f>
        <v>0</v>
      </c>
    </row>
    <row r="293" spans="1:17" ht="12.75">
      <c r="A293" t="s">
        <v>294</v>
      </c>
      <c r="B293" s="5">
        <v>291</v>
      </c>
      <c r="C293" s="24">
        <v>198383</v>
      </c>
      <c r="D293" s="26">
        <v>103</v>
      </c>
      <c r="E293" s="25">
        <v>13944</v>
      </c>
      <c r="F293" s="26">
        <v>140</v>
      </c>
      <c r="G293" s="27">
        <f t="shared" si="4"/>
        <v>121.5</v>
      </c>
      <c r="H293" s="33">
        <v>82</v>
      </c>
      <c r="I293" s="26">
        <v>8</v>
      </c>
      <c r="J293" s="28">
        <v>0.7</v>
      </c>
      <c r="K293" s="24">
        <v>39264</v>
      </c>
      <c r="M293" s="9">
        <f>'Surcharges and State Match'!E299</f>
        <v>0</v>
      </c>
      <c r="N293" s="9">
        <v>22910</v>
      </c>
      <c r="O293" s="9">
        <f>'Surcharges and State Match'!F299</f>
        <v>0</v>
      </c>
      <c r="P293" s="9">
        <f>'Surcharges and State Match'!G299</f>
        <v>0</v>
      </c>
      <c r="Q293" s="32">
        <f>'Surcharges and State Match'!H299</f>
        <v>0</v>
      </c>
    </row>
    <row r="294" spans="1:17" ht="12.75">
      <c r="A294" t="s">
        <v>295</v>
      </c>
      <c r="B294" s="5">
        <v>292</v>
      </c>
      <c r="C294" s="24">
        <v>147619</v>
      </c>
      <c r="D294" s="26">
        <v>188</v>
      </c>
      <c r="E294" s="25">
        <v>16155</v>
      </c>
      <c r="F294" s="26">
        <v>119</v>
      </c>
      <c r="G294" s="27">
        <f t="shared" si="4"/>
        <v>153.5</v>
      </c>
      <c r="H294" s="33">
        <v>137</v>
      </c>
      <c r="I294" s="26">
        <v>7</v>
      </c>
      <c r="J294" s="28">
        <v>0.8</v>
      </c>
      <c r="K294" s="24">
        <v>39264</v>
      </c>
      <c r="L294">
        <v>0.015</v>
      </c>
      <c r="M294" s="9">
        <f>'Surcharges and State Match'!E300</f>
        <v>0</v>
      </c>
      <c r="N294" s="9">
        <v>22910</v>
      </c>
      <c r="O294" s="9">
        <f>'Surcharges and State Match'!F300</f>
        <v>0</v>
      </c>
      <c r="P294" s="9">
        <f>'Surcharges and State Match'!G300</f>
        <v>61829</v>
      </c>
      <c r="Q294" s="32">
        <f>'Surcharges and State Match'!H300</f>
        <v>27.2</v>
      </c>
    </row>
    <row r="295" spans="1:17" ht="12.75">
      <c r="A295" t="s">
        <v>296</v>
      </c>
      <c r="B295" s="5">
        <v>293</v>
      </c>
      <c r="C295" s="24">
        <v>118835</v>
      </c>
      <c r="D295" s="26">
        <v>269</v>
      </c>
      <c r="E295" s="25">
        <v>55702</v>
      </c>
      <c r="F295" s="26">
        <v>19</v>
      </c>
      <c r="G295" s="27">
        <f t="shared" si="4"/>
        <v>144</v>
      </c>
      <c r="H295" s="33">
        <v>117</v>
      </c>
      <c r="I295" s="26">
        <v>7</v>
      </c>
      <c r="J295" s="28">
        <v>0.8</v>
      </c>
      <c r="K295" s="24">
        <v>39264</v>
      </c>
      <c r="M295" s="9">
        <f>'Surcharges and State Match'!E301</f>
        <v>0</v>
      </c>
      <c r="N295" s="9">
        <v>22910</v>
      </c>
      <c r="O295" s="9">
        <f>'Surcharges and State Match'!F301</f>
        <v>0</v>
      </c>
      <c r="P295" s="9">
        <f>'Surcharges and State Match'!G301</f>
        <v>0</v>
      </c>
      <c r="Q295" s="32">
        <f>'Surcharges and State Match'!H301</f>
        <v>0</v>
      </c>
    </row>
    <row r="296" spans="1:17" ht="12.75">
      <c r="A296" t="s">
        <v>297</v>
      </c>
      <c r="B296" s="5">
        <v>294</v>
      </c>
      <c r="C296" s="24">
        <v>101587</v>
      </c>
      <c r="D296" s="26">
        <v>305</v>
      </c>
      <c r="E296" s="25">
        <v>7831</v>
      </c>
      <c r="F296" s="26">
        <v>207</v>
      </c>
      <c r="G296" s="27">
        <f t="shared" si="4"/>
        <v>256</v>
      </c>
      <c r="H296" s="33">
        <v>293</v>
      </c>
      <c r="I296" s="26">
        <v>2</v>
      </c>
      <c r="J296" s="28">
        <v>1.3</v>
      </c>
      <c r="K296" s="24">
        <v>39264</v>
      </c>
      <c r="L296">
        <v>0.03</v>
      </c>
      <c r="M296" s="9">
        <f>'Surcharges and State Match'!E302</f>
        <v>51043</v>
      </c>
      <c r="N296" s="9">
        <v>22910</v>
      </c>
      <c r="O296" s="9">
        <f>'Surcharges and State Match'!F302</f>
        <v>19763</v>
      </c>
      <c r="P296" s="9">
        <f>'Surcharges and State Match'!G302</f>
        <v>97263</v>
      </c>
      <c r="Q296" s="32">
        <f>'Surcharges and State Match'!H302</f>
        <v>100</v>
      </c>
    </row>
    <row r="297" spans="1:17" ht="12.75">
      <c r="A297" t="s">
        <v>298</v>
      </c>
      <c r="B297" s="5">
        <v>295</v>
      </c>
      <c r="C297" s="24">
        <v>152759</v>
      </c>
      <c r="D297" s="26">
        <v>174</v>
      </c>
      <c r="E297" s="25">
        <v>29543</v>
      </c>
      <c r="F297" s="26">
        <v>55</v>
      </c>
      <c r="G297" s="27">
        <f t="shared" si="4"/>
        <v>114.5</v>
      </c>
      <c r="H297" s="33">
        <v>71</v>
      </c>
      <c r="I297" s="26">
        <v>8</v>
      </c>
      <c r="J297" s="28">
        <v>0.7</v>
      </c>
      <c r="K297" s="24">
        <v>39264</v>
      </c>
      <c r="L297">
        <v>0.015</v>
      </c>
      <c r="M297" s="9">
        <f>'Surcharges and State Match'!E303</f>
        <v>0</v>
      </c>
      <c r="N297" s="9">
        <v>22910</v>
      </c>
      <c r="O297" s="9">
        <f>'Surcharges and State Match'!F303</f>
        <v>0</v>
      </c>
      <c r="P297" s="9">
        <f>'Surcharges and State Match'!G303</f>
        <v>153518</v>
      </c>
      <c r="Q297" s="32">
        <f>'Surcharges and State Match'!H303</f>
        <v>27.2</v>
      </c>
    </row>
    <row r="298" spans="1:17" ht="12.75">
      <c r="A298" t="s">
        <v>299</v>
      </c>
      <c r="B298" s="5">
        <v>296</v>
      </c>
      <c r="C298" s="24">
        <v>820966</v>
      </c>
      <c r="D298" s="26">
        <v>13</v>
      </c>
      <c r="E298" s="25">
        <v>3811</v>
      </c>
      <c r="F298" s="26">
        <v>260</v>
      </c>
      <c r="G298" s="27">
        <f t="shared" si="4"/>
        <v>136.5</v>
      </c>
      <c r="H298" s="33">
        <v>108</v>
      </c>
      <c r="I298" s="26">
        <v>7</v>
      </c>
      <c r="J298" s="28">
        <v>0.8</v>
      </c>
      <c r="K298" s="24">
        <v>39264</v>
      </c>
      <c r="L298">
        <v>0.03</v>
      </c>
      <c r="M298" s="9">
        <f>'Surcharges and State Match'!E304</f>
        <v>31411</v>
      </c>
      <c r="N298" s="9">
        <v>22910</v>
      </c>
      <c r="O298" s="9">
        <f>'Surcharges and State Match'!F304</f>
        <v>18328</v>
      </c>
      <c r="P298" s="9">
        <f>'Surcharges and State Match'!G304</f>
        <v>153020</v>
      </c>
      <c r="Q298" s="32">
        <f>'Surcharges and State Match'!H304</f>
        <v>40.3</v>
      </c>
    </row>
    <row r="299" spans="1:17" ht="12.75">
      <c r="A299" t="s">
        <v>300</v>
      </c>
      <c r="B299" s="5">
        <v>297</v>
      </c>
      <c r="C299" s="24">
        <v>426804</v>
      </c>
      <c r="D299" s="26">
        <v>26</v>
      </c>
      <c r="E299" s="25">
        <v>457</v>
      </c>
      <c r="F299" s="26">
        <v>342</v>
      </c>
      <c r="G299" s="27">
        <f t="shared" si="4"/>
        <v>184</v>
      </c>
      <c r="H299" s="33">
        <v>215</v>
      </c>
      <c r="I299" s="26">
        <v>4</v>
      </c>
      <c r="J299" s="28">
        <v>1.1</v>
      </c>
      <c r="K299" s="24">
        <v>39264</v>
      </c>
      <c r="M299" s="9">
        <f>'Surcharges and State Match'!E305</f>
        <v>0</v>
      </c>
      <c r="N299" s="9">
        <v>22910</v>
      </c>
      <c r="O299" s="9">
        <f>'Surcharges and State Match'!F305</f>
        <v>0</v>
      </c>
      <c r="P299" s="9">
        <f>'Surcharges and State Match'!G305</f>
        <v>0</v>
      </c>
      <c r="Q299" s="32">
        <f>'Surcharges and State Match'!H305</f>
        <v>0</v>
      </c>
    </row>
    <row r="300" spans="1:17" ht="12.75">
      <c r="A300" t="s">
        <v>301</v>
      </c>
      <c r="B300" s="5">
        <v>298</v>
      </c>
      <c r="C300" s="24">
        <v>227051</v>
      </c>
      <c r="D300" s="26">
        <v>78</v>
      </c>
      <c r="E300" s="25">
        <v>6051</v>
      </c>
      <c r="F300" s="26">
        <v>230</v>
      </c>
      <c r="G300" s="27">
        <f t="shared" si="4"/>
        <v>154</v>
      </c>
      <c r="H300" s="33">
        <v>138</v>
      </c>
      <c r="I300" s="26">
        <v>7</v>
      </c>
      <c r="J300" s="28">
        <v>0.8</v>
      </c>
      <c r="K300" s="24">
        <v>39264</v>
      </c>
      <c r="M300" s="9">
        <f>'Surcharges and State Match'!E306</f>
        <v>0</v>
      </c>
      <c r="N300" s="9">
        <v>22910</v>
      </c>
      <c r="O300" s="9">
        <f>'Surcharges and State Match'!F306</f>
        <v>0</v>
      </c>
      <c r="P300" s="9">
        <f>'Surcharges and State Match'!G306</f>
        <v>0</v>
      </c>
      <c r="Q300" s="32">
        <f>'Surcharges and State Match'!H306</f>
        <v>0</v>
      </c>
    </row>
    <row r="301" spans="1:17" ht="12.75">
      <c r="A301" t="s">
        <v>302</v>
      </c>
      <c r="B301" s="5">
        <v>299</v>
      </c>
      <c r="C301" s="24">
        <v>108910</v>
      </c>
      <c r="D301" s="26">
        <v>293</v>
      </c>
      <c r="E301" s="25">
        <v>9400</v>
      </c>
      <c r="F301" s="26">
        <v>185</v>
      </c>
      <c r="G301" s="27">
        <f t="shared" si="4"/>
        <v>239</v>
      </c>
      <c r="H301" s="33">
        <v>276</v>
      </c>
      <c r="I301" s="26">
        <v>3</v>
      </c>
      <c r="J301" s="28">
        <v>1.2</v>
      </c>
      <c r="K301" s="24">
        <v>39264</v>
      </c>
      <c r="M301" s="9">
        <f>'Surcharges and State Match'!E307</f>
        <v>0</v>
      </c>
      <c r="N301" s="9">
        <v>22910</v>
      </c>
      <c r="O301" s="9">
        <f>'Surcharges and State Match'!F307</f>
        <v>0</v>
      </c>
      <c r="P301" s="9">
        <f>'Surcharges and State Match'!G307</f>
        <v>0</v>
      </c>
      <c r="Q301" s="32">
        <f>'Surcharges and State Match'!H307</f>
        <v>0</v>
      </c>
    </row>
    <row r="302" spans="1:17" ht="12.75">
      <c r="A302" t="s">
        <v>303</v>
      </c>
      <c r="B302" s="5">
        <v>300</v>
      </c>
      <c r="C302" s="24">
        <v>1160214</v>
      </c>
      <c r="D302" s="26">
        <v>6</v>
      </c>
      <c r="E302" s="25">
        <v>2125</v>
      </c>
      <c r="F302" s="26">
        <v>288</v>
      </c>
      <c r="G302" s="27">
        <f t="shared" si="4"/>
        <v>147</v>
      </c>
      <c r="H302" s="33">
        <v>126</v>
      </c>
      <c r="I302" s="26">
        <v>7</v>
      </c>
      <c r="J302" s="28">
        <v>0.8</v>
      </c>
      <c r="K302" s="24">
        <v>39264</v>
      </c>
      <c r="L302">
        <v>0.03</v>
      </c>
      <c r="M302" s="9">
        <f>'Surcharges and State Match'!E308</f>
        <v>31411</v>
      </c>
      <c r="N302" s="9">
        <v>22910</v>
      </c>
      <c r="O302" s="9">
        <f>'Surcharges and State Match'!F308</f>
        <v>18328</v>
      </c>
      <c r="P302" s="9">
        <f>'Surcharges and State Match'!G308</f>
        <v>142687</v>
      </c>
      <c r="Q302" s="32">
        <f>'Surcharges and State Match'!H308</f>
        <v>41.76</v>
      </c>
    </row>
    <row r="303" spans="1:17" ht="12.75">
      <c r="A303" t="s">
        <v>304</v>
      </c>
      <c r="B303" s="5">
        <v>301</v>
      </c>
      <c r="C303" s="24">
        <v>138486</v>
      </c>
      <c r="D303" s="26">
        <v>218</v>
      </c>
      <c r="E303" s="25">
        <v>12019</v>
      </c>
      <c r="F303" s="26">
        <v>157</v>
      </c>
      <c r="G303" s="27">
        <f t="shared" si="4"/>
        <v>187.5</v>
      </c>
      <c r="H303" s="33">
        <v>219</v>
      </c>
      <c r="I303" s="26">
        <v>4</v>
      </c>
      <c r="J303" s="28">
        <v>1.1</v>
      </c>
      <c r="K303" s="24">
        <v>39264</v>
      </c>
      <c r="L303">
        <v>0.03</v>
      </c>
      <c r="M303" s="9">
        <f>'Surcharges and State Match'!E309</f>
        <v>43190</v>
      </c>
      <c r="N303" s="9">
        <v>22910</v>
      </c>
      <c r="O303" s="9">
        <f>'Surcharges and State Match'!F309</f>
        <v>25201</v>
      </c>
      <c r="P303" s="9">
        <f>'Surcharges and State Match'!G309</f>
        <v>174457</v>
      </c>
      <c r="Q303" s="32">
        <f>'Surcharges and State Match'!H309</f>
        <v>44.74</v>
      </c>
    </row>
    <row r="304" spans="1:17" ht="12.75">
      <c r="A304" t="s">
        <v>305</v>
      </c>
      <c r="B304" s="5">
        <v>302</v>
      </c>
      <c r="C304" s="24">
        <v>563716</v>
      </c>
      <c r="D304" s="26">
        <v>18</v>
      </c>
      <c r="E304" s="25">
        <v>339</v>
      </c>
      <c r="F304" s="26">
        <v>346</v>
      </c>
      <c r="G304" s="27">
        <f t="shared" si="4"/>
        <v>182</v>
      </c>
      <c r="H304" s="33">
        <v>206</v>
      </c>
      <c r="I304" s="26">
        <v>5</v>
      </c>
      <c r="J304" s="28">
        <v>1</v>
      </c>
      <c r="K304" s="24">
        <v>39264</v>
      </c>
      <c r="M304" s="9">
        <f>'Surcharges and State Match'!E310</f>
        <v>0</v>
      </c>
      <c r="N304" s="9">
        <v>22910</v>
      </c>
      <c r="O304" s="9">
        <f>'Surcharges and State Match'!F310</f>
        <v>0</v>
      </c>
      <c r="P304" s="9">
        <f>'Surcharges and State Match'!G310</f>
        <v>0</v>
      </c>
      <c r="Q304" s="32">
        <f>'Surcharges and State Match'!H310</f>
        <v>0</v>
      </c>
    </row>
    <row r="305" spans="1:17" ht="12.75">
      <c r="A305" t="s">
        <v>306</v>
      </c>
      <c r="B305" s="5">
        <v>303</v>
      </c>
      <c r="C305" s="24">
        <v>181373</v>
      </c>
      <c r="D305" s="26">
        <v>124</v>
      </c>
      <c r="E305" s="25">
        <v>6584</v>
      </c>
      <c r="F305" s="26">
        <v>222</v>
      </c>
      <c r="G305" s="27">
        <f t="shared" si="4"/>
        <v>173</v>
      </c>
      <c r="H305" s="33">
        <v>179</v>
      </c>
      <c r="I305" s="26">
        <v>5</v>
      </c>
      <c r="J305" s="28">
        <v>1</v>
      </c>
      <c r="K305" s="24">
        <v>39264</v>
      </c>
      <c r="L305">
        <v>0.03</v>
      </c>
      <c r="M305" s="9">
        <f>'Surcharges and State Match'!E311</f>
        <v>39264</v>
      </c>
      <c r="N305" s="9">
        <v>22910</v>
      </c>
      <c r="O305" s="9">
        <f>'Surcharges and State Match'!F311</f>
        <v>22910</v>
      </c>
      <c r="P305" s="9">
        <f>'Surcharges and State Match'!G311</f>
        <v>140278</v>
      </c>
      <c r="Q305" s="32">
        <f>'Surcharges and State Match'!H311</f>
        <v>48.86</v>
      </c>
    </row>
    <row r="306" spans="1:17" ht="12.75">
      <c r="A306" t="s">
        <v>307</v>
      </c>
      <c r="B306" s="5">
        <v>304</v>
      </c>
      <c r="C306" s="24">
        <v>142823</v>
      </c>
      <c r="D306" s="26">
        <v>203</v>
      </c>
      <c r="E306" s="25">
        <v>12672</v>
      </c>
      <c r="F306" s="26">
        <v>152</v>
      </c>
      <c r="G306" s="27">
        <f t="shared" si="4"/>
        <v>177.5</v>
      </c>
      <c r="H306" s="33">
        <v>194</v>
      </c>
      <c r="I306" s="26">
        <v>5</v>
      </c>
      <c r="J306" s="28">
        <v>1</v>
      </c>
      <c r="K306" s="24">
        <v>39264</v>
      </c>
      <c r="M306" s="9">
        <f>'Surcharges and State Match'!E312</f>
        <v>0</v>
      </c>
      <c r="N306" s="9">
        <v>22910</v>
      </c>
      <c r="O306" s="9">
        <f>'Surcharges and State Match'!F312</f>
        <v>0</v>
      </c>
      <c r="P306" s="9">
        <f>'Surcharges and State Match'!G312</f>
        <v>0</v>
      </c>
      <c r="Q306" s="32">
        <f>'Surcharges and State Match'!H312</f>
        <v>0</v>
      </c>
    </row>
    <row r="307" spans="1:17" ht="12.75">
      <c r="A307" t="s">
        <v>308</v>
      </c>
      <c r="B307" s="5">
        <v>305</v>
      </c>
      <c r="C307" s="24">
        <v>170166</v>
      </c>
      <c r="D307" s="26">
        <v>141</v>
      </c>
      <c r="E307" s="25">
        <v>24717</v>
      </c>
      <c r="F307" s="26">
        <v>74</v>
      </c>
      <c r="G307" s="27">
        <f t="shared" si="4"/>
        <v>107.5</v>
      </c>
      <c r="H307" s="33">
        <v>64</v>
      </c>
      <c r="I307" s="26">
        <v>9</v>
      </c>
      <c r="J307" s="28">
        <v>0.6</v>
      </c>
      <c r="K307" s="24">
        <v>39264</v>
      </c>
      <c r="M307" s="9">
        <f>'Surcharges and State Match'!E313</f>
        <v>0</v>
      </c>
      <c r="N307" s="9">
        <v>22910</v>
      </c>
      <c r="O307" s="9">
        <f>'Surcharges and State Match'!F313</f>
        <v>0</v>
      </c>
      <c r="P307" s="9">
        <f>'Surcharges and State Match'!G313</f>
        <v>0</v>
      </c>
      <c r="Q307" s="32">
        <f>'Surcharges and State Match'!H313</f>
        <v>0</v>
      </c>
    </row>
    <row r="308" spans="1:17" ht="12.75">
      <c r="A308" t="s">
        <v>309</v>
      </c>
      <c r="B308" s="5">
        <v>306</v>
      </c>
      <c r="C308" s="24">
        <v>97365</v>
      </c>
      <c r="D308" s="26">
        <v>311</v>
      </c>
      <c r="E308" s="25">
        <v>1881</v>
      </c>
      <c r="F308" s="26">
        <v>295</v>
      </c>
      <c r="G308" s="27">
        <f t="shared" si="4"/>
        <v>303</v>
      </c>
      <c r="H308" s="33">
        <v>339</v>
      </c>
      <c r="I308" s="26">
        <v>1</v>
      </c>
      <c r="J308" s="28">
        <v>1.4</v>
      </c>
      <c r="K308" s="24">
        <v>39264</v>
      </c>
      <c r="M308" s="9">
        <f>'Surcharges and State Match'!E314</f>
        <v>0</v>
      </c>
      <c r="N308" s="9">
        <v>22910</v>
      </c>
      <c r="O308" s="9">
        <f>'Surcharges and State Match'!F314</f>
        <v>0</v>
      </c>
      <c r="P308" s="9">
        <f>'Surcharges and State Match'!G314</f>
        <v>0</v>
      </c>
      <c r="Q308" s="32">
        <f>'Surcharges and State Match'!H314</f>
        <v>0</v>
      </c>
    </row>
    <row r="309" spans="1:17" ht="12.75">
      <c r="A309" t="s">
        <v>310</v>
      </c>
      <c r="B309" s="5">
        <v>307</v>
      </c>
      <c r="C309" s="24">
        <v>188275</v>
      </c>
      <c r="D309" s="26">
        <v>113</v>
      </c>
      <c r="E309" s="25">
        <v>23133</v>
      </c>
      <c r="F309" s="26">
        <v>80</v>
      </c>
      <c r="G309" s="27">
        <f t="shared" si="4"/>
        <v>96.5</v>
      </c>
      <c r="H309" s="33">
        <v>48</v>
      </c>
      <c r="I309" s="26">
        <v>9</v>
      </c>
      <c r="J309" s="28">
        <v>0.6</v>
      </c>
      <c r="K309" s="24">
        <v>39264</v>
      </c>
      <c r="M309" s="9">
        <f>'Surcharges and State Match'!E315</f>
        <v>0</v>
      </c>
      <c r="N309" s="9">
        <v>22910</v>
      </c>
      <c r="O309" s="9">
        <f>'Surcharges and State Match'!F315</f>
        <v>0</v>
      </c>
      <c r="P309" s="9">
        <f>'Surcharges and State Match'!G315</f>
        <v>0</v>
      </c>
      <c r="Q309" s="32">
        <f>'Surcharges and State Match'!H315</f>
        <v>0</v>
      </c>
    </row>
    <row r="310" spans="1:17" ht="12.75">
      <c r="A310" t="s">
        <v>311</v>
      </c>
      <c r="B310" s="5">
        <v>308</v>
      </c>
      <c r="C310" s="24">
        <v>164919</v>
      </c>
      <c r="D310" s="26">
        <v>148</v>
      </c>
      <c r="E310" s="25">
        <v>60236</v>
      </c>
      <c r="F310" s="26">
        <v>16</v>
      </c>
      <c r="G310" s="27">
        <f t="shared" si="4"/>
        <v>82</v>
      </c>
      <c r="H310" s="33">
        <v>26</v>
      </c>
      <c r="I310" s="26">
        <v>10</v>
      </c>
      <c r="J310" s="28">
        <v>0.5</v>
      </c>
      <c r="K310" s="24">
        <v>39264</v>
      </c>
      <c r="L310">
        <v>0.02</v>
      </c>
      <c r="M310" s="9">
        <f>'Surcharges and State Match'!E316</f>
        <v>0</v>
      </c>
      <c r="N310" s="9">
        <v>22910</v>
      </c>
      <c r="O310" s="9">
        <f>'Surcharges and State Match'!F316</f>
        <v>0</v>
      </c>
      <c r="P310" s="9">
        <f>'Surcharges and State Match'!G316</f>
        <v>604435</v>
      </c>
      <c r="Q310" s="32">
        <f>'Surcharges and State Match'!H316</f>
        <v>27.2</v>
      </c>
    </row>
    <row r="311" spans="1:17" ht="12.75">
      <c r="A311" t="s">
        <v>312</v>
      </c>
      <c r="B311" s="5">
        <v>309</v>
      </c>
      <c r="C311" s="24">
        <v>91948</v>
      </c>
      <c r="D311" s="26">
        <v>322</v>
      </c>
      <c r="E311" s="25">
        <v>9824</v>
      </c>
      <c r="F311" s="26">
        <v>181</v>
      </c>
      <c r="G311" s="27">
        <f t="shared" si="4"/>
        <v>251.5</v>
      </c>
      <c r="H311" s="33">
        <v>288</v>
      </c>
      <c r="I311" s="26">
        <v>2</v>
      </c>
      <c r="J311" s="28">
        <v>1.3</v>
      </c>
      <c r="K311" s="24">
        <v>39264</v>
      </c>
      <c r="M311" s="9">
        <f>'Surcharges and State Match'!E317</f>
        <v>0</v>
      </c>
      <c r="N311" s="9">
        <v>22910</v>
      </c>
      <c r="O311" s="9">
        <f>'Surcharges and State Match'!F317</f>
        <v>0</v>
      </c>
      <c r="P311" s="9">
        <f>'Surcharges and State Match'!G317</f>
        <v>0</v>
      </c>
      <c r="Q311" s="32">
        <f>'Surcharges and State Match'!H317</f>
        <v>0</v>
      </c>
    </row>
    <row r="312" spans="1:17" ht="12.75">
      <c r="A312" t="s">
        <v>313</v>
      </c>
      <c r="B312" s="5">
        <v>310</v>
      </c>
      <c r="C312" s="24">
        <v>198695</v>
      </c>
      <c r="D312" s="26">
        <v>102</v>
      </c>
      <c r="E312" s="25">
        <v>21221</v>
      </c>
      <c r="F312" s="26">
        <v>88</v>
      </c>
      <c r="G312" s="27">
        <f t="shared" si="4"/>
        <v>95</v>
      </c>
      <c r="H312" s="33">
        <v>43</v>
      </c>
      <c r="I312" s="26">
        <v>9</v>
      </c>
      <c r="J312" s="28">
        <v>0.6</v>
      </c>
      <c r="K312" s="24">
        <v>39264</v>
      </c>
      <c r="L312">
        <v>0.03</v>
      </c>
      <c r="M312" s="9">
        <f>'Surcharges and State Match'!E318</f>
        <v>23558</v>
      </c>
      <c r="N312" s="9">
        <v>22910</v>
      </c>
      <c r="O312" s="9">
        <f>'Surcharges and State Match'!F318</f>
        <v>13746</v>
      </c>
      <c r="P312" s="9">
        <f>'Surcharges and State Match'!G318</f>
        <v>197198</v>
      </c>
      <c r="Q312" s="32">
        <f>'Surcharges and State Match'!H318</f>
        <v>33.55</v>
      </c>
    </row>
    <row r="313" spans="1:17" ht="12.75">
      <c r="A313" t="s">
        <v>314</v>
      </c>
      <c r="B313" s="5">
        <v>311</v>
      </c>
      <c r="C313" s="24">
        <v>82006</v>
      </c>
      <c r="D313" s="26">
        <v>333</v>
      </c>
      <c r="E313" s="25">
        <v>5068</v>
      </c>
      <c r="F313" s="26">
        <v>246</v>
      </c>
      <c r="G313" s="27">
        <f t="shared" si="4"/>
        <v>289.5</v>
      </c>
      <c r="H313" s="33">
        <v>329</v>
      </c>
      <c r="I313" s="26">
        <v>1</v>
      </c>
      <c r="J313" s="28">
        <v>1.4</v>
      </c>
      <c r="K313" s="24">
        <v>39264</v>
      </c>
      <c r="M313" s="9">
        <f>'Surcharges and State Match'!E319</f>
        <v>0</v>
      </c>
      <c r="N313" s="9">
        <v>22910</v>
      </c>
      <c r="O313" s="9">
        <f>'Surcharges and State Match'!F319</f>
        <v>0</v>
      </c>
      <c r="P313" s="9">
        <f>'Surcharges and State Match'!G319</f>
        <v>0</v>
      </c>
      <c r="Q313" s="32">
        <f>'Surcharges and State Match'!H319</f>
        <v>0</v>
      </c>
    </row>
    <row r="314" spans="1:17" ht="12.75">
      <c r="A314" t="s">
        <v>315</v>
      </c>
      <c r="B314" s="5">
        <v>312</v>
      </c>
      <c r="C314" s="24">
        <v>123198</v>
      </c>
      <c r="D314" s="26">
        <v>257</v>
      </c>
      <c r="E314" s="25">
        <v>749</v>
      </c>
      <c r="F314" s="26">
        <v>335</v>
      </c>
      <c r="G314" s="27">
        <f t="shared" si="4"/>
        <v>296</v>
      </c>
      <c r="H314" s="33">
        <v>334</v>
      </c>
      <c r="I314" s="26">
        <v>1</v>
      </c>
      <c r="J314" s="28">
        <v>1.4</v>
      </c>
      <c r="K314" s="24">
        <v>39264</v>
      </c>
      <c r="M314" s="9">
        <f>'Surcharges and State Match'!E320</f>
        <v>0</v>
      </c>
      <c r="N314" s="9">
        <v>22910</v>
      </c>
      <c r="O314" s="9">
        <f>'Surcharges and State Match'!F320</f>
        <v>0</v>
      </c>
      <c r="P314" s="9">
        <f>'Surcharges and State Match'!G320</f>
        <v>0</v>
      </c>
      <c r="Q314" s="32">
        <f>'Surcharges and State Match'!H320</f>
        <v>0</v>
      </c>
    </row>
    <row r="315" spans="1:17" ht="12.75">
      <c r="A315" t="s">
        <v>316</v>
      </c>
      <c r="B315" s="5">
        <v>313</v>
      </c>
      <c r="C315" s="24">
        <v>121357</v>
      </c>
      <c r="D315" s="26">
        <v>263</v>
      </c>
      <c r="E315" s="25">
        <v>542</v>
      </c>
      <c r="F315" s="26">
        <v>341</v>
      </c>
      <c r="G315" s="27">
        <f t="shared" si="4"/>
        <v>302</v>
      </c>
      <c r="H315" s="33">
        <v>336</v>
      </c>
      <c r="I315" s="26">
        <v>1</v>
      </c>
      <c r="J315" s="28">
        <v>1.4</v>
      </c>
      <c r="K315" s="24">
        <v>39264</v>
      </c>
      <c r="M315" s="9">
        <f>'Surcharges and State Match'!E321</f>
        <v>0</v>
      </c>
      <c r="N315" s="9">
        <v>22910</v>
      </c>
      <c r="O315" s="9">
        <f>'Surcharges and State Match'!F321</f>
        <v>0</v>
      </c>
      <c r="P315" s="9">
        <f>'Surcharges and State Match'!G321</f>
        <v>0</v>
      </c>
      <c r="Q315" s="32">
        <f>'Surcharges and State Match'!H321</f>
        <v>0</v>
      </c>
    </row>
    <row r="316" spans="1:17" ht="12.75">
      <c r="A316" t="s">
        <v>317</v>
      </c>
      <c r="B316" s="5">
        <v>314</v>
      </c>
      <c r="C316" s="24">
        <v>183615</v>
      </c>
      <c r="D316" s="26">
        <v>119</v>
      </c>
      <c r="E316" s="25">
        <v>32365</v>
      </c>
      <c r="F316" s="26">
        <v>49</v>
      </c>
      <c r="G316" s="27">
        <f t="shared" si="4"/>
        <v>84</v>
      </c>
      <c r="H316" s="33">
        <v>30</v>
      </c>
      <c r="I316" s="26">
        <v>10</v>
      </c>
      <c r="J316" s="28">
        <v>0.5</v>
      </c>
      <c r="K316" s="24">
        <v>39264</v>
      </c>
      <c r="M316" s="9">
        <f>'Surcharges and State Match'!E322</f>
        <v>0</v>
      </c>
      <c r="N316" s="9">
        <v>22910</v>
      </c>
      <c r="O316" s="9">
        <f>'Surcharges and State Match'!F322</f>
        <v>0</v>
      </c>
      <c r="P316" s="9">
        <f>'Surcharges and State Match'!G322</f>
        <v>0</v>
      </c>
      <c r="Q316" s="32">
        <f>'Surcharges and State Match'!H322</f>
        <v>0</v>
      </c>
    </row>
    <row r="317" spans="1:17" ht="12.75">
      <c r="A317" t="s">
        <v>318</v>
      </c>
      <c r="B317" s="5">
        <v>315</v>
      </c>
      <c r="C317" s="24">
        <v>268179</v>
      </c>
      <c r="D317" s="26">
        <v>57</v>
      </c>
      <c r="E317" s="25">
        <v>12996</v>
      </c>
      <c r="F317" s="26">
        <v>149</v>
      </c>
      <c r="G317" s="27">
        <f t="shared" si="4"/>
        <v>103</v>
      </c>
      <c r="H317" s="33">
        <v>58</v>
      </c>
      <c r="I317" s="26">
        <v>9</v>
      </c>
      <c r="J317" s="28">
        <v>0.6</v>
      </c>
      <c r="K317" s="24">
        <v>39264</v>
      </c>
      <c r="L317">
        <v>0.015</v>
      </c>
      <c r="M317" s="9">
        <f>'Surcharges and State Match'!E323</f>
        <v>0</v>
      </c>
      <c r="N317" s="9">
        <v>22910</v>
      </c>
      <c r="O317" s="9">
        <f>'Surcharges and State Match'!F323</f>
        <v>0</v>
      </c>
      <c r="P317" s="9">
        <f>'Surcharges and State Match'!G323</f>
        <v>179104</v>
      </c>
      <c r="Q317" s="32">
        <f>'Surcharges and State Match'!H323</f>
        <v>27.2</v>
      </c>
    </row>
    <row r="318" spans="1:17" ht="12.75">
      <c r="A318" t="s">
        <v>319</v>
      </c>
      <c r="B318" s="5">
        <v>316</v>
      </c>
      <c r="C318" s="24">
        <v>111827</v>
      </c>
      <c r="D318" s="26">
        <v>286</v>
      </c>
      <c r="E318" s="25">
        <v>16655</v>
      </c>
      <c r="F318" s="26">
        <v>113</v>
      </c>
      <c r="G318" s="27">
        <f t="shared" si="4"/>
        <v>199.5</v>
      </c>
      <c r="H318" s="33">
        <v>236</v>
      </c>
      <c r="I318" s="26">
        <v>4</v>
      </c>
      <c r="J318" s="28">
        <v>1.1</v>
      </c>
      <c r="K318" s="24">
        <v>39264</v>
      </c>
      <c r="M318" s="9">
        <f>'Surcharges and State Match'!E324</f>
        <v>0</v>
      </c>
      <c r="N318" s="9">
        <v>22910</v>
      </c>
      <c r="O318" s="9">
        <f>'Surcharges and State Match'!F324</f>
        <v>0</v>
      </c>
      <c r="P318" s="9">
        <f>'Surcharges and State Match'!G324</f>
        <v>0</v>
      </c>
      <c r="Q318" s="32">
        <f>'Surcharges and State Match'!H324</f>
        <v>0</v>
      </c>
    </row>
    <row r="319" spans="1:17" ht="12.75">
      <c r="A319" t="s">
        <v>320</v>
      </c>
      <c r="B319" s="5">
        <v>317</v>
      </c>
      <c r="C319" s="24">
        <v>368138</v>
      </c>
      <c r="D319" s="26">
        <v>34</v>
      </c>
      <c r="E319" s="25">
        <v>27244</v>
      </c>
      <c r="F319" s="26">
        <v>66</v>
      </c>
      <c r="G319" s="27">
        <f t="shared" si="4"/>
        <v>50</v>
      </c>
      <c r="H319" s="33">
        <v>6</v>
      </c>
      <c r="I319" s="26">
        <v>10</v>
      </c>
      <c r="J319" s="28">
        <v>0.5</v>
      </c>
      <c r="K319" s="24">
        <v>39264</v>
      </c>
      <c r="L319">
        <v>0.01</v>
      </c>
      <c r="M319" s="9">
        <f>'Surcharges and State Match'!E325</f>
        <v>0</v>
      </c>
      <c r="N319" s="9">
        <v>22910</v>
      </c>
      <c r="O319" s="9">
        <f>'Surcharges and State Match'!F325</f>
        <v>0</v>
      </c>
      <c r="P319" s="9">
        <f>'Surcharges and State Match'!G325</f>
        <v>227925</v>
      </c>
      <c r="Q319" s="32">
        <f>'Surcharges and State Match'!H325</f>
        <v>27.2</v>
      </c>
    </row>
    <row r="320" spans="1:17" ht="12.75">
      <c r="A320" t="s">
        <v>321</v>
      </c>
      <c r="B320" s="5">
        <v>318</v>
      </c>
      <c r="C320" s="24">
        <v>1004148</v>
      </c>
      <c r="D320" s="26">
        <v>9</v>
      </c>
      <c r="E320" s="25">
        <v>2724</v>
      </c>
      <c r="F320" s="26">
        <v>280</v>
      </c>
      <c r="G320" s="27">
        <f t="shared" si="4"/>
        <v>144.5</v>
      </c>
      <c r="H320" s="33">
        <v>119</v>
      </c>
      <c r="I320" s="26">
        <v>7</v>
      </c>
      <c r="J320" s="28">
        <v>0.8</v>
      </c>
      <c r="K320" s="24">
        <v>39264</v>
      </c>
      <c r="L320">
        <v>0.03</v>
      </c>
      <c r="M320" s="9">
        <f>'Surcharges and State Match'!E326</f>
        <v>31411</v>
      </c>
      <c r="N320" s="9">
        <v>22910</v>
      </c>
      <c r="O320" s="9">
        <f>'Surcharges and State Match'!F326</f>
        <v>18328</v>
      </c>
      <c r="P320" s="9">
        <f>'Surcharges and State Match'!G326</f>
        <v>156669</v>
      </c>
      <c r="Q320" s="32">
        <f>'Surcharges and State Match'!H326</f>
        <v>39.85</v>
      </c>
    </row>
    <row r="321" spans="1:17" ht="12.75">
      <c r="A321" t="s">
        <v>322</v>
      </c>
      <c r="B321" s="5">
        <v>319</v>
      </c>
      <c r="C321" s="24">
        <v>93982</v>
      </c>
      <c r="D321" s="26">
        <v>317</v>
      </c>
      <c r="E321" s="25">
        <v>1000</v>
      </c>
      <c r="F321" s="26">
        <v>324</v>
      </c>
      <c r="G321" s="27">
        <f t="shared" si="4"/>
        <v>320.5</v>
      </c>
      <c r="H321" s="33">
        <v>350</v>
      </c>
      <c r="I321" s="26">
        <v>1</v>
      </c>
      <c r="J321" s="28">
        <v>1.4</v>
      </c>
      <c r="K321" s="24">
        <v>39264</v>
      </c>
      <c r="M321" s="9">
        <f>'Surcharges and State Match'!E327</f>
        <v>0</v>
      </c>
      <c r="N321" s="9">
        <v>22910</v>
      </c>
      <c r="O321" s="9">
        <f>'Surcharges and State Match'!F327</f>
        <v>0</v>
      </c>
      <c r="P321" s="9">
        <f>'Surcharges and State Match'!G327</f>
        <v>0</v>
      </c>
      <c r="Q321" s="32">
        <f>'Surcharges and State Match'!H327</f>
        <v>0</v>
      </c>
    </row>
    <row r="322" spans="1:17" ht="12.75">
      <c r="A322" t="s">
        <v>323</v>
      </c>
      <c r="B322" s="5">
        <v>320</v>
      </c>
      <c r="C322" s="24">
        <v>189582</v>
      </c>
      <c r="D322" s="26">
        <v>110</v>
      </c>
      <c r="E322" s="25">
        <v>4788</v>
      </c>
      <c r="F322" s="26">
        <v>249</v>
      </c>
      <c r="G322" s="27">
        <f t="shared" si="4"/>
        <v>179.5</v>
      </c>
      <c r="H322" s="33">
        <v>199</v>
      </c>
      <c r="I322" s="26">
        <v>5</v>
      </c>
      <c r="J322" s="28">
        <v>1</v>
      </c>
      <c r="K322" s="24">
        <v>39264</v>
      </c>
      <c r="L322">
        <v>0.03</v>
      </c>
      <c r="M322" s="9">
        <f>'Surcharges and State Match'!E328</f>
        <v>39264</v>
      </c>
      <c r="N322" s="9">
        <v>22910</v>
      </c>
      <c r="O322" s="9">
        <f>'Surcharges and State Match'!F328</f>
        <v>22910</v>
      </c>
      <c r="P322" s="9">
        <f>'Surcharges and State Match'!G328</f>
        <v>140007</v>
      </c>
      <c r="Q322" s="32">
        <f>'Surcharges and State Match'!H328</f>
        <v>48.93</v>
      </c>
    </row>
    <row r="323" spans="1:17" ht="12.75">
      <c r="A323" t="s">
        <v>324</v>
      </c>
      <c r="B323" s="5">
        <v>321</v>
      </c>
      <c r="C323" s="24">
        <v>119747</v>
      </c>
      <c r="D323" s="26">
        <v>265</v>
      </c>
      <c r="E323" s="25">
        <v>8277</v>
      </c>
      <c r="F323" s="26">
        <v>196</v>
      </c>
      <c r="G323" s="27">
        <f aca="true" t="shared" si="5" ref="G323:G353">(D323+F323)/2</f>
        <v>230.5</v>
      </c>
      <c r="H323" s="33">
        <v>269</v>
      </c>
      <c r="I323" s="26">
        <v>3</v>
      </c>
      <c r="J323" s="28">
        <v>1.2</v>
      </c>
      <c r="K323" s="24">
        <v>39264</v>
      </c>
      <c r="L323">
        <v>0.02</v>
      </c>
      <c r="M323" s="9">
        <f>'Surcharges and State Match'!E329</f>
        <v>0</v>
      </c>
      <c r="N323" s="9">
        <v>22910</v>
      </c>
      <c r="O323" s="9">
        <f>'Surcharges and State Match'!F329</f>
        <v>0</v>
      </c>
      <c r="P323" s="9">
        <f>'Surcharges and State Match'!G329</f>
        <v>44529</v>
      </c>
      <c r="Q323" s="32">
        <f>'Surcharges and State Match'!H329</f>
        <v>27.2</v>
      </c>
    </row>
    <row r="324" spans="1:17" ht="12.75">
      <c r="A324" t="s">
        <v>325</v>
      </c>
      <c r="B324" s="5">
        <v>322</v>
      </c>
      <c r="C324" s="24">
        <v>182555</v>
      </c>
      <c r="D324" s="26">
        <v>122</v>
      </c>
      <c r="E324" s="25">
        <v>6674</v>
      </c>
      <c r="F324" s="26">
        <v>220</v>
      </c>
      <c r="G324" s="27">
        <f t="shared" si="5"/>
        <v>171</v>
      </c>
      <c r="H324" s="33">
        <v>173</v>
      </c>
      <c r="I324" s="26">
        <v>6</v>
      </c>
      <c r="J324" s="28">
        <v>0.9</v>
      </c>
      <c r="K324" s="24">
        <v>39264</v>
      </c>
      <c r="L324">
        <v>0.01</v>
      </c>
      <c r="M324" s="9">
        <f>'Surcharges and State Match'!E330</f>
        <v>0</v>
      </c>
      <c r="N324" s="9">
        <v>22910</v>
      </c>
      <c r="O324" s="9">
        <f>'Surcharges and State Match'!F330</f>
        <v>0</v>
      </c>
      <c r="P324" s="9">
        <f>'Surcharges and State Match'!G330</f>
        <v>33453</v>
      </c>
      <c r="Q324" s="32">
        <f>'Surcharges and State Match'!H330</f>
        <v>27.2</v>
      </c>
    </row>
    <row r="325" spans="1:17" ht="12.75">
      <c r="A325" t="s">
        <v>326</v>
      </c>
      <c r="B325" s="5">
        <v>323</v>
      </c>
      <c r="C325" s="24">
        <v>115675</v>
      </c>
      <c r="D325" s="26">
        <v>275</v>
      </c>
      <c r="E325" s="25">
        <v>3806</v>
      </c>
      <c r="F325" s="26">
        <v>261</v>
      </c>
      <c r="G325" s="27">
        <f t="shared" si="5"/>
        <v>268</v>
      </c>
      <c r="H325" s="33">
        <v>310</v>
      </c>
      <c r="I325" s="26">
        <v>2</v>
      </c>
      <c r="J325" s="28">
        <v>1.3</v>
      </c>
      <c r="K325" s="24">
        <v>39264</v>
      </c>
      <c r="M325" s="9">
        <f>'Surcharges and State Match'!E331</f>
        <v>0</v>
      </c>
      <c r="N325" s="9">
        <v>22910</v>
      </c>
      <c r="O325" s="9">
        <f>'Surcharges and State Match'!F331</f>
        <v>0</v>
      </c>
      <c r="P325" s="9">
        <f>'Surcharges and State Match'!G331</f>
        <v>0</v>
      </c>
      <c r="Q325" s="32">
        <f>'Surcharges and State Match'!H331</f>
        <v>0</v>
      </c>
    </row>
    <row r="326" spans="1:17" ht="12.75">
      <c r="A326" t="s">
        <v>327</v>
      </c>
      <c r="B326" s="5">
        <v>324</v>
      </c>
      <c r="C326" s="24">
        <v>209900</v>
      </c>
      <c r="D326" s="26">
        <v>89</v>
      </c>
      <c r="E326" s="25">
        <v>4269</v>
      </c>
      <c r="F326" s="26">
        <v>256</v>
      </c>
      <c r="G326" s="27">
        <f t="shared" si="5"/>
        <v>172.5</v>
      </c>
      <c r="H326" s="33">
        <v>178</v>
      </c>
      <c r="I326" s="26">
        <v>5</v>
      </c>
      <c r="J326" s="28">
        <v>1</v>
      </c>
      <c r="K326" s="24">
        <v>39264</v>
      </c>
      <c r="L326">
        <v>0.03</v>
      </c>
      <c r="M326" s="9">
        <f>'Surcharges and State Match'!E332</f>
        <v>39264</v>
      </c>
      <c r="N326" s="9">
        <v>22910</v>
      </c>
      <c r="O326" s="9">
        <f>'Surcharges and State Match'!F332</f>
        <v>22910</v>
      </c>
      <c r="P326" s="9">
        <f>'Surcharges and State Match'!G332</f>
        <v>124342</v>
      </c>
      <c r="Q326" s="32">
        <f>'Surcharges and State Match'!H332</f>
        <v>54.41</v>
      </c>
    </row>
    <row r="327" spans="1:17" ht="12.75">
      <c r="A327" t="s">
        <v>328</v>
      </c>
      <c r="B327" s="5">
        <v>325</v>
      </c>
      <c r="C327" s="24">
        <v>102485</v>
      </c>
      <c r="D327" s="26">
        <v>303</v>
      </c>
      <c r="E327" s="25">
        <v>27459</v>
      </c>
      <c r="F327" s="26">
        <v>64</v>
      </c>
      <c r="G327" s="27">
        <f t="shared" si="5"/>
        <v>183.5</v>
      </c>
      <c r="H327" s="33">
        <v>214</v>
      </c>
      <c r="I327" s="26">
        <v>4</v>
      </c>
      <c r="J327" s="28">
        <v>1.1</v>
      </c>
      <c r="K327" s="24">
        <v>39264</v>
      </c>
      <c r="L327">
        <v>0.01</v>
      </c>
      <c r="M327" s="9">
        <f>'Surcharges and State Match'!E333</f>
        <v>0</v>
      </c>
      <c r="N327" s="9">
        <v>22910</v>
      </c>
      <c r="O327" s="9">
        <f>'Surcharges and State Match'!F333</f>
        <v>0</v>
      </c>
      <c r="P327" s="9">
        <f>'Surcharges and State Match'!G333</f>
        <v>78983</v>
      </c>
      <c r="Q327" s="32">
        <f>'Surcharges and State Match'!H333</f>
        <v>27.2</v>
      </c>
    </row>
    <row r="328" spans="1:17" ht="12.75">
      <c r="A328" t="s">
        <v>329</v>
      </c>
      <c r="B328" s="5">
        <v>326</v>
      </c>
      <c r="C328" s="24">
        <v>310714</v>
      </c>
      <c r="D328" s="26">
        <v>40</v>
      </c>
      <c r="E328" s="25">
        <v>1432</v>
      </c>
      <c r="F328" s="26">
        <v>310</v>
      </c>
      <c r="G328" s="27">
        <f t="shared" si="5"/>
        <v>175</v>
      </c>
      <c r="H328" s="33">
        <v>185</v>
      </c>
      <c r="I328" s="26">
        <v>5</v>
      </c>
      <c r="J328" s="28">
        <v>1</v>
      </c>
      <c r="K328" s="24">
        <v>39264</v>
      </c>
      <c r="M328" s="9">
        <f>'Surcharges and State Match'!E334</f>
        <v>0</v>
      </c>
      <c r="N328" s="9">
        <v>22910</v>
      </c>
      <c r="O328" s="9">
        <f>'Surcharges and State Match'!F334</f>
        <v>0</v>
      </c>
      <c r="P328" s="9">
        <f>'Surcharges and State Match'!G334</f>
        <v>0</v>
      </c>
      <c r="Q328" s="32">
        <f>'Surcharges and State Match'!H334</f>
        <v>0</v>
      </c>
    </row>
    <row r="329" spans="1:17" ht="12.75">
      <c r="A329" t="s">
        <v>330</v>
      </c>
      <c r="B329" s="5">
        <v>327</v>
      </c>
      <c r="C329" s="24">
        <v>1131496</v>
      </c>
      <c r="D329" s="26">
        <v>7</v>
      </c>
      <c r="E329" s="25">
        <v>2638</v>
      </c>
      <c r="F329" s="26">
        <v>282</v>
      </c>
      <c r="G329" s="27">
        <f t="shared" si="5"/>
        <v>144.5</v>
      </c>
      <c r="H329" s="33">
        <v>118</v>
      </c>
      <c r="I329" s="26">
        <v>7</v>
      </c>
      <c r="J329" s="28">
        <v>0.8</v>
      </c>
      <c r="K329" s="24">
        <v>39264</v>
      </c>
      <c r="L329">
        <v>0.03</v>
      </c>
      <c r="M329" s="9">
        <f>'Surcharges and State Match'!E335</f>
        <v>31411</v>
      </c>
      <c r="N329" s="9">
        <v>22910</v>
      </c>
      <c r="O329" s="9">
        <f>'Surcharges and State Match'!F335</f>
        <v>18328</v>
      </c>
      <c r="P329" s="9">
        <f>'Surcharges and State Match'!G335</f>
        <v>132306</v>
      </c>
      <c r="Q329" s="32">
        <f>'Surcharges and State Match'!H335</f>
        <v>43.59</v>
      </c>
    </row>
    <row r="330" spans="1:17" ht="12.75">
      <c r="A330" t="s">
        <v>331</v>
      </c>
      <c r="B330" s="5">
        <v>328</v>
      </c>
      <c r="C330" s="24">
        <v>217742</v>
      </c>
      <c r="D330" s="26">
        <v>85</v>
      </c>
      <c r="E330" s="25">
        <v>18467</v>
      </c>
      <c r="F330" s="26">
        <v>99</v>
      </c>
      <c r="G330" s="27">
        <f t="shared" si="5"/>
        <v>92</v>
      </c>
      <c r="H330" s="33">
        <v>40</v>
      </c>
      <c r="I330" s="26">
        <v>9</v>
      </c>
      <c r="J330" s="28">
        <v>0.6</v>
      </c>
      <c r="K330" s="24">
        <v>39264</v>
      </c>
      <c r="M330" s="9">
        <f>'Surcharges and State Match'!E336</f>
        <v>0</v>
      </c>
      <c r="N330" s="9">
        <v>22910</v>
      </c>
      <c r="O330" s="9">
        <f>'Surcharges and State Match'!F336</f>
        <v>0</v>
      </c>
      <c r="P330" s="9">
        <f>'Surcharges and State Match'!G336</f>
        <v>0</v>
      </c>
      <c r="Q330" s="32">
        <f>'Surcharges and State Match'!H336</f>
        <v>0</v>
      </c>
    </row>
    <row r="331" spans="1:17" ht="12.75">
      <c r="A331" t="s">
        <v>332</v>
      </c>
      <c r="B331" s="5">
        <v>329</v>
      </c>
      <c r="C331" s="24">
        <v>83344</v>
      </c>
      <c r="D331" s="26">
        <v>331</v>
      </c>
      <c r="E331" s="25">
        <v>42125</v>
      </c>
      <c r="F331" s="26">
        <v>31</v>
      </c>
      <c r="G331" s="27">
        <f t="shared" si="5"/>
        <v>181</v>
      </c>
      <c r="H331" s="33">
        <v>203</v>
      </c>
      <c r="I331" s="26">
        <v>5</v>
      </c>
      <c r="J331" s="28">
        <v>1</v>
      </c>
      <c r="K331" s="24">
        <v>39264</v>
      </c>
      <c r="L331">
        <v>0.01</v>
      </c>
      <c r="M331" s="9">
        <f>'Surcharges and State Match'!E337</f>
        <v>0</v>
      </c>
      <c r="N331" s="9">
        <v>22910</v>
      </c>
      <c r="O331" s="9">
        <f>'Surcharges and State Match'!F337</f>
        <v>0</v>
      </c>
      <c r="P331" s="9">
        <f>'Surcharges and State Match'!G337</f>
        <v>94335</v>
      </c>
      <c r="Q331" s="32">
        <f>'Surcharges and State Match'!H337</f>
        <v>27.2</v>
      </c>
    </row>
    <row r="332" spans="1:17" ht="12.75">
      <c r="A332" t="s">
        <v>333</v>
      </c>
      <c r="B332" s="5">
        <v>330</v>
      </c>
      <c r="C332" s="24">
        <v>187587</v>
      </c>
      <c r="D332" s="26">
        <v>114</v>
      </c>
      <c r="E332" s="25">
        <v>22066</v>
      </c>
      <c r="F332" s="26">
        <v>84</v>
      </c>
      <c r="G332" s="27">
        <f t="shared" si="5"/>
        <v>99</v>
      </c>
      <c r="H332" s="33">
        <v>54</v>
      </c>
      <c r="I332" s="26">
        <v>9</v>
      </c>
      <c r="J332" s="28">
        <v>0.6</v>
      </c>
      <c r="K332" s="24">
        <v>39264</v>
      </c>
      <c r="L332">
        <v>0.03</v>
      </c>
      <c r="M332" s="9">
        <f>'Surcharges and State Match'!E338</f>
        <v>23558</v>
      </c>
      <c r="N332" s="9">
        <v>22910</v>
      </c>
      <c r="O332" s="9">
        <f>'Surcharges and State Match'!F338</f>
        <v>13746</v>
      </c>
      <c r="P332" s="9">
        <f>'Surcharges and State Match'!G338</f>
        <v>386547</v>
      </c>
      <c r="Q332" s="32">
        <f>'Surcharges and State Match'!H338</f>
        <v>30.11</v>
      </c>
    </row>
    <row r="333" spans="1:17" ht="12.75">
      <c r="A333" t="s">
        <v>334</v>
      </c>
      <c r="B333" s="5">
        <v>331</v>
      </c>
      <c r="C333" s="24">
        <v>153197</v>
      </c>
      <c r="D333" s="26">
        <v>173</v>
      </c>
      <c r="E333" s="25">
        <v>1576</v>
      </c>
      <c r="F333" s="26">
        <v>305</v>
      </c>
      <c r="G333" s="27">
        <f t="shared" si="5"/>
        <v>239</v>
      </c>
      <c r="H333" s="33">
        <v>275</v>
      </c>
      <c r="I333" s="26">
        <v>3</v>
      </c>
      <c r="J333" s="28">
        <v>1.2</v>
      </c>
      <c r="K333" s="24">
        <v>39264</v>
      </c>
      <c r="M333" s="9">
        <f>'Surcharges and State Match'!E339</f>
        <v>0</v>
      </c>
      <c r="N333" s="9">
        <v>22910</v>
      </c>
      <c r="O333" s="9">
        <f>'Surcharges and State Match'!F339</f>
        <v>0</v>
      </c>
      <c r="P333" s="9">
        <f>'Surcharges and State Match'!G339</f>
        <v>0</v>
      </c>
      <c r="Q333" s="32">
        <f>'Surcharges and State Match'!H339</f>
        <v>0</v>
      </c>
    </row>
    <row r="334" spans="1:17" ht="12.75">
      <c r="A334" t="s">
        <v>335</v>
      </c>
      <c r="B334" s="5">
        <v>332</v>
      </c>
      <c r="C334" s="24">
        <v>148511</v>
      </c>
      <c r="D334" s="26">
        <v>183</v>
      </c>
      <c r="E334" s="25">
        <v>7391</v>
      </c>
      <c r="F334" s="26">
        <v>212</v>
      </c>
      <c r="G334" s="27">
        <f t="shared" si="5"/>
        <v>197.5</v>
      </c>
      <c r="H334" s="33">
        <v>234</v>
      </c>
      <c r="I334" s="26">
        <v>4</v>
      </c>
      <c r="J334" s="28">
        <v>1.1</v>
      </c>
      <c r="K334" s="24">
        <v>39264</v>
      </c>
      <c r="M334" s="9">
        <f>'Surcharges and State Match'!E340</f>
        <v>0</v>
      </c>
      <c r="N334" s="9">
        <v>22910</v>
      </c>
      <c r="O334" s="9">
        <f>'Surcharges and State Match'!F340</f>
        <v>0</v>
      </c>
      <c r="P334" s="9">
        <f>'Surcharges and State Match'!G340</f>
        <v>0</v>
      </c>
      <c r="Q334" s="32">
        <f>'Surcharges and State Match'!H340</f>
        <v>0</v>
      </c>
    </row>
    <row r="335" spans="1:17" ht="12.75">
      <c r="A335" t="s">
        <v>336</v>
      </c>
      <c r="B335" s="5">
        <v>333</v>
      </c>
      <c r="C335" s="24">
        <v>470638</v>
      </c>
      <c r="D335" s="26">
        <v>21</v>
      </c>
      <c r="E335" s="25">
        <v>11711</v>
      </c>
      <c r="F335" s="26">
        <v>159</v>
      </c>
      <c r="G335" s="27">
        <f t="shared" si="5"/>
        <v>90</v>
      </c>
      <c r="H335" s="33">
        <v>37</v>
      </c>
      <c r="I335" s="26">
        <v>9</v>
      </c>
      <c r="J335" s="28">
        <v>0.6</v>
      </c>
      <c r="K335" s="24">
        <v>39264</v>
      </c>
      <c r="L335">
        <v>0.03</v>
      </c>
      <c r="M335" s="9">
        <f>'Surcharges and State Match'!E341</f>
        <v>23558</v>
      </c>
      <c r="N335" s="9">
        <v>22910</v>
      </c>
      <c r="O335" s="9">
        <f>'Surcharges and State Match'!F341</f>
        <v>13746</v>
      </c>
      <c r="P335" s="9">
        <f>'Surcharges and State Match'!G341</f>
        <v>470359</v>
      </c>
      <c r="Q335" s="32">
        <f>'Surcharges and State Match'!H341</f>
        <v>29.55</v>
      </c>
    </row>
    <row r="336" spans="1:17" ht="12.75">
      <c r="A336" t="s">
        <v>337</v>
      </c>
      <c r="B336" s="5">
        <v>334</v>
      </c>
      <c r="C336" s="24">
        <v>237145</v>
      </c>
      <c r="D336" s="26">
        <v>72</v>
      </c>
      <c r="E336" s="25">
        <v>15417</v>
      </c>
      <c r="F336" s="26">
        <v>123</v>
      </c>
      <c r="G336" s="27">
        <f t="shared" si="5"/>
        <v>97.5</v>
      </c>
      <c r="H336" s="33">
        <v>50</v>
      </c>
      <c r="I336" s="26">
        <v>9</v>
      </c>
      <c r="J336" s="28">
        <v>0.6</v>
      </c>
      <c r="K336" s="24">
        <v>39264</v>
      </c>
      <c r="L336">
        <v>0.02</v>
      </c>
      <c r="M336" s="9">
        <f>'Surcharges and State Match'!E342</f>
        <v>0</v>
      </c>
      <c r="N336" s="9">
        <v>22910</v>
      </c>
      <c r="O336" s="9">
        <f>'Surcharges and State Match'!F342</f>
        <v>0</v>
      </c>
      <c r="P336" s="9">
        <f>'Surcharges and State Match'!G342</f>
        <v>103501</v>
      </c>
      <c r="Q336" s="32">
        <f>'Surcharges and State Match'!H342</f>
        <v>27.2</v>
      </c>
    </row>
    <row r="337" spans="1:17" ht="12.75">
      <c r="A337" t="s">
        <v>338</v>
      </c>
      <c r="B337" s="5">
        <v>335</v>
      </c>
      <c r="C337" s="24">
        <v>275295</v>
      </c>
      <c r="D337" s="26">
        <v>52</v>
      </c>
      <c r="E337" s="25">
        <v>14189</v>
      </c>
      <c r="F337" s="26">
        <v>135</v>
      </c>
      <c r="G337" s="27">
        <f t="shared" si="5"/>
        <v>93.5</v>
      </c>
      <c r="H337" s="33">
        <v>41</v>
      </c>
      <c r="I337" s="26">
        <v>9</v>
      </c>
      <c r="J337" s="28">
        <v>0.6</v>
      </c>
      <c r="K337" s="24">
        <v>39264</v>
      </c>
      <c r="M337" s="9">
        <f>'Surcharges and State Match'!E343</f>
        <v>0</v>
      </c>
      <c r="N337" s="9">
        <v>22910</v>
      </c>
      <c r="O337" s="9">
        <f>'Surcharges and State Match'!F343</f>
        <v>0</v>
      </c>
      <c r="P337" s="9">
        <f>'Surcharges and State Match'!G343</f>
        <v>0</v>
      </c>
      <c r="Q337" s="32">
        <f>'Surcharges and State Match'!H343</f>
        <v>0</v>
      </c>
    </row>
    <row r="338" spans="1:17" ht="12.75">
      <c r="A338" t="s">
        <v>339</v>
      </c>
      <c r="B338" s="5">
        <v>336</v>
      </c>
      <c r="C338" s="24">
        <v>138702</v>
      </c>
      <c r="D338" s="26">
        <v>215</v>
      </c>
      <c r="E338" s="25">
        <v>53261</v>
      </c>
      <c r="F338" s="26">
        <v>24</v>
      </c>
      <c r="G338" s="27">
        <f t="shared" si="5"/>
        <v>119.5</v>
      </c>
      <c r="H338" s="33">
        <v>79</v>
      </c>
      <c r="I338" s="26">
        <v>8</v>
      </c>
      <c r="J338" s="28">
        <v>0.7</v>
      </c>
      <c r="K338" s="24">
        <v>39264</v>
      </c>
      <c r="L338">
        <v>0.01</v>
      </c>
      <c r="M338" s="9">
        <f>'Surcharges and State Match'!E344</f>
        <v>0</v>
      </c>
      <c r="N338" s="9">
        <v>22910</v>
      </c>
      <c r="O338" s="9">
        <f>'Surcharges and State Match'!F344</f>
        <v>0</v>
      </c>
      <c r="P338" s="9">
        <f>'Surcharges and State Match'!G344</f>
        <v>143908</v>
      </c>
      <c r="Q338" s="32">
        <f>'Surcharges and State Match'!H344</f>
        <v>27.2</v>
      </c>
    </row>
    <row r="339" spans="1:17" ht="12.75">
      <c r="A339" t="s">
        <v>340</v>
      </c>
      <c r="B339" s="5">
        <v>337</v>
      </c>
      <c r="C339" s="24">
        <v>149298</v>
      </c>
      <c r="D339" s="26">
        <v>182</v>
      </c>
      <c r="E339" s="25">
        <v>1566</v>
      </c>
      <c r="F339" s="26">
        <v>307</v>
      </c>
      <c r="G339" s="27">
        <f t="shared" si="5"/>
        <v>244.5</v>
      </c>
      <c r="H339" s="33">
        <v>281</v>
      </c>
      <c r="I339" s="26">
        <v>2</v>
      </c>
      <c r="J339" s="28">
        <v>1.3</v>
      </c>
      <c r="K339" s="24">
        <v>39264</v>
      </c>
      <c r="L339">
        <v>0.03</v>
      </c>
      <c r="M339" s="9">
        <f>'Surcharges and State Match'!E345</f>
        <v>47836</v>
      </c>
      <c r="N339" s="9">
        <v>22910</v>
      </c>
      <c r="O339" s="9">
        <f>'Surcharges and State Match'!F345</f>
        <v>0</v>
      </c>
      <c r="P339" s="9">
        <f>'Surcharges and State Match'!G345</f>
        <v>65711</v>
      </c>
      <c r="Q339" s="32">
        <f>'Surcharges and State Match'!H345</f>
        <v>100</v>
      </c>
    </row>
    <row r="340" spans="1:17" ht="12.75">
      <c r="A340" t="s">
        <v>341</v>
      </c>
      <c r="B340" s="5">
        <v>338</v>
      </c>
      <c r="C340" s="24">
        <v>113594</v>
      </c>
      <c r="D340" s="26">
        <v>281</v>
      </c>
      <c r="E340" s="25">
        <v>14447</v>
      </c>
      <c r="F340" s="26">
        <v>129</v>
      </c>
      <c r="G340" s="27">
        <f t="shared" si="5"/>
        <v>205</v>
      </c>
      <c r="H340" s="33">
        <v>241</v>
      </c>
      <c r="I340" s="26">
        <v>4</v>
      </c>
      <c r="J340" s="28">
        <v>1.1</v>
      </c>
      <c r="K340" s="24">
        <v>39264</v>
      </c>
      <c r="M340" s="9">
        <f>'Surcharges and State Match'!E346</f>
        <v>0</v>
      </c>
      <c r="N340" s="9">
        <v>22910</v>
      </c>
      <c r="O340" s="9">
        <f>'Surcharges and State Match'!F346</f>
        <v>0</v>
      </c>
      <c r="P340" s="9">
        <f>'Surcharges and State Match'!G346</f>
        <v>0</v>
      </c>
      <c r="Q340" s="32">
        <f>'Surcharges and State Match'!H346</f>
        <v>0</v>
      </c>
    </row>
    <row r="341" spans="1:17" ht="12.75">
      <c r="A341" t="s">
        <v>342</v>
      </c>
      <c r="B341" s="5">
        <v>339</v>
      </c>
      <c r="C341" s="24">
        <v>131685</v>
      </c>
      <c r="D341" s="26">
        <v>230</v>
      </c>
      <c r="E341" s="25">
        <v>13970</v>
      </c>
      <c r="F341" s="26">
        <v>138</v>
      </c>
      <c r="G341" s="27">
        <f t="shared" si="5"/>
        <v>184</v>
      </c>
      <c r="H341" s="33">
        <v>216</v>
      </c>
      <c r="I341" s="26">
        <v>4</v>
      </c>
      <c r="J341" s="28">
        <v>1.1</v>
      </c>
      <c r="K341" s="24">
        <v>39264</v>
      </c>
      <c r="L341">
        <v>0.015</v>
      </c>
      <c r="M341" s="9">
        <f>'Surcharges and State Match'!E347</f>
        <v>0</v>
      </c>
      <c r="N341" s="9">
        <v>22910</v>
      </c>
      <c r="O341" s="9">
        <f>'Surcharges and State Match'!F347</f>
        <v>0</v>
      </c>
      <c r="P341" s="9">
        <f>'Surcharges and State Match'!G347</f>
        <v>74297</v>
      </c>
      <c r="Q341" s="32">
        <f>'Surcharges and State Match'!H347</f>
        <v>27.2</v>
      </c>
    </row>
    <row r="342" spans="1:17" ht="12.75">
      <c r="A342" t="s">
        <v>343</v>
      </c>
      <c r="B342" s="5">
        <v>340</v>
      </c>
      <c r="C342" s="24">
        <v>138080</v>
      </c>
      <c r="D342" s="26">
        <v>220</v>
      </c>
      <c r="E342" s="25">
        <v>2509</v>
      </c>
      <c r="F342" s="26">
        <v>284</v>
      </c>
      <c r="G342" s="27">
        <f t="shared" si="5"/>
        <v>252</v>
      </c>
      <c r="H342" s="33">
        <v>289</v>
      </c>
      <c r="I342" s="26">
        <v>2</v>
      </c>
      <c r="J342" s="28">
        <v>1.3</v>
      </c>
      <c r="K342" s="24">
        <v>39264</v>
      </c>
      <c r="M342" s="9">
        <f>'Surcharges and State Match'!E348</f>
        <v>0</v>
      </c>
      <c r="N342" s="9">
        <v>22910</v>
      </c>
      <c r="O342" s="9">
        <f>'Surcharges and State Match'!F348</f>
        <v>0</v>
      </c>
      <c r="P342" s="9">
        <f>'Surcharges and State Match'!G348</f>
        <v>0</v>
      </c>
      <c r="Q342" s="32">
        <f>'Surcharges and State Match'!H348</f>
        <v>0</v>
      </c>
    </row>
    <row r="343" spans="1:17" ht="12.75">
      <c r="A343" t="s">
        <v>344</v>
      </c>
      <c r="B343" s="5">
        <v>341</v>
      </c>
      <c r="C343" s="24">
        <v>147844</v>
      </c>
      <c r="D343" s="26">
        <v>187</v>
      </c>
      <c r="E343" s="25">
        <v>7968</v>
      </c>
      <c r="F343" s="26">
        <v>201</v>
      </c>
      <c r="G343" s="27">
        <f t="shared" si="5"/>
        <v>194</v>
      </c>
      <c r="H343" s="33">
        <v>230</v>
      </c>
      <c r="I343" s="26">
        <v>4</v>
      </c>
      <c r="J343" s="28">
        <v>1.1</v>
      </c>
      <c r="K343" s="24">
        <v>39264</v>
      </c>
      <c r="L343">
        <v>0.02</v>
      </c>
      <c r="M343" s="9">
        <f>'Surcharges and State Match'!E349</f>
        <v>0</v>
      </c>
      <c r="N343" s="9">
        <v>22910</v>
      </c>
      <c r="O343" s="9">
        <f>'Surcharges and State Match'!F349</f>
        <v>0</v>
      </c>
      <c r="P343" s="9">
        <f>'Surcharges and State Match'!G349</f>
        <v>53187</v>
      </c>
      <c r="Q343" s="32">
        <f>'Surcharges and State Match'!H349</f>
        <v>27.2</v>
      </c>
    </row>
    <row r="344" spans="1:17" ht="12.75">
      <c r="A344" t="s">
        <v>345</v>
      </c>
      <c r="B344" s="5">
        <v>342</v>
      </c>
      <c r="C344" s="24">
        <v>181304</v>
      </c>
      <c r="D344" s="26">
        <v>125</v>
      </c>
      <c r="E344" s="25">
        <v>21649</v>
      </c>
      <c r="F344" s="26">
        <v>86</v>
      </c>
      <c r="G344" s="27">
        <f t="shared" si="5"/>
        <v>105.5</v>
      </c>
      <c r="H344" s="33">
        <v>61</v>
      </c>
      <c r="I344" s="26">
        <v>9</v>
      </c>
      <c r="J344" s="28">
        <v>0.6</v>
      </c>
      <c r="K344" s="24">
        <v>39264</v>
      </c>
      <c r="M344" s="9">
        <f>'Surcharges and State Match'!E350</f>
        <v>0</v>
      </c>
      <c r="N344" s="9">
        <v>22910</v>
      </c>
      <c r="O344" s="9">
        <f>'Surcharges and State Match'!F350</f>
        <v>0</v>
      </c>
      <c r="P344" s="9">
        <f>'Surcharges and State Match'!G350</f>
        <v>0</v>
      </c>
      <c r="Q344" s="32">
        <f>'Surcharges and State Match'!H350</f>
        <v>0</v>
      </c>
    </row>
    <row r="345" spans="1:17" ht="12.75">
      <c r="A345" t="s">
        <v>346</v>
      </c>
      <c r="B345" s="5">
        <v>343</v>
      </c>
      <c r="C345" s="24">
        <v>85042</v>
      </c>
      <c r="D345" s="26">
        <v>329</v>
      </c>
      <c r="E345" s="25">
        <v>10164</v>
      </c>
      <c r="F345" s="26">
        <v>177</v>
      </c>
      <c r="G345" s="27">
        <f t="shared" si="5"/>
        <v>253</v>
      </c>
      <c r="H345" s="33">
        <v>291</v>
      </c>
      <c r="I345" s="26">
        <v>2</v>
      </c>
      <c r="J345" s="28">
        <v>1.3</v>
      </c>
      <c r="K345" s="24">
        <v>39264</v>
      </c>
      <c r="M345" s="9">
        <f>'Surcharges and State Match'!E351</f>
        <v>0</v>
      </c>
      <c r="N345" s="9">
        <v>22910</v>
      </c>
      <c r="O345" s="9">
        <f>'Surcharges and State Match'!F351</f>
        <v>0</v>
      </c>
      <c r="P345" s="9">
        <f>'Surcharges and State Match'!G351</f>
        <v>0</v>
      </c>
      <c r="Q345" s="32">
        <f>'Surcharges and State Match'!H351</f>
        <v>0</v>
      </c>
    </row>
    <row r="346" spans="1:17" ht="12.75">
      <c r="A346" t="s">
        <v>347</v>
      </c>
      <c r="B346" s="5">
        <v>344</v>
      </c>
      <c r="C346" s="24">
        <v>272109</v>
      </c>
      <c r="D346" s="26">
        <v>55</v>
      </c>
      <c r="E346" s="25">
        <v>21090</v>
      </c>
      <c r="F346" s="26">
        <v>90</v>
      </c>
      <c r="G346" s="27">
        <f t="shared" si="5"/>
        <v>72.5</v>
      </c>
      <c r="H346" s="33">
        <v>18</v>
      </c>
      <c r="I346" s="26">
        <v>10</v>
      </c>
      <c r="J346" s="28">
        <v>0.5</v>
      </c>
      <c r="K346" s="24">
        <v>39264</v>
      </c>
      <c r="M346" s="9">
        <f>'Surcharges and State Match'!E352</f>
        <v>0</v>
      </c>
      <c r="N346" s="9">
        <v>22910</v>
      </c>
      <c r="O346" s="9">
        <f>'Surcharges and State Match'!F352</f>
        <v>0</v>
      </c>
      <c r="P346" s="9">
        <f>'Surcharges and State Match'!G352</f>
        <v>0</v>
      </c>
      <c r="Q346" s="32">
        <f>'Surcharges and State Match'!H352</f>
        <v>0</v>
      </c>
    </row>
    <row r="347" spans="1:17" ht="12.75">
      <c r="A347" t="s">
        <v>348</v>
      </c>
      <c r="B347" s="5">
        <v>345</v>
      </c>
      <c r="C347" s="24">
        <v>138426</v>
      </c>
      <c r="D347" s="26">
        <v>219</v>
      </c>
      <c r="E347" s="25">
        <v>846</v>
      </c>
      <c r="F347" s="26">
        <v>331</v>
      </c>
      <c r="G347" s="27">
        <f t="shared" si="5"/>
        <v>275</v>
      </c>
      <c r="H347" s="33">
        <v>319</v>
      </c>
      <c r="I347" s="26">
        <v>1</v>
      </c>
      <c r="J347" s="28">
        <v>1.4</v>
      </c>
      <c r="K347" s="24">
        <v>39264</v>
      </c>
      <c r="M347" s="9">
        <f>'Surcharges and State Match'!E353</f>
        <v>0</v>
      </c>
      <c r="N347" s="9">
        <v>22910</v>
      </c>
      <c r="O347" s="9">
        <f>'Surcharges and State Match'!F353</f>
        <v>0</v>
      </c>
      <c r="P347" s="9">
        <f>'Surcharges and State Match'!G353</f>
        <v>0</v>
      </c>
      <c r="Q347" s="32">
        <f>'Surcharges and State Match'!H353</f>
        <v>0</v>
      </c>
    </row>
    <row r="348" spans="1:17" ht="12.75">
      <c r="A348" t="s">
        <v>349</v>
      </c>
      <c r="B348" s="5">
        <v>346</v>
      </c>
      <c r="C348" s="24">
        <v>122440</v>
      </c>
      <c r="D348" s="26">
        <v>260</v>
      </c>
      <c r="E348" s="25">
        <v>17943</v>
      </c>
      <c r="F348" s="26">
        <v>101</v>
      </c>
      <c r="G348" s="27">
        <f t="shared" si="5"/>
        <v>180.5</v>
      </c>
      <c r="H348" s="33">
        <v>200</v>
      </c>
      <c r="I348" s="26">
        <v>5</v>
      </c>
      <c r="J348" s="28">
        <v>1</v>
      </c>
      <c r="K348" s="24">
        <v>39264</v>
      </c>
      <c r="M348" s="9">
        <f>'Surcharges and State Match'!E354</f>
        <v>0</v>
      </c>
      <c r="N348" s="9">
        <v>22910</v>
      </c>
      <c r="O348" s="9">
        <f>'Surcharges and State Match'!F354</f>
        <v>0</v>
      </c>
      <c r="P348" s="9">
        <f>'Surcharges and State Match'!G354</f>
        <v>0</v>
      </c>
      <c r="Q348" s="32">
        <f>'Surcharges and State Match'!H354</f>
        <v>0</v>
      </c>
    </row>
    <row r="349" spans="1:17" ht="12.75">
      <c r="A349" t="s">
        <v>350</v>
      </c>
      <c r="B349" s="5">
        <v>347</v>
      </c>
      <c r="C349" s="24">
        <v>172052</v>
      </c>
      <c r="D349" s="26">
        <v>138</v>
      </c>
      <c r="E349" s="25">
        <v>36871</v>
      </c>
      <c r="F349" s="26">
        <v>41</v>
      </c>
      <c r="G349" s="27">
        <f t="shared" si="5"/>
        <v>89.5</v>
      </c>
      <c r="H349" s="33">
        <v>36</v>
      </c>
      <c r="I349" s="26">
        <v>9</v>
      </c>
      <c r="J349" s="28">
        <v>0.6</v>
      </c>
      <c r="K349" s="24">
        <v>39264</v>
      </c>
      <c r="M349" s="9">
        <f>'Surcharges and State Match'!E355</f>
        <v>0</v>
      </c>
      <c r="N349" s="9">
        <v>22910</v>
      </c>
      <c r="O349" s="9">
        <f>'Surcharges and State Match'!F355</f>
        <v>0</v>
      </c>
      <c r="P349" s="9">
        <f>'Surcharges and State Match'!G355</f>
        <v>0</v>
      </c>
      <c r="Q349" s="32">
        <f>'Surcharges and State Match'!H355</f>
        <v>0</v>
      </c>
    </row>
    <row r="350" spans="1:17" ht="12.75">
      <c r="A350" t="s">
        <v>351</v>
      </c>
      <c r="B350" s="5">
        <v>348</v>
      </c>
      <c r="C350" s="24">
        <v>75726</v>
      </c>
      <c r="D350" s="26">
        <v>340</v>
      </c>
      <c r="E350" s="25">
        <v>182596</v>
      </c>
      <c r="F350" s="26">
        <v>2</v>
      </c>
      <c r="G350" s="27">
        <f t="shared" si="5"/>
        <v>171</v>
      </c>
      <c r="H350" s="33">
        <v>175</v>
      </c>
      <c r="I350" s="26">
        <v>6</v>
      </c>
      <c r="J350" s="28">
        <v>0.9</v>
      </c>
      <c r="K350" s="24">
        <v>39264</v>
      </c>
      <c r="M350" s="9">
        <f>'Surcharges and State Match'!E356</f>
        <v>0</v>
      </c>
      <c r="N350" s="9">
        <v>22910</v>
      </c>
      <c r="O350" s="9">
        <f>'Surcharges and State Match'!F356</f>
        <v>0</v>
      </c>
      <c r="P350" s="9">
        <f>'Surcharges and State Match'!G356</f>
        <v>0</v>
      </c>
      <c r="Q350" s="32">
        <f>'Surcharges and State Match'!H356</f>
        <v>0</v>
      </c>
    </row>
    <row r="351" spans="1:17" ht="12.75">
      <c r="A351" t="s">
        <v>352</v>
      </c>
      <c r="B351" s="5">
        <v>349</v>
      </c>
      <c r="C351" s="24">
        <v>145708</v>
      </c>
      <c r="D351" s="26">
        <v>196</v>
      </c>
      <c r="E351" s="25">
        <v>1272</v>
      </c>
      <c r="F351" s="26">
        <v>320</v>
      </c>
      <c r="G351" s="27">
        <f t="shared" si="5"/>
        <v>258</v>
      </c>
      <c r="H351" s="33">
        <v>296</v>
      </c>
      <c r="I351" s="26">
        <v>2</v>
      </c>
      <c r="J351" s="28">
        <v>1.3</v>
      </c>
      <c r="K351" s="24">
        <v>39264</v>
      </c>
      <c r="M351" s="9">
        <f>'Surcharges and State Match'!E357</f>
        <v>0</v>
      </c>
      <c r="N351" s="9">
        <v>22910</v>
      </c>
      <c r="O351" s="9">
        <f>'Surcharges and State Match'!F357</f>
        <v>0</v>
      </c>
      <c r="P351" s="9">
        <f>'Surcharges and State Match'!G357</f>
        <v>0</v>
      </c>
      <c r="Q351" s="32">
        <f>'Surcharges and State Match'!H357</f>
        <v>0</v>
      </c>
    </row>
    <row r="352" spans="1:17" ht="12.75">
      <c r="A352" t="s">
        <v>353</v>
      </c>
      <c r="B352" s="5">
        <v>350</v>
      </c>
      <c r="C352" s="24">
        <v>181876</v>
      </c>
      <c r="D352" s="26">
        <v>123</v>
      </c>
      <c r="E352" s="25">
        <v>11133</v>
      </c>
      <c r="F352" s="26">
        <v>166</v>
      </c>
      <c r="G352" s="27">
        <f t="shared" si="5"/>
        <v>144.5</v>
      </c>
      <c r="H352" s="33">
        <v>120</v>
      </c>
      <c r="I352" s="26">
        <v>7</v>
      </c>
      <c r="J352" s="28">
        <v>0.8</v>
      </c>
      <c r="K352" s="24">
        <v>39264</v>
      </c>
      <c r="M352" s="9">
        <f>'Surcharges and State Match'!E358</f>
        <v>0</v>
      </c>
      <c r="N352" s="9">
        <v>22910</v>
      </c>
      <c r="O352" s="9">
        <f>'Surcharges and State Match'!F358</f>
        <v>0</v>
      </c>
      <c r="P352" s="9">
        <f>'Surcharges and State Match'!G358</f>
        <v>0</v>
      </c>
      <c r="Q352" s="32">
        <f>'Surcharges and State Match'!H358</f>
        <v>0</v>
      </c>
    </row>
    <row r="353" spans="1:17" ht="12.75">
      <c r="A353" t="s">
        <v>354</v>
      </c>
      <c r="B353" s="5">
        <v>351</v>
      </c>
      <c r="C353" s="24">
        <v>292089</v>
      </c>
      <c r="D353" s="26">
        <v>46</v>
      </c>
      <c r="E353" s="25">
        <v>23778</v>
      </c>
      <c r="F353" s="26">
        <v>77</v>
      </c>
      <c r="G353" s="27">
        <f t="shared" si="5"/>
        <v>61.5</v>
      </c>
      <c r="H353" s="33">
        <v>10</v>
      </c>
      <c r="I353" s="26">
        <v>10</v>
      </c>
      <c r="J353" s="28">
        <v>0.5</v>
      </c>
      <c r="K353" s="24">
        <v>39264</v>
      </c>
      <c r="L353">
        <v>0.03</v>
      </c>
      <c r="M353" s="9">
        <f>'Surcharges and State Match'!E359</f>
        <v>19632</v>
      </c>
      <c r="N353" s="9">
        <v>22910</v>
      </c>
      <c r="O353" s="9">
        <f>'Surcharges and State Match'!F359</f>
        <v>11455</v>
      </c>
      <c r="P353" s="9">
        <f>'Surcharges and State Match'!G359</f>
        <v>383829</v>
      </c>
      <c r="Q353" s="32">
        <f>'Surcharges and State Match'!H359</f>
        <v>29.6</v>
      </c>
    </row>
    <row r="354" spans="13:17" ht="12.75">
      <c r="M354" s="9"/>
      <c r="N354" s="9"/>
      <c r="O354" s="9"/>
      <c r="P354" s="9"/>
      <c r="Q354" s="32"/>
    </row>
    <row r="355" spans="1:17" ht="12.75">
      <c r="A355" t="s">
        <v>400</v>
      </c>
      <c r="M355" s="24">
        <f>SUM(M3:M353)</f>
        <v>2322274</v>
      </c>
      <c r="N355" s="24"/>
      <c r="O355" s="24">
        <f>SUM(O3:O353)</f>
        <v>1243410</v>
      </c>
      <c r="P355" s="24">
        <f>SUM(P3:P353)</f>
        <v>25867695</v>
      </c>
      <c r="Q355" s="32">
        <f>'Surcharges and State Match'!H361</f>
        <v>31.55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kingsley</dc:creator>
  <cp:keywords/>
  <dc:description/>
  <cp:lastModifiedBy>Krzywicki, Lisa J. (DOR)</cp:lastModifiedBy>
  <cp:lastPrinted>2010-09-29T19:31:22Z</cp:lastPrinted>
  <dcterms:created xsi:type="dcterms:W3CDTF">2002-03-05T20:46:24Z</dcterms:created>
  <dcterms:modified xsi:type="dcterms:W3CDTF">2022-11-16T17:51:09Z</dcterms:modified>
  <cp:category/>
  <cp:version/>
  <cp:contentType/>
  <cp:contentStatus/>
</cp:coreProperties>
</file>